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thda\OneDrive - Rhode Island Department of Education\MoEquity\"/>
    </mc:Choice>
  </mc:AlternateContent>
  <xr:revisionPtr revIDLastSave="0" documentId="13_ncr:1_{9A843AFB-80BC-4919-968E-73AB304A2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 DATA" sheetId="4" r:id="rId1"/>
    <sheet name="Statewide" sheetId="5" r:id="rId2"/>
  </sheets>
  <definedNames>
    <definedName name="_xlnm.Print_Area" localSheetId="0">'RI DATA'!$B$1:$N$65</definedName>
    <definedName name="_xlnm.Print_Area" localSheetId="1">Statewide!$A$1:$D$4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N64" i="4"/>
  <c r="D2" i="5" l="1"/>
  <c r="F2" i="4" l="1"/>
  <c r="G2" i="4" s="1"/>
  <c r="E51" i="4"/>
  <c r="E64" i="4" s="1"/>
  <c r="F3" i="4" l="1"/>
  <c r="F4" i="4" s="1"/>
  <c r="F5" i="4" s="1"/>
  <c r="F6" i="4" s="1"/>
  <c r="F7" i="4" s="1"/>
  <c r="F8" i="4" s="1"/>
  <c r="G3" i="4" l="1"/>
  <c r="G4" i="4"/>
  <c r="G5" i="4"/>
  <c r="G6" i="4"/>
  <c r="G7" i="4"/>
  <c r="F9" i="4"/>
  <c r="G8" i="4"/>
  <c r="F10" i="4" l="1"/>
  <c r="G9" i="4"/>
  <c r="F11" i="4" l="1"/>
  <c r="G10" i="4"/>
  <c r="F12" i="4" l="1"/>
  <c r="G11" i="4"/>
  <c r="F13" i="4" l="1"/>
  <c r="G12" i="4"/>
  <c r="F14" i="4" l="1"/>
  <c r="G13" i="4"/>
  <c r="F15" i="4" l="1"/>
  <c r="G14" i="4"/>
  <c r="F16" i="4" l="1"/>
  <c r="G15" i="4"/>
  <c r="F17" i="4" l="1"/>
  <c r="G16" i="4"/>
  <c r="F18" i="4" l="1"/>
  <c r="G17" i="4"/>
  <c r="F19" i="4" l="1"/>
  <c r="G18" i="4"/>
  <c r="F20" i="4" l="1"/>
  <c r="G19" i="4"/>
  <c r="F21" i="4" l="1"/>
  <c r="G20" i="4"/>
  <c r="F22" i="4" l="1"/>
  <c r="G21" i="4"/>
  <c r="F23" i="4" l="1"/>
  <c r="G22" i="4"/>
  <c r="F24" i="4" l="1"/>
  <c r="G23" i="4"/>
  <c r="F25" i="4" l="1"/>
  <c r="G24" i="4"/>
  <c r="F26" i="4" l="1"/>
  <c r="G25" i="4"/>
  <c r="F27" i="4" l="1"/>
  <c r="G26" i="4"/>
  <c r="F28" i="4" l="1"/>
  <c r="G27" i="4"/>
  <c r="F29" i="4" l="1"/>
  <c r="G28" i="4"/>
  <c r="F30" i="4" l="1"/>
  <c r="G29" i="4"/>
  <c r="F31" i="4" l="1"/>
  <c r="G30" i="4"/>
  <c r="F32" i="4" l="1"/>
  <c r="G31" i="4"/>
  <c r="F33" i="4" l="1"/>
  <c r="G32" i="4"/>
  <c r="F34" i="4" l="1"/>
  <c r="G33" i="4"/>
  <c r="F35" i="4" l="1"/>
  <c r="G34" i="4"/>
  <c r="F36" i="4" l="1"/>
  <c r="G35" i="4"/>
  <c r="F37" i="4" l="1"/>
  <c r="G36" i="4"/>
  <c r="F38" i="4" l="1"/>
  <c r="G37" i="4"/>
  <c r="F39" i="4" l="1"/>
  <c r="G38" i="4"/>
  <c r="F40" i="4" l="1"/>
  <c r="G39" i="4"/>
  <c r="F41" i="4" l="1"/>
  <c r="G40" i="4"/>
  <c r="F42" i="4" l="1"/>
  <c r="G41" i="4"/>
  <c r="F43" i="4" l="1"/>
  <c r="G42" i="4"/>
  <c r="F44" i="4" l="1"/>
  <c r="G43" i="4"/>
  <c r="F45" i="4" l="1"/>
  <c r="G44" i="4"/>
  <c r="F46" i="4" l="1"/>
  <c r="G45" i="4"/>
  <c r="F47" i="4" l="1"/>
  <c r="G46" i="4"/>
  <c r="F48" i="4" l="1"/>
  <c r="G47" i="4"/>
  <c r="F49" i="4" l="1"/>
  <c r="G48" i="4"/>
  <c r="F50" i="4" l="1"/>
  <c r="G49" i="4"/>
  <c r="F51" i="4" l="1"/>
  <c r="G50" i="4"/>
  <c r="F52" i="4" l="1"/>
  <c r="G51" i="4"/>
  <c r="F53" i="4" l="1"/>
  <c r="G52" i="4"/>
  <c r="F54" i="4" l="1"/>
  <c r="G53" i="4"/>
  <c r="F55" i="4" l="1"/>
  <c r="G54" i="4"/>
  <c r="F56" i="4" l="1"/>
  <c r="G55" i="4"/>
  <c r="F57" i="4" l="1"/>
  <c r="G56" i="4"/>
  <c r="F58" i="4" l="1"/>
  <c r="G57" i="4"/>
  <c r="F59" i="4" l="1"/>
  <c r="G58" i="4"/>
  <c r="F60" i="4" l="1"/>
  <c r="G59" i="4"/>
  <c r="F61" i="4" l="1"/>
  <c r="G61" i="4" s="1"/>
  <c r="G60" i="4"/>
</calcChain>
</file>

<file path=xl/sharedStrings.xml><?xml version="1.0" encoding="utf-8"?>
<sst xmlns="http://schemas.openxmlformats.org/spreadsheetml/2006/main" count="335" uniqueCount="147">
  <si>
    <t>District Name</t>
  </si>
  <si>
    <t>NCES District ID</t>
  </si>
  <si>
    <t>Derived SAIPE Poverty Percentage</t>
  </si>
  <si>
    <t>March 2020 RADM (Student Enrollment)*</t>
  </si>
  <si>
    <t>Rolling Enrollment</t>
  </si>
  <si>
    <t>Rolling Enrollment Percentage % of total</t>
  </si>
  <si>
    <t>High Need LEA</t>
  </si>
  <si>
    <t>Highest Need LEA</t>
  </si>
  <si>
    <t>Per Pupil FY 2019 Support</t>
  </si>
  <si>
    <t>Per Pupil FY 2021 Support</t>
  </si>
  <si>
    <t>Per Pupil FY 2022 Support</t>
  </si>
  <si>
    <t>October 2021 Head Counts (Student Enrollment)</t>
  </si>
  <si>
    <t>Sheila Skip Nowell Leadership Academy</t>
  </si>
  <si>
    <t>4400024</t>
  </si>
  <si>
    <t>Yes</t>
  </si>
  <si>
    <t>Charette Charter</t>
  </si>
  <si>
    <t>4400037</t>
  </si>
  <si>
    <t>Central Falls</t>
  </si>
  <si>
    <t>4400120</t>
  </si>
  <si>
    <t>Providence</t>
  </si>
  <si>
    <t>4400900</t>
  </si>
  <si>
    <t>Urban Collaborative</t>
  </si>
  <si>
    <t>4400005</t>
  </si>
  <si>
    <t>Highlander</t>
  </si>
  <si>
    <t>4400031</t>
  </si>
  <si>
    <t>Rhode Island Nurses Institute Middle College</t>
  </si>
  <si>
    <t>4400019</t>
  </si>
  <si>
    <t>Village Green Virtual</t>
  </si>
  <si>
    <t>4400025</t>
  </si>
  <si>
    <t>Woonsocket</t>
  </si>
  <si>
    <t>4401200</t>
  </si>
  <si>
    <t>SouthSide Charter School</t>
  </si>
  <si>
    <t>4400028</t>
  </si>
  <si>
    <t>No</t>
  </si>
  <si>
    <t>Trinity Academy for the Performing Arts</t>
  </si>
  <si>
    <t>4400018</t>
  </si>
  <si>
    <t>Pawtucket</t>
  </si>
  <si>
    <t>4400840</t>
  </si>
  <si>
    <t>MET Career and Tech</t>
  </si>
  <si>
    <t>4400003</t>
  </si>
  <si>
    <t>Paul Cuffee Charter Sch</t>
  </si>
  <si>
    <t>4400032</t>
  </si>
  <si>
    <t>Blackstone Academy</t>
  </si>
  <si>
    <t>4400036</t>
  </si>
  <si>
    <t>Segue Institute for Learning</t>
  </si>
  <si>
    <t>4400014</t>
  </si>
  <si>
    <t>Newport</t>
  </si>
  <si>
    <t>4400720</t>
  </si>
  <si>
    <t>R.I. Sch for the Deaf</t>
  </si>
  <si>
    <t>4400001</t>
  </si>
  <si>
    <t>Learning Community</t>
  </si>
  <si>
    <t>4400006</t>
  </si>
  <si>
    <t>Davies Career and Tech</t>
  </si>
  <si>
    <t>4400004</t>
  </si>
  <si>
    <t>Achievement First Rhode Island</t>
  </si>
  <si>
    <t>4400021</t>
  </si>
  <si>
    <t>International Charter</t>
  </si>
  <si>
    <t>4400034</t>
  </si>
  <si>
    <t>East Providence</t>
  </si>
  <si>
    <t>4400330</t>
  </si>
  <si>
    <t>Blackstone Valley Prep A RI Mayoral Academy</t>
  </si>
  <si>
    <t>4400015</t>
  </si>
  <si>
    <t>Beacon Charter School</t>
  </si>
  <si>
    <t>4400008</t>
  </si>
  <si>
    <t>West Warwick</t>
  </si>
  <si>
    <t>4401140</t>
  </si>
  <si>
    <t>Glocester</t>
  </si>
  <si>
    <t>4400450</t>
  </si>
  <si>
    <t>Johnston</t>
  </si>
  <si>
    <t>4400540</t>
  </si>
  <si>
    <t>Burrillville</t>
  </si>
  <si>
    <t>4400090</t>
  </si>
  <si>
    <t>Cranston</t>
  </si>
  <si>
    <t>4400240</t>
  </si>
  <si>
    <t>RISE Prep Mayoral Academy</t>
  </si>
  <si>
    <t>4400029</t>
  </si>
  <si>
    <t>N/A</t>
  </si>
  <si>
    <t>The Greene School</t>
  </si>
  <si>
    <t>4400017</t>
  </si>
  <si>
    <t>Foster</t>
  </si>
  <si>
    <t>4400390</t>
  </si>
  <si>
    <t>North Providence</t>
  </si>
  <si>
    <t>4400780</t>
  </si>
  <si>
    <t>Westerly</t>
  </si>
  <si>
    <t>4401170</t>
  </si>
  <si>
    <t>The Hope Academy</t>
  </si>
  <si>
    <t>4400027</t>
  </si>
  <si>
    <t>Bristol Warren</t>
  </si>
  <si>
    <t>4400065</t>
  </si>
  <si>
    <t>Warwick</t>
  </si>
  <si>
    <t>4401110</t>
  </si>
  <si>
    <t>Lincoln</t>
  </si>
  <si>
    <t>4400570</t>
  </si>
  <si>
    <t>Foster-Glocester</t>
  </si>
  <si>
    <t>4400420</t>
  </si>
  <si>
    <t>North Kingstown</t>
  </si>
  <si>
    <t>4400750</t>
  </si>
  <si>
    <t>Coventry</t>
  </si>
  <si>
    <t>4400210</t>
  </si>
  <si>
    <t>Scituate</t>
  </si>
  <si>
    <t>4400960</t>
  </si>
  <si>
    <t>Middletown</t>
  </si>
  <si>
    <t>4400630</t>
  </si>
  <si>
    <t>North Smithfield</t>
  </si>
  <si>
    <t>4400810</t>
  </si>
  <si>
    <t>Cumberland</t>
  </si>
  <si>
    <t>4400270</t>
  </si>
  <si>
    <t>South Kingstown</t>
  </si>
  <si>
    <t>4401020</t>
  </si>
  <si>
    <t>Narragansett</t>
  </si>
  <si>
    <t>4400660</t>
  </si>
  <si>
    <t>Tiverton</t>
  </si>
  <si>
    <t>4401050</t>
  </si>
  <si>
    <t>Chariho</t>
  </si>
  <si>
    <t>4400150</t>
  </si>
  <si>
    <t>Little Compton</t>
  </si>
  <si>
    <t>4400600</t>
  </si>
  <si>
    <t>Portsmouth</t>
  </si>
  <si>
    <t>4400870</t>
  </si>
  <si>
    <t>The Compass School</t>
  </si>
  <si>
    <t>4400035</t>
  </si>
  <si>
    <t>Kingston Hill Academy</t>
  </si>
  <si>
    <t>4400033</t>
  </si>
  <si>
    <t>Jamestown</t>
  </si>
  <si>
    <t>4400510</t>
  </si>
  <si>
    <t>Exeter-West Greenwich</t>
  </si>
  <si>
    <t>4400360</t>
  </si>
  <si>
    <t>Smithfield</t>
  </si>
  <si>
    <t>4400990</t>
  </si>
  <si>
    <t>East Greenwich</t>
  </si>
  <si>
    <t>4400300</t>
  </si>
  <si>
    <t>Barrington</t>
  </si>
  <si>
    <t>4400030</t>
  </si>
  <si>
    <t>New Shoreham</t>
  </si>
  <si>
    <t>4400690</t>
  </si>
  <si>
    <t>Nuestro Mundo</t>
  </si>
  <si>
    <t>New</t>
  </si>
  <si>
    <t>Providence Preparatory</t>
  </si>
  <si>
    <t>Total</t>
  </si>
  <si>
    <t xml:space="preserve">* The COVID-19 Pandemic resulted in an artificially low student enrollment for the 2020-2021 academic year, and the 2019-2020 enrollment represents a more accurate representation of Rhode Island's public school student population. </t>
  </si>
  <si>
    <t>Fiscal Year</t>
  </si>
  <si>
    <t>Total Education Support</t>
  </si>
  <si>
    <t>Student Population*</t>
  </si>
  <si>
    <t>Per Pupil Support</t>
  </si>
  <si>
    <t>FY 2021</t>
  </si>
  <si>
    <t>FY 2022</t>
  </si>
  <si>
    <t>* The COVID-19 Pandemic resulted in an artificially low student enrollment for the 2020-2021 academic year, and the 2019-2020 enrollment represents a more accurate representation of Rhode Island's public school student population. 
*FY 2022 student population counts generated from October 1, 2021 resident student head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</si>
</sst>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BBBBBB"/>
      </top>
      <bottom style="thin">
        <color rgb="FFBBBBBB"/>
      </bottom>
      <diagonal/>
    </border>
    <border>
      <left style="thin">
        <color indexed="64"/>
      </left>
      <right style="thin">
        <color indexed="64"/>
      </right>
      <top style="thin">
        <color rgb="FFBBBBBB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BBBBB"/>
      </top>
      <bottom style="thin">
        <color rgb="FFBBBBBB"/>
      </bottom>
      <diagonal/>
    </border>
    <border>
      <left style="medium">
        <color indexed="64"/>
      </left>
      <right/>
      <top style="thin">
        <color rgb="FFBBBBBB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BBBB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10" fontId="0" fillId="0" borderId="7" xfId="2" applyNumberFormat="1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/>
    <xf numFmtId="165" fontId="0" fillId="0" borderId="7" xfId="3" applyNumberFormat="1" applyFont="1" applyBorder="1"/>
    <xf numFmtId="165" fontId="0" fillId="0" borderId="1" xfId="3" applyNumberFormat="1" applyFont="1" applyBorder="1"/>
    <xf numFmtId="165" fontId="3" fillId="0" borderId="0" xfId="3" applyNumberFormat="1" applyFont="1" applyFill="1" applyBorder="1" applyAlignment="1">
      <alignment horizontal="center" vertical="center" wrapText="1"/>
    </xf>
    <xf numFmtId="165" fontId="0" fillId="0" borderId="0" xfId="3" applyNumberFormat="1" applyFont="1"/>
    <xf numFmtId="165" fontId="0" fillId="0" borderId="1" xfId="3" applyNumberFormat="1" applyFont="1" applyBorder="1" applyAlignment="1">
      <alignment horizontal="center"/>
    </xf>
    <xf numFmtId="165" fontId="3" fillId="0" borderId="4" xfId="3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5" fontId="0" fillId="0" borderId="7" xfId="3" applyNumberFormat="1" applyFont="1" applyBorder="1" applyAlignment="1">
      <alignment horizontal="center"/>
    </xf>
    <xf numFmtId="165" fontId="0" fillId="0" borderId="11" xfId="3" applyNumberFormat="1" applyFont="1" applyBorder="1" applyAlignment="1">
      <alignment horizontal="center"/>
    </xf>
    <xf numFmtId="165" fontId="0" fillId="0" borderId="11" xfId="3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0" fontId="1" fillId="0" borderId="7" xfId="2" applyNumberFormat="1" applyFont="1" applyFill="1" applyBorder="1" applyAlignment="1">
      <alignment horizontal="center" wrapText="1"/>
    </xf>
    <xf numFmtId="164" fontId="1" fillId="0" borderId="7" xfId="1" applyNumberFormat="1" applyFont="1" applyFill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wrapText="1"/>
    </xf>
    <xf numFmtId="165" fontId="0" fillId="0" borderId="1" xfId="0" applyNumberFormat="1" applyBorder="1"/>
    <xf numFmtId="165" fontId="0" fillId="0" borderId="14" xfId="3" applyNumberFormat="1" applyFont="1" applyBorder="1" applyAlignment="1">
      <alignment horizontal="center"/>
    </xf>
    <xf numFmtId="49" fontId="5" fillId="0" borderId="16" xfId="0" applyNumberFormat="1" applyFont="1" applyBorder="1" applyAlignment="1">
      <alignment wrapText="1"/>
    </xf>
    <xf numFmtId="49" fontId="5" fillId="0" borderId="17" xfId="0" applyNumberFormat="1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wrapText="1"/>
    </xf>
    <xf numFmtId="10" fontId="2" fillId="2" borderId="18" xfId="2" applyNumberFormat="1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 wrapText="1"/>
    </xf>
    <xf numFmtId="164" fontId="2" fillId="2" borderId="18" xfId="1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3" applyNumberFormat="1" applyFont="1" applyFill="1" applyBorder="1" applyAlignment="1">
      <alignment horizontal="center" vertical="center" wrapText="1"/>
    </xf>
    <xf numFmtId="165" fontId="2" fillId="2" borderId="18" xfId="3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165" fontId="3" fillId="0" borderId="20" xfId="3" applyNumberFormat="1" applyFont="1" applyFill="1" applyBorder="1" applyAlignment="1">
      <alignment horizontal="center" vertical="center" wrapText="1"/>
    </xf>
    <xf numFmtId="165" fontId="2" fillId="2" borderId="14" xfId="3" applyNumberFormat="1" applyFont="1" applyFill="1" applyBorder="1" applyAlignment="1">
      <alignment horizontal="center" wrapText="1"/>
    </xf>
    <xf numFmtId="49" fontId="5" fillId="0" borderId="22" xfId="0" applyNumberFormat="1" applyFont="1" applyBorder="1" applyAlignment="1">
      <alignment wrapText="1"/>
    </xf>
    <xf numFmtId="49" fontId="5" fillId="0" borderId="12" xfId="0" applyNumberFormat="1" applyFont="1" applyBorder="1" applyAlignment="1">
      <alignment horizontal="center" wrapText="1"/>
    </xf>
    <xf numFmtId="10" fontId="1" fillId="0" borderId="12" xfId="2" applyNumberFormat="1" applyFont="1" applyFill="1" applyBorder="1" applyAlignment="1">
      <alignment horizontal="center" wrapText="1"/>
    </xf>
    <xf numFmtId="164" fontId="1" fillId="0" borderId="12" xfId="1" applyNumberFormat="1" applyFont="1" applyFill="1" applyBorder="1" applyAlignment="1">
      <alignment horizontal="center" wrapText="1"/>
    </xf>
    <xf numFmtId="10" fontId="0" fillId="0" borderId="12" xfId="2" applyNumberFormat="1" applyFont="1" applyBorder="1"/>
    <xf numFmtId="0" fontId="0" fillId="0" borderId="12" xfId="0" applyBorder="1" applyAlignment="1">
      <alignment horizontal="center"/>
    </xf>
    <xf numFmtId="165" fontId="0" fillId="0" borderId="12" xfId="3" applyNumberFormat="1" applyFont="1" applyBorder="1" applyAlignment="1">
      <alignment horizontal="center"/>
    </xf>
    <xf numFmtId="165" fontId="0" fillId="0" borderId="20" xfId="3" applyNumberFormat="1" applyFont="1" applyBorder="1"/>
    <xf numFmtId="49" fontId="5" fillId="0" borderId="21" xfId="0" applyNumberFormat="1" applyFont="1" applyBorder="1" applyAlignment="1">
      <alignment wrapText="1"/>
    </xf>
    <xf numFmtId="49" fontId="5" fillId="0" borderId="11" xfId="0" applyNumberFormat="1" applyFont="1" applyBorder="1" applyAlignment="1">
      <alignment horizontal="center" wrapText="1"/>
    </xf>
    <xf numFmtId="10" fontId="1" fillId="0" borderId="11" xfId="2" applyNumberFormat="1" applyFont="1" applyFill="1" applyBorder="1" applyAlignment="1">
      <alignment horizontal="center" wrapText="1"/>
    </xf>
    <xf numFmtId="164" fontId="1" fillId="0" borderId="11" xfId="1" applyNumberFormat="1" applyFont="1" applyFill="1" applyBorder="1" applyAlignment="1">
      <alignment horizontal="center" wrapText="1"/>
    </xf>
    <xf numFmtId="10" fontId="0" fillId="0" borderId="11" xfId="2" applyNumberFormat="1" applyFont="1" applyBorder="1"/>
    <xf numFmtId="0" fontId="3" fillId="0" borderId="19" xfId="0" applyFont="1" applyBorder="1" applyAlignment="1">
      <alignment horizontal="center" vertical="center" wrapText="1"/>
    </xf>
    <xf numFmtId="3" fontId="0" fillId="0" borderId="23" xfId="0" applyNumberFormat="1" applyBorder="1"/>
    <xf numFmtId="3" fontId="0" fillId="0" borderId="24" xfId="0" applyNumberFormat="1" applyBorder="1"/>
    <xf numFmtId="49" fontId="6" fillId="0" borderId="21" xfId="0" applyNumberFormat="1" applyFont="1" applyBorder="1" applyAlignment="1">
      <alignment horizontal="right" wrapText="1"/>
    </xf>
    <xf numFmtId="3" fontId="0" fillId="0" borderId="19" xfId="0" applyNumberForma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5"/>
  <sheetViews>
    <sheetView tabSelected="1" workbookViewId="0">
      <pane xSplit="2" topLeftCell="C1" activePane="topRight" state="frozen"/>
      <selection pane="topRight" activeCell="B1" sqref="B1"/>
    </sheetView>
  </sheetViews>
  <sheetFormatPr defaultRowHeight="15"/>
  <cols>
    <col min="1" max="1" width="1" customWidth="1"/>
    <col min="2" max="2" width="32.85546875" bestFit="1" customWidth="1"/>
    <col min="3" max="3" width="7.5703125" customWidth="1"/>
    <col min="4" max="4" width="10.28515625" customWidth="1"/>
    <col min="5" max="5" width="11.28515625" customWidth="1"/>
    <col min="6" max="6" width="8.42578125" customWidth="1"/>
    <col min="7" max="7" width="10" customWidth="1"/>
    <col min="8" max="9" width="9.140625" customWidth="1"/>
    <col min="10" max="10" width="11.5703125" style="10" customWidth="1"/>
    <col min="11" max="11" width="10.140625" style="10" customWidth="1"/>
    <col min="12" max="12" width="10.42578125" customWidth="1"/>
    <col min="13" max="13" width="0.5703125" style="10" customWidth="1"/>
    <col min="14" max="14" width="9.5703125" customWidth="1"/>
  </cols>
  <sheetData>
    <row r="1" spans="2:14" ht="57" thickBot="1">
      <c r="B1" s="37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34" t="s">
        <v>6</v>
      </c>
      <c r="I1" s="34" t="s">
        <v>7</v>
      </c>
      <c r="J1" s="35" t="s">
        <v>8</v>
      </c>
      <c r="K1" s="38" t="s">
        <v>9</v>
      </c>
      <c r="L1" s="12" t="s">
        <v>10</v>
      </c>
      <c r="M1" s="9"/>
      <c r="N1" s="53" t="s">
        <v>11</v>
      </c>
    </row>
    <row r="2" spans="2:14">
      <c r="B2" s="40" t="s">
        <v>12</v>
      </c>
      <c r="C2" s="41" t="s">
        <v>13</v>
      </c>
      <c r="D2" s="42">
        <v>0.42405063291139239</v>
      </c>
      <c r="E2" s="43">
        <v>158</v>
      </c>
      <c r="F2" s="43">
        <f>+E2</f>
        <v>158</v>
      </c>
      <c r="G2" s="44">
        <f>+F2/141542</f>
        <v>1.116276440915064E-3</v>
      </c>
      <c r="H2" s="45" t="s">
        <v>14</v>
      </c>
      <c r="I2" s="45" t="s">
        <v>14</v>
      </c>
      <c r="J2" s="46">
        <v>11422.973080050017</v>
      </c>
      <c r="K2" s="47">
        <v>11836.640602629139</v>
      </c>
      <c r="L2" s="25">
        <v>12870.858703175241</v>
      </c>
      <c r="N2" s="54">
        <v>167</v>
      </c>
    </row>
    <row r="3" spans="2:14">
      <c r="B3" s="27" t="s">
        <v>15</v>
      </c>
      <c r="C3" s="22" t="s">
        <v>16</v>
      </c>
      <c r="D3" s="19">
        <v>0.38095238095238093</v>
      </c>
      <c r="E3" s="20">
        <v>168</v>
      </c>
      <c r="F3" s="20">
        <f>+E3+F2</f>
        <v>326</v>
      </c>
      <c r="G3" s="1">
        <f t="shared" ref="G3:G61" si="0">+F3/141542</f>
        <v>2.3032032894829803E-3</v>
      </c>
      <c r="H3" s="2" t="s">
        <v>14</v>
      </c>
      <c r="I3" s="2" t="s">
        <v>14</v>
      </c>
      <c r="J3" s="14">
        <v>11447.382703594016</v>
      </c>
      <c r="K3" s="8">
        <v>11518.507295306657</v>
      </c>
      <c r="L3" s="25">
        <v>12479.711216453241</v>
      </c>
      <c r="N3" s="55">
        <v>170</v>
      </c>
    </row>
    <row r="4" spans="2:14">
      <c r="B4" s="27" t="s">
        <v>17</v>
      </c>
      <c r="C4" s="22" t="s">
        <v>18</v>
      </c>
      <c r="D4" s="19">
        <v>0.38079827400215749</v>
      </c>
      <c r="E4" s="20">
        <v>2781</v>
      </c>
      <c r="F4" s="20">
        <f t="shared" ref="F4:F61" si="1">+E4+F3</f>
        <v>3107</v>
      </c>
      <c r="G4" s="1">
        <f t="shared" si="0"/>
        <v>2.1951081657741164E-2</v>
      </c>
      <c r="H4" s="2" t="s">
        <v>14</v>
      </c>
      <c r="I4" s="2" t="s">
        <v>14</v>
      </c>
      <c r="J4" s="14">
        <v>16802.18769301095</v>
      </c>
      <c r="K4" s="8">
        <v>17469.923513002905</v>
      </c>
      <c r="L4" s="25">
        <v>18773.778069165022</v>
      </c>
      <c r="N4" s="55">
        <v>2732</v>
      </c>
    </row>
    <row r="5" spans="2:14">
      <c r="B5" s="27" t="s">
        <v>19</v>
      </c>
      <c r="C5" s="22" t="s">
        <v>20</v>
      </c>
      <c r="D5" s="19">
        <v>0.35145605129575208</v>
      </c>
      <c r="E5" s="20">
        <v>22458</v>
      </c>
      <c r="F5" s="20">
        <f t="shared" si="1"/>
        <v>25565</v>
      </c>
      <c r="G5" s="1">
        <f t="shared" si="0"/>
        <v>0.18061776716451655</v>
      </c>
      <c r="H5" s="2" t="s">
        <v>14</v>
      </c>
      <c r="I5" s="2" t="s">
        <v>14</v>
      </c>
      <c r="J5" s="14">
        <v>11251.499001404112</v>
      </c>
      <c r="K5" s="8">
        <v>12927.139715706</v>
      </c>
      <c r="L5" s="25">
        <v>13576.434905505175</v>
      </c>
      <c r="N5" s="55">
        <v>21755</v>
      </c>
    </row>
    <row r="6" spans="2:14">
      <c r="B6" s="27" t="s">
        <v>21</v>
      </c>
      <c r="C6" s="22" t="s">
        <v>22</v>
      </c>
      <c r="D6" s="19">
        <v>0.33834586466165412</v>
      </c>
      <c r="E6" s="20">
        <v>133</v>
      </c>
      <c r="F6" s="20">
        <f t="shared" si="1"/>
        <v>25698</v>
      </c>
      <c r="G6" s="1">
        <f t="shared" si="0"/>
        <v>0.18155741758629948</v>
      </c>
      <c r="H6" s="2" t="s">
        <v>14</v>
      </c>
      <c r="I6" s="2" t="s">
        <v>14</v>
      </c>
      <c r="J6" s="14">
        <v>11344.830273381578</v>
      </c>
      <c r="K6" s="8">
        <v>11918.591291026423</v>
      </c>
      <c r="L6" s="25">
        <v>19161.978699551673</v>
      </c>
      <c r="N6" s="55">
        <v>108</v>
      </c>
    </row>
    <row r="7" spans="2:14">
      <c r="B7" s="27" t="s">
        <v>23</v>
      </c>
      <c r="C7" s="22" t="s">
        <v>24</v>
      </c>
      <c r="D7" s="19">
        <v>0.32278481012658228</v>
      </c>
      <c r="E7" s="20">
        <v>632</v>
      </c>
      <c r="F7" s="20">
        <f t="shared" si="1"/>
        <v>26330</v>
      </c>
      <c r="G7" s="1">
        <f t="shared" si="0"/>
        <v>0.18602252334995972</v>
      </c>
      <c r="H7" s="2" t="s">
        <v>14</v>
      </c>
      <c r="I7" s="2" t="s">
        <v>14</v>
      </c>
      <c r="J7" s="14">
        <v>11119.436637664519</v>
      </c>
      <c r="K7" s="8">
        <v>11272.211771045513</v>
      </c>
      <c r="L7" s="25">
        <v>12554.270925557736</v>
      </c>
      <c r="N7" s="55">
        <v>617</v>
      </c>
    </row>
    <row r="8" spans="2:14" ht="24.75">
      <c r="B8" s="27" t="s">
        <v>25</v>
      </c>
      <c r="C8" s="22" t="s">
        <v>26</v>
      </c>
      <c r="D8" s="19">
        <v>0.30627306273062732</v>
      </c>
      <c r="E8" s="20">
        <v>271</v>
      </c>
      <c r="F8" s="20">
        <f t="shared" si="1"/>
        <v>26601</v>
      </c>
      <c r="G8" s="1">
        <f t="shared" si="0"/>
        <v>0.18793714939735201</v>
      </c>
      <c r="H8" s="2" t="s">
        <v>14</v>
      </c>
      <c r="I8" s="2" t="s">
        <v>14</v>
      </c>
      <c r="J8" s="14">
        <v>11024.327864567907</v>
      </c>
      <c r="K8" s="8">
        <v>11953.641223676274</v>
      </c>
      <c r="L8" s="25">
        <v>13596.670324428502</v>
      </c>
      <c r="N8" s="55">
        <v>327</v>
      </c>
    </row>
    <row r="9" spans="2:14">
      <c r="B9" s="27" t="s">
        <v>27</v>
      </c>
      <c r="C9" s="22" t="s">
        <v>28</v>
      </c>
      <c r="D9" s="19">
        <v>0.30357142857142855</v>
      </c>
      <c r="E9" s="20">
        <v>224</v>
      </c>
      <c r="F9" s="20">
        <f t="shared" si="1"/>
        <v>26825</v>
      </c>
      <c r="G9" s="1">
        <f t="shared" si="0"/>
        <v>0.18951971852877592</v>
      </c>
      <c r="H9" s="2" t="s">
        <v>14</v>
      </c>
      <c r="I9" s="2" t="s">
        <v>14</v>
      </c>
      <c r="J9" s="14">
        <v>10642.995683415702</v>
      </c>
      <c r="K9" s="8">
        <v>10642.935982032892</v>
      </c>
      <c r="L9" s="25">
        <v>13797.133144885158</v>
      </c>
      <c r="N9" s="55">
        <v>217</v>
      </c>
    </row>
    <row r="10" spans="2:14">
      <c r="B10" s="27" t="s">
        <v>29</v>
      </c>
      <c r="C10" s="22" t="s">
        <v>30</v>
      </c>
      <c r="D10" s="19">
        <v>0.30112092391304346</v>
      </c>
      <c r="E10" s="20">
        <v>5888</v>
      </c>
      <c r="F10" s="20">
        <f t="shared" si="1"/>
        <v>32713</v>
      </c>
      <c r="G10" s="1">
        <f t="shared" si="0"/>
        <v>0.23111867855477525</v>
      </c>
      <c r="H10" s="2" t="s">
        <v>14</v>
      </c>
      <c r="I10" s="2" t="s">
        <v>14</v>
      </c>
      <c r="J10" s="14">
        <v>11205.766541572355</v>
      </c>
      <c r="K10" s="8">
        <v>12507.99296941751</v>
      </c>
      <c r="L10" s="25">
        <v>13213.000857069774</v>
      </c>
      <c r="N10" s="55">
        <v>5692</v>
      </c>
    </row>
    <row r="11" spans="2:14">
      <c r="B11" s="27" t="s">
        <v>31</v>
      </c>
      <c r="C11" s="22" t="s">
        <v>32</v>
      </c>
      <c r="D11" s="19">
        <v>0.2937062937062937</v>
      </c>
      <c r="E11" s="20">
        <v>143</v>
      </c>
      <c r="F11" s="20">
        <f t="shared" si="1"/>
        <v>32856</v>
      </c>
      <c r="G11" s="1">
        <f t="shared" si="0"/>
        <v>0.23212897938421104</v>
      </c>
      <c r="H11" s="2" t="s">
        <v>14</v>
      </c>
      <c r="I11" s="2" t="s">
        <v>33</v>
      </c>
      <c r="J11" s="14">
        <v>14592.387028876467</v>
      </c>
      <c r="K11" s="8">
        <v>11731.759872759807</v>
      </c>
      <c r="L11" s="25">
        <v>12866.743512852756</v>
      </c>
      <c r="N11" s="55">
        <v>143</v>
      </c>
    </row>
    <row r="12" spans="2:14">
      <c r="B12" s="27" t="s">
        <v>34</v>
      </c>
      <c r="C12" s="22" t="s">
        <v>35</v>
      </c>
      <c r="D12" s="19">
        <v>0.28921568627450983</v>
      </c>
      <c r="E12" s="20">
        <v>204</v>
      </c>
      <c r="F12" s="20">
        <f t="shared" si="1"/>
        <v>33060</v>
      </c>
      <c r="G12" s="1">
        <f t="shared" si="0"/>
        <v>0.23357024770032922</v>
      </c>
      <c r="H12" s="2" t="s">
        <v>14</v>
      </c>
      <c r="I12" s="2" t="s">
        <v>33</v>
      </c>
      <c r="J12" s="14">
        <v>11412.082831803713</v>
      </c>
      <c r="K12" s="8">
        <v>11947.426541080073</v>
      </c>
      <c r="L12" s="25">
        <v>12725.985122461507</v>
      </c>
      <c r="N12" s="55">
        <v>211</v>
      </c>
    </row>
    <row r="13" spans="2:14">
      <c r="B13" s="27" t="s">
        <v>36</v>
      </c>
      <c r="C13" s="22" t="s">
        <v>37</v>
      </c>
      <c r="D13" s="19">
        <v>0.26910994764397905</v>
      </c>
      <c r="E13" s="20">
        <v>8595</v>
      </c>
      <c r="F13" s="20">
        <f t="shared" si="1"/>
        <v>41655</v>
      </c>
      <c r="G13" s="1">
        <f t="shared" si="0"/>
        <v>0.29429427307795564</v>
      </c>
      <c r="H13" s="2" t="s">
        <v>14</v>
      </c>
      <c r="I13" s="2" t="s">
        <v>33</v>
      </c>
      <c r="J13" s="14">
        <v>10725.893211164539</v>
      </c>
      <c r="K13" s="8">
        <v>11582.215229276379</v>
      </c>
      <c r="L13" s="25">
        <v>12700.148719295979</v>
      </c>
      <c r="N13" s="55">
        <v>8101</v>
      </c>
    </row>
    <row r="14" spans="2:14">
      <c r="B14" s="27" t="s">
        <v>38</v>
      </c>
      <c r="C14" s="22" t="s">
        <v>39</v>
      </c>
      <c r="D14" s="19">
        <v>0.26666666666666666</v>
      </c>
      <c r="E14" s="20">
        <v>780</v>
      </c>
      <c r="F14" s="20">
        <f t="shared" si="1"/>
        <v>42435</v>
      </c>
      <c r="G14" s="1">
        <f t="shared" si="0"/>
        <v>0.2998050048748781</v>
      </c>
      <c r="H14" s="2" t="s">
        <v>14</v>
      </c>
      <c r="I14" s="2" t="s">
        <v>33</v>
      </c>
      <c r="J14" s="14">
        <v>12576.919127086008</v>
      </c>
      <c r="K14" s="8">
        <v>12741.232051282052</v>
      </c>
      <c r="L14" s="25">
        <v>12133.118292682926</v>
      </c>
      <c r="N14" s="55">
        <v>820</v>
      </c>
    </row>
    <row r="15" spans="2:14">
      <c r="B15" s="27" t="s">
        <v>40</v>
      </c>
      <c r="C15" s="22" t="s">
        <v>41</v>
      </c>
      <c r="D15" s="19">
        <v>0.26076260762607628</v>
      </c>
      <c r="E15" s="20">
        <v>813</v>
      </c>
      <c r="F15" s="20">
        <f t="shared" si="1"/>
        <v>43248</v>
      </c>
      <c r="G15" s="1">
        <f t="shared" si="0"/>
        <v>0.30554888301705502</v>
      </c>
      <c r="H15" s="2" t="s">
        <v>14</v>
      </c>
      <c r="I15" s="2" t="s">
        <v>33</v>
      </c>
      <c r="J15" s="14">
        <v>11434.834375113152</v>
      </c>
      <c r="K15" s="8">
        <v>11847.165411149093</v>
      </c>
      <c r="L15" s="25">
        <v>13154.070087255626</v>
      </c>
      <c r="N15" s="55">
        <v>816</v>
      </c>
    </row>
    <row r="16" spans="2:14">
      <c r="B16" s="27" t="s">
        <v>42</v>
      </c>
      <c r="C16" s="22" t="s">
        <v>43</v>
      </c>
      <c r="D16" s="19">
        <v>0.25428571428571428</v>
      </c>
      <c r="E16" s="20">
        <v>350</v>
      </c>
      <c r="F16" s="20">
        <f t="shared" si="1"/>
        <v>43598</v>
      </c>
      <c r="G16" s="1">
        <f t="shared" si="0"/>
        <v>0.30802164728490483</v>
      </c>
      <c r="H16" s="2" t="s">
        <v>14</v>
      </c>
      <c r="I16" s="2" t="s">
        <v>33</v>
      </c>
      <c r="J16" s="14">
        <v>11767.772838837451</v>
      </c>
      <c r="K16" s="8">
        <v>11255.622857142856</v>
      </c>
      <c r="L16" s="25">
        <v>13411.746766478111</v>
      </c>
      <c r="N16" s="55">
        <v>344</v>
      </c>
    </row>
    <row r="17" spans="2:14">
      <c r="B17" s="27" t="s">
        <v>44</v>
      </c>
      <c r="C17" s="22" t="s">
        <v>45</v>
      </c>
      <c r="D17" s="19">
        <v>0.23605150214592274</v>
      </c>
      <c r="E17" s="20">
        <v>233</v>
      </c>
      <c r="F17" s="20">
        <f t="shared" si="1"/>
        <v>43831</v>
      </c>
      <c r="G17" s="1">
        <f t="shared" si="0"/>
        <v>0.30966780178321629</v>
      </c>
      <c r="H17" s="2" t="s">
        <v>14</v>
      </c>
      <c r="I17" s="2" t="s">
        <v>33</v>
      </c>
      <c r="J17" s="14">
        <v>12544.574322099699</v>
      </c>
      <c r="K17" s="8">
        <v>13387.744556391466</v>
      </c>
      <c r="L17" s="25">
        <v>14578.293703785792</v>
      </c>
      <c r="N17" s="55">
        <v>275</v>
      </c>
    </row>
    <row r="18" spans="2:14">
      <c r="B18" s="27" t="s">
        <v>46</v>
      </c>
      <c r="C18" s="22" t="s">
        <v>47</v>
      </c>
      <c r="D18" s="19">
        <v>0.2303639846743295</v>
      </c>
      <c r="E18" s="20">
        <v>2088</v>
      </c>
      <c r="F18" s="20">
        <f t="shared" si="1"/>
        <v>45919</v>
      </c>
      <c r="G18" s="1">
        <f t="shared" si="0"/>
        <v>0.32441960690113181</v>
      </c>
      <c r="H18" s="2" t="s">
        <v>14</v>
      </c>
      <c r="I18" s="2" t="s">
        <v>33</v>
      </c>
      <c r="J18" s="14">
        <v>6533.3387305807355</v>
      </c>
      <c r="K18" s="8">
        <v>7803.8453564311612</v>
      </c>
      <c r="L18" s="25">
        <v>9024.1152962305841</v>
      </c>
      <c r="N18" s="55">
        <v>1927</v>
      </c>
    </row>
    <row r="19" spans="2:14">
      <c r="B19" s="27" t="s">
        <v>48</v>
      </c>
      <c r="C19" s="22" t="s">
        <v>49</v>
      </c>
      <c r="D19" s="19">
        <v>0.22368421052631579</v>
      </c>
      <c r="E19" s="20">
        <v>76</v>
      </c>
      <c r="F19" s="20">
        <f t="shared" si="1"/>
        <v>45995</v>
      </c>
      <c r="G19" s="1">
        <f t="shared" si="0"/>
        <v>0.32495654999929352</v>
      </c>
      <c r="H19" s="2" t="s">
        <v>14</v>
      </c>
      <c r="I19" s="2" t="s">
        <v>33</v>
      </c>
      <c r="J19" s="14">
        <v>93866.242857142861</v>
      </c>
      <c r="K19" s="8">
        <v>90545.921052631573</v>
      </c>
      <c r="L19" s="25">
        <v>93708.379746835446</v>
      </c>
      <c r="N19" s="55">
        <v>79</v>
      </c>
    </row>
    <row r="20" spans="2:14">
      <c r="B20" s="27" t="s">
        <v>50</v>
      </c>
      <c r="C20" s="22" t="s">
        <v>51</v>
      </c>
      <c r="D20" s="19">
        <v>0.22222222222222221</v>
      </c>
      <c r="E20" s="20">
        <v>585</v>
      </c>
      <c r="F20" s="20">
        <f t="shared" si="1"/>
        <v>46580</v>
      </c>
      <c r="G20" s="1">
        <f t="shared" si="0"/>
        <v>0.32908959884698535</v>
      </c>
      <c r="H20" s="2" t="s">
        <v>14</v>
      </c>
      <c r="I20" s="2" t="s">
        <v>33</v>
      </c>
      <c r="J20" s="14">
        <v>11809.580379986957</v>
      </c>
      <c r="K20" s="8">
        <v>12387.318107656936</v>
      </c>
      <c r="L20" s="25">
        <v>13536.397605451848</v>
      </c>
      <c r="N20" s="55">
        <v>582</v>
      </c>
    </row>
    <row r="21" spans="2:14">
      <c r="B21" s="27" t="s">
        <v>52</v>
      </c>
      <c r="C21" s="22" t="s">
        <v>53</v>
      </c>
      <c r="D21" s="19">
        <v>0.20903954802259886</v>
      </c>
      <c r="E21" s="20">
        <v>885</v>
      </c>
      <c r="F21" s="20">
        <f t="shared" si="1"/>
        <v>47465</v>
      </c>
      <c r="G21" s="1">
        <f t="shared" si="0"/>
        <v>0.33534215992426275</v>
      </c>
      <c r="H21" s="2" t="s">
        <v>14</v>
      </c>
      <c r="I21" s="2" t="s">
        <v>33</v>
      </c>
      <c r="J21" s="14">
        <v>16685.415094339623</v>
      </c>
      <c r="K21" s="8">
        <v>15503.708474576271</v>
      </c>
      <c r="L21" s="25">
        <v>16137.308379888269</v>
      </c>
      <c r="N21" s="55">
        <v>895</v>
      </c>
    </row>
    <row r="22" spans="2:14">
      <c r="B22" s="27" t="s">
        <v>54</v>
      </c>
      <c r="C22" s="22" t="s">
        <v>55</v>
      </c>
      <c r="D22" s="19">
        <v>0.18712273641851107</v>
      </c>
      <c r="E22" s="20">
        <v>1988</v>
      </c>
      <c r="F22" s="20">
        <f t="shared" si="1"/>
        <v>49453</v>
      </c>
      <c r="G22" s="1">
        <f t="shared" si="0"/>
        <v>0.34938746096564977</v>
      </c>
      <c r="H22" s="2" t="s">
        <v>14</v>
      </c>
      <c r="I22" s="2" t="s">
        <v>33</v>
      </c>
      <c r="J22" s="14">
        <v>12763.874316939891</v>
      </c>
      <c r="K22" s="8">
        <v>9222.8677062374245</v>
      </c>
      <c r="L22" s="25">
        <v>11039.772997711671</v>
      </c>
      <c r="N22" s="55">
        <v>2185</v>
      </c>
    </row>
    <row r="23" spans="2:14">
      <c r="B23" s="27" t="s">
        <v>56</v>
      </c>
      <c r="C23" s="22" t="s">
        <v>57</v>
      </c>
      <c r="D23" s="19">
        <v>0.17692307692307693</v>
      </c>
      <c r="E23" s="20">
        <v>390</v>
      </c>
      <c r="F23" s="20">
        <f t="shared" si="1"/>
        <v>49843</v>
      </c>
      <c r="G23" s="1">
        <f t="shared" si="0"/>
        <v>0.35214282686411102</v>
      </c>
      <c r="H23" s="2" t="s">
        <v>14</v>
      </c>
      <c r="I23" s="2" t="s">
        <v>33</v>
      </c>
      <c r="J23" s="14">
        <v>10022.669671069396</v>
      </c>
      <c r="K23" s="8">
        <v>9805.8806943933196</v>
      </c>
      <c r="L23" s="25">
        <v>11573.448232149705</v>
      </c>
      <c r="N23" s="55">
        <v>367</v>
      </c>
    </row>
    <row r="24" spans="2:14">
      <c r="B24" s="27" t="s">
        <v>58</v>
      </c>
      <c r="C24" s="22" t="s">
        <v>59</v>
      </c>
      <c r="D24" s="19">
        <v>0.16342335186656076</v>
      </c>
      <c r="E24" s="20">
        <v>5036</v>
      </c>
      <c r="F24" s="20">
        <f t="shared" si="1"/>
        <v>54879</v>
      </c>
      <c r="G24" s="1">
        <f t="shared" si="0"/>
        <v>0.38772237215808736</v>
      </c>
      <c r="H24" s="2" t="s">
        <v>14</v>
      </c>
      <c r="I24" s="2" t="s">
        <v>33</v>
      </c>
      <c r="J24" s="14">
        <v>7834.1179451114785</v>
      </c>
      <c r="K24" s="8">
        <v>8259.7245450361988</v>
      </c>
      <c r="L24" s="25">
        <v>8545.4637933209251</v>
      </c>
      <c r="N24" s="55">
        <v>5041</v>
      </c>
    </row>
    <row r="25" spans="2:14" ht="24.75">
      <c r="B25" s="27" t="s">
        <v>60</v>
      </c>
      <c r="C25" s="22" t="s">
        <v>61</v>
      </c>
      <c r="D25" s="19">
        <v>0.16154873164218958</v>
      </c>
      <c r="E25" s="20">
        <v>2247</v>
      </c>
      <c r="F25" s="20">
        <f t="shared" si="1"/>
        <v>57126</v>
      </c>
      <c r="G25" s="1">
        <f t="shared" si="0"/>
        <v>0.40359751875768324</v>
      </c>
      <c r="H25" s="2" t="s">
        <v>14</v>
      </c>
      <c r="I25" s="2" t="s">
        <v>33</v>
      </c>
      <c r="J25" s="14">
        <v>9338.074257425742</v>
      </c>
      <c r="K25" s="8">
        <v>8983.365376056965</v>
      </c>
      <c r="L25" s="25">
        <v>10226.167903525047</v>
      </c>
      <c r="N25" s="55">
        <v>2156</v>
      </c>
    </row>
    <row r="26" spans="2:14">
      <c r="B26" s="27" t="s">
        <v>62</v>
      </c>
      <c r="C26" s="22" t="s">
        <v>63</v>
      </c>
      <c r="D26" s="19">
        <v>0.15789473684210525</v>
      </c>
      <c r="E26" s="20">
        <v>399</v>
      </c>
      <c r="F26" s="20">
        <f t="shared" si="1"/>
        <v>57525</v>
      </c>
      <c r="G26" s="1">
        <f t="shared" si="0"/>
        <v>0.40641647002303205</v>
      </c>
      <c r="H26" s="2" t="s">
        <v>14</v>
      </c>
      <c r="I26" s="2" t="s">
        <v>33</v>
      </c>
      <c r="J26" s="14">
        <v>8337.7082512377729</v>
      </c>
      <c r="K26" s="8">
        <v>8721.5676270776275</v>
      </c>
      <c r="L26" s="25">
        <v>10447.381991497798</v>
      </c>
      <c r="N26" s="55">
        <v>377</v>
      </c>
    </row>
    <row r="27" spans="2:14">
      <c r="B27" s="27" t="s">
        <v>64</v>
      </c>
      <c r="C27" s="22" t="s">
        <v>65</v>
      </c>
      <c r="D27" s="19">
        <v>0.15747158303299141</v>
      </c>
      <c r="E27" s="20">
        <v>3607</v>
      </c>
      <c r="F27" s="20">
        <f t="shared" si="1"/>
        <v>61132</v>
      </c>
      <c r="G27" s="1">
        <f t="shared" si="0"/>
        <v>0.4319000720634158</v>
      </c>
      <c r="H27" s="2" t="s">
        <v>14</v>
      </c>
      <c r="I27" s="2" t="s">
        <v>33</v>
      </c>
      <c r="J27" s="14">
        <v>8174.030962227529</v>
      </c>
      <c r="K27" s="8">
        <v>9114.4713287106279</v>
      </c>
      <c r="L27" s="25">
        <v>9654.0279033337865</v>
      </c>
      <c r="N27" s="55">
        <v>3583</v>
      </c>
    </row>
    <row r="28" spans="2:14">
      <c r="B28" s="27" t="s">
        <v>66</v>
      </c>
      <c r="C28" s="22" t="s">
        <v>67</v>
      </c>
      <c r="D28" s="19">
        <v>0.15551537070524413</v>
      </c>
      <c r="E28" s="20">
        <v>553</v>
      </c>
      <c r="F28" s="20">
        <f t="shared" si="1"/>
        <v>61685</v>
      </c>
      <c r="G28" s="1">
        <f t="shared" si="0"/>
        <v>0.43580703960661854</v>
      </c>
      <c r="H28" s="2" t="s">
        <v>14</v>
      </c>
      <c r="I28" s="2" t="s">
        <v>33</v>
      </c>
      <c r="J28" s="14">
        <v>5085.1520991424868</v>
      </c>
      <c r="K28" s="8">
        <v>4797.8922604662985</v>
      </c>
      <c r="L28" s="25">
        <v>5439.5433848944158</v>
      </c>
      <c r="N28" s="55">
        <v>541</v>
      </c>
    </row>
    <row r="29" spans="2:14">
      <c r="B29" s="27" t="s">
        <v>68</v>
      </c>
      <c r="C29" s="22" t="s">
        <v>69</v>
      </c>
      <c r="D29" s="19">
        <v>0.15298053527980535</v>
      </c>
      <c r="E29" s="20">
        <v>3288</v>
      </c>
      <c r="F29" s="20">
        <f t="shared" si="1"/>
        <v>64973</v>
      </c>
      <c r="G29" s="1">
        <f t="shared" si="0"/>
        <v>0.45903689364287631</v>
      </c>
      <c r="H29" s="2" t="s">
        <v>14</v>
      </c>
      <c r="I29" s="2" t="s">
        <v>33</v>
      </c>
      <c r="J29" s="14">
        <v>6482.2898325170672</v>
      </c>
      <c r="K29" s="8">
        <v>6636.8346867595073</v>
      </c>
      <c r="L29" s="25">
        <v>7144.9061803178511</v>
      </c>
      <c r="N29" s="55">
        <v>3222</v>
      </c>
    </row>
    <row r="30" spans="2:14">
      <c r="B30" s="27" t="s">
        <v>70</v>
      </c>
      <c r="C30" s="22" t="s">
        <v>71</v>
      </c>
      <c r="D30" s="19">
        <v>0.14343525179856115</v>
      </c>
      <c r="E30" s="20">
        <v>2224</v>
      </c>
      <c r="F30" s="20">
        <f t="shared" si="1"/>
        <v>67197</v>
      </c>
      <c r="G30" s="1">
        <f t="shared" si="0"/>
        <v>0.47474954430487065</v>
      </c>
      <c r="H30" s="2" t="s">
        <v>14</v>
      </c>
      <c r="I30" s="2" t="s">
        <v>33</v>
      </c>
      <c r="J30" s="14">
        <v>6239.0512553962799</v>
      </c>
      <c r="K30" s="8">
        <v>7235.1945220949392</v>
      </c>
      <c r="L30" s="25">
        <v>7386.8378266200598</v>
      </c>
      <c r="N30" s="55">
        <v>2152</v>
      </c>
    </row>
    <row r="31" spans="2:14">
      <c r="B31" s="27" t="s">
        <v>72</v>
      </c>
      <c r="C31" s="22" t="s">
        <v>73</v>
      </c>
      <c r="D31" s="19">
        <v>0.14191581431943351</v>
      </c>
      <c r="E31" s="20">
        <v>10168</v>
      </c>
      <c r="F31" s="20">
        <f t="shared" si="1"/>
        <v>77365</v>
      </c>
      <c r="G31" s="1">
        <f t="shared" si="0"/>
        <v>0.54658687880629075</v>
      </c>
      <c r="H31" s="2" t="s">
        <v>14</v>
      </c>
      <c r="I31" s="2" t="s">
        <v>33</v>
      </c>
      <c r="J31" s="14">
        <v>6787.4696510463536</v>
      </c>
      <c r="K31" s="8">
        <v>7734.4575268856124</v>
      </c>
      <c r="L31" s="25">
        <v>7905.4630806793484</v>
      </c>
      <c r="N31" s="55">
        <v>10129</v>
      </c>
    </row>
    <row r="32" spans="2:14">
      <c r="B32" s="27" t="s">
        <v>74</v>
      </c>
      <c r="C32" s="22" t="s">
        <v>75</v>
      </c>
      <c r="D32" s="19">
        <v>0.13725490196078433</v>
      </c>
      <c r="E32" s="20">
        <v>408</v>
      </c>
      <c r="F32" s="20">
        <f t="shared" si="1"/>
        <v>77773</v>
      </c>
      <c r="G32" s="1">
        <f t="shared" si="0"/>
        <v>0.54946941543852712</v>
      </c>
      <c r="H32" s="2" t="s">
        <v>33</v>
      </c>
      <c r="I32" s="2" t="s">
        <v>33</v>
      </c>
      <c r="J32" s="14">
        <v>11676.981366459628</v>
      </c>
      <c r="K32" s="11" t="s">
        <v>76</v>
      </c>
      <c r="L32" s="11" t="s">
        <v>76</v>
      </c>
      <c r="N32" s="55">
        <v>382</v>
      </c>
    </row>
    <row r="33" spans="2:14">
      <c r="B33" s="27" t="s">
        <v>77</v>
      </c>
      <c r="C33" s="22" t="s">
        <v>78</v>
      </c>
      <c r="D33" s="19">
        <v>0.135678391959799</v>
      </c>
      <c r="E33" s="20">
        <v>199</v>
      </c>
      <c r="F33" s="20">
        <f t="shared" si="1"/>
        <v>77972</v>
      </c>
      <c r="G33" s="1">
        <f t="shared" si="0"/>
        <v>0.55087535855081882</v>
      </c>
      <c r="H33" s="2" t="s">
        <v>33</v>
      </c>
      <c r="I33" s="2" t="s">
        <v>33</v>
      </c>
      <c r="J33" s="14">
        <v>6595.1192934813171</v>
      </c>
      <c r="K33" s="11" t="s">
        <v>76</v>
      </c>
      <c r="L33" s="11" t="s">
        <v>76</v>
      </c>
      <c r="N33" s="55">
        <v>193</v>
      </c>
    </row>
    <row r="34" spans="2:14">
      <c r="B34" s="27" t="s">
        <v>79</v>
      </c>
      <c r="C34" s="22" t="s">
        <v>80</v>
      </c>
      <c r="D34" s="19">
        <v>0.13215859030837004</v>
      </c>
      <c r="E34" s="20">
        <v>227</v>
      </c>
      <c r="F34" s="20">
        <f t="shared" si="1"/>
        <v>78199</v>
      </c>
      <c r="G34" s="1">
        <f t="shared" si="0"/>
        <v>0.55247912280453859</v>
      </c>
      <c r="H34" s="2" t="s">
        <v>33</v>
      </c>
      <c r="I34" s="2" t="s">
        <v>33</v>
      </c>
      <c r="J34" s="14">
        <v>4900.0644521354816</v>
      </c>
      <c r="K34" s="11" t="s">
        <v>76</v>
      </c>
      <c r="L34" s="11" t="s">
        <v>76</v>
      </c>
      <c r="N34" s="55">
        <v>219</v>
      </c>
    </row>
    <row r="35" spans="2:14">
      <c r="B35" s="27" t="s">
        <v>81</v>
      </c>
      <c r="C35" s="22" t="s">
        <v>82</v>
      </c>
      <c r="D35" s="19">
        <v>0.12461234846349027</v>
      </c>
      <c r="E35" s="20">
        <v>3547</v>
      </c>
      <c r="F35" s="20">
        <f t="shared" si="1"/>
        <v>81746</v>
      </c>
      <c r="G35" s="1">
        <f t="shared" si="0"/>
        <v>0.57753882239900522</v>
      </c>
      <c r="H35" s="2" t="s">
        <v>33</v>
      </c>
      <c r="I35" s="2" t="s">
        <v>33</v>
      </c>
      <c r="J35" s="14">
        <v>7276.4263864835993</v>
      </c>
      <c r="K35" s="11" t="s">
        <v>76</v>
      </c>
      <c r="L35" s="11" t="s">
        <v>76</v>
      </c>
      <c r="N35" s="55">
        <v>3488</v>
      </c>
    </row>
    <row r="36" spans="2:14">
      <c r="B36" s="27" t="s">
        <v>83</v>
      </c>
      <c r="C36" s="22" t="s">
        <v>84</v>
      </c>
      <c r="D36" s="19">
        <v>0.12187849422288483</v>
      </c>
      <c r="E36" s="20">
        <v>2683</v>
      </c>
      <c r="F36" s="20">
        <f t="shared" si="1"/>
        <v>84429</v>
      </c>
      <c r="G36" s="1">
        <f t="shared" si="0"/>
        <v>0.59649432677226544</v>
      </c>
      <c r="H36" s="2" t="s">
        <v>33</v>
      </c>
      <c r="I36" s="2" t="s">
        <v>33</v>
      </c>
      <c r="J36" s="14">
        <v>4239.6039291408251</v>
      </c>
      <c r="K36" s="11" t="s">
        <v>76</v>
      </c>
      <c r="L36" s="11" t="s">
        <v>76</v>
      </c>
      <c r="N36" s="55">
        <v>2472</v>
      </c>
    </row>
    <row r="37" spans="2:14">
      <c r="B37" s="27" t="s">
        <v>85</v>
      </c>
      <c r="C37" s="22" t="s">
        <v>86</v>
      </c>
      <c r="D37" s="19">
        <v>0.12152777777777778</v>
      </c>
      <c r="E37" s="20">
        <v>288</v>
      </c>
      <c r="F37" s="20">
        <f t="shared" si="1"/>
        <v>84717</v>
      </c>
      <c r="G37" s="1">
        <f t="shared" si="0"/>
        <v>0.59852905851266758</v>
      </c>
      <c r="H37" s="2" t="s">
        <v>33</v>
      </c>
      <c r="I37" s="2" t="s">
        <v>33</v>
      </c>
      <c r="J37" s="14">
        <v>12695.342657342657</v>
      </c>
      <c r="K37" s="11" t="s">
        <v>76</v>
      </c>
      <c r="L37" s="11" t="s">
        <v>76</v>
      </c>
      <c r="N37" s="55">
        <v>286</v>
      </c>
    </row>
    <row r="38" spans="2:14">
      <c r="B38" s="27" t="s">
        <v>87</v>
      </c>
      <c r="C38" s="22" t="s">
        <v>88</v>
      </c>
      <c r="D38" s="19">
        <v>0.11349984192222573</v>
      </c>
      <c r="E38" s="20">
        <v>3163</v>
      </c>
      <c r="F38" s="20">
        <f t="shared" si="1"/>
        <v>87880</v>
      </c>
      <c r="G38" s="1">
        <f t="shared" si="0"/>
        <v>0.6208757824532648</v>
      </c>
      <c r="H38" s="2" t="s">
        <v>33</v>
      </c>
      <c r="I38" s="2" t="s">
        <v>33</v>
      </c>
      <c r="J38" s="14">
        <v>5382.6583913358836</v>
      </c>
      <c r="K38" s="11" t="s">
        <v>76</v>
      </c>
      <c r="L38" s="11" t="s">
        <v>76</v>
      </c>
      <c r="N38" s="55">
        <v>2957</v>
      </c>
    </row>
    <row r="39" spans="2:14">
      <c r="B39" s="27" t="s">
        <v>89</v>
      </c>
      <c r="C39" s="22" t="s">
        <v>90</v>
      </c>
      <c r="D39" s="19">
        <v>0.11107242339832869</v>
      </c>
      <c r="E39" s="20">
        <v>8616</v>
      </c>
      <c r="F39" s="20">
        <f t="shared" si="1"/>
        <v>96496</v>
      </c>
      <c r="G39" s="1">
        <f t="shared" si="0"/>
        <v>0.68174817368696217</v>
      </c>
      <c r="H39" s="2" t="s">
        <v>33</v>
      </c>
      <c r="I39" s="2" t="s">
        <v>33</v>
      </c>
      <c r="J39" s="14">
        <v>5242.676581687675</v>
      </c>
      <c r="K39" s="11" t="s">
        <v>76</v>
      </c>
      <c r="L39" s="11" t="s">
        <v>76</v>
      </c>
      <c r="N39" s="55">
        <v>8320</v>
      </c>
    </row>
    <row r="40" spans="2:14">
      <c r="B40" s="27" t="s">
        <v>91</v>
      </c>
      <c r="C40" s="22" t="s">
        <v>92</v>
      </c>
      <c r="D40" s="19">
        <v>0.10626185958254269</v>
      </c>
      <c r="E40" s="20">
        <v>3162</v>
      </c>
      <c r="F40" s="20">
        <f t="shared" si="1"/>
        <v>99658</v>
      </c>
      <c r="G40" s="1">
        <f t="shared" si="0"/>
        <v>0.70408783258679397</v>
      </c>
      <c r="H40" s="2" t="s">
        <v>33</v>
      </c>
      <c r="I40" s="2" t="s">
        <v>33</v>
      </c>
      <c r="J40" s="14">
        <v>4869.7229546375756</v>
      </c>
      <c r="K40" s="11" t="s">
        <v>76</v>
      </c>
      <c r="L40" s="11" t="s">
        <v>76</v>
      </c>
      <c r="N40" s="55">
        <v>3251</v>
      </c>
    </row>
    <row r="41" spans="2:14">
      <c r="B41" s="27" t="s">
        <v>93</v>
      </c>
      <c r="C41" s="22" t="s">
        <v>94</v>
      </c>
      <c r="D41" s="19">
        <v>9.6605744125326368E-2</v>
      </c>
      <c r="E41" s="20">
        <v>1149</v>
      </c>
      <c r="F41" s="20">
        <f t="shared" si="1"/>
        <v>100807</v>
      </c>
      <c r="G41" s="1">
        <f t="shared" si="0"/>
        <v>0.71220556442610672</v>
      </c>
      <c r="H41" s="2" t="s">
        <v>33</v>
      </c>
      <c r="I41" s="2" t="s">
        <v>33</v>
      </c>
      <c r="J41" s="14">
        <v>5034.2742883323554</v>
      </c>
      <c r="K41" s="11" t="s">
        <v>76</v>
      </c>
      <c r="L41" s="11" t="s">
        <v>76</v>
      </c>
      <c r="N41" s="55">
        <v>1124</v>
      </c>
    </row>
    <row r="42" spans="2:14">
      <c r="B42" s="27" t="s">
        <v>95</v>
      </c>
      <c r="C42" s="22" t="s">
        <v>96</v>
      </c>
      <c r="D42" s="19">
        <v>9.3674939951961564E-2</v>
      </c>
      <c r="E42" s="20">
        <v>3747</v>
      </c>
      <c r="F42" s="20">
        <f t="shared" si="1"/>
        <v>104554</v>
      </c>
      <c r="G42" s="1">
        <f t="shared" si="0"/>
        <v>0.73867827217363047</v>
      </c>
      <c r="H42" s="2" t="s">
        <v>33</v>
      </c>
      <c r="I42" s="2" t="s">
        <v>33</v>
      </c>
      <c r="J42" s="14">
        <v>3361.8292413544013</v>
      </c>
      <c r="K42" s="11" t="s">
        <v>76</v>
      </c>
      <c r="L42" s="11" t="s">
        <v>76</v>
      </c>
      <c r="N42" s="55">
        <v>3671</v>
      </c>
    </row>
    <row r="43" spans="2:14">
      <c r="B43" s="27" t="s">
        <v>97</v>
      </c>
      <c r="C43" s="22" t="s">
        <v>98</v>
      </c>
      <c r="D43" s="19">
        <v>9.2847623278542873E-2</v>
      </c>
      <c r="E43" s="20">
        <v>4502</v>
      </c>
      <c r="F43" s="20">
        <f t="shared" si="1"/>
        <v>109056</v>
      </c>
      <c r="G43" s="1">
        <f t="shared" si="0"/>
        <v>0.77048508569894447</v>
      </c>
      <c r="H43" s="2" t="s">
        <v>33</v>
      </c>
      <c r="I43" s="2" t="s">
        <v>33</v>
      </c>
      <c r="J43" s="14">
        <v>5667.8886037663169</v>
      </c>
      <c r="K43" s="11" t="s">
        <v>76</v>
      </c>
      <c r="L43" s="11" t="s">
        <v>76</v>
      </c>
      <c r="N43" s="55">
        <v>4443</v>
      </c>
    </row>
    <row r="44" spans="2:14">
      <c r="B44" s="27" t="s">
        <v>99</v>
      </c>
      <c r="C44" s="22" t="s">
        <v>100</v>
      </c>
      <c r="D44" s="19">
        <v>8.8258471237194644E-2</v>
      </c>
      <c r="E44" s="20">
        <v>1269</v>
      </c>
      <c r="F44" s="20">
        <f t="shared" si="1"/>
        <v>110325</v>
      </c>
      <c r="G44" s="1">
        <f t="shared" si="0"/>
        <v>0.77945062243009144</v>
      </c>
      <c r="H44" s="2" t="s">
        <v>33</v>
      </c>
      <c r="I44" s="2" t="s">
        <v>33</v>
      </c>
      <c r="J44" s="14">
        <v>3524.0078007218376</v>
      </c>
      <c r="K44" s="11" t="s">
        <v>76</v>
      </c>
      <c r="L44" s="11" t="s">
        <v>76</v>
      </c>
      <c r="N44" s="55">
        <v>1221</v>
      </c>
    </row>
    <row r="45" spans="2:14">
      <c r="B45" s="27" t="s">
        <v>101</v>
      </c>
      <c r="C45" s="22" t="s">
        <v>102</v>
      </c>
      <c r="D45" s="19">
        <v>8.6896551724137933E-2</v>
      </c>
      <c r="E45" s="20">
        <v>2175</v>
      </c>
      <c r="F45" s="20">
        <f t="shared" si="1"/>
        <v>112500</v>
      </c>
      <c r="G45" s="1">
        <f t="shared" si="0"/>
        <v>0.79481708609458679</v>
      </c>
      <c r="H45" s="2" t="s">
        <v>33</v>
      </c>
      <c r="I45" s="2" t="s">
        <v>33</v>
      </c>
      <c r="J45" s="14">
        <v>4464.7737128111467</v>
      </c>
      <c r="K45" s="11" t="s">
        <v>76</v>
      </c>
      <c r="L45" s="11" t="s">
        <v>76</v>
      </c>
      <c r="N45" s="55">
        <v>2111</v>
      </c>
    </row>
    <row r="46" spans="2:14">
      <c r="B46" s="27" t="s">
        <v>103</v>
      </c>
      <c r="C46" s="22" t="s">
        <v>104</v>
      </c>
      <c r="D46" s="19">
        <v>8.6427267194157026E-2</v>
      </c>
      <c r="E46" s="20">
        <v>1643</v>
      </c>
      <c r="F46" s="20">
        <f t="shared" si="1"/>
        <v>114143</v>
      </c>
      <c r="G46" s="1">
        <f t="shared" si="0"/>
        <v>0.80642494807195042</v>
      </c>
      <c r="H46" s="2" t="s">
        <v>33</v>
      </c>
      <c r="I46" s="2" t="s">
        <v>33</v>
      </c>
      <c r="J46" s="14">
        <v>4408.6558136047925</v>
      </c>
      <c r="K46" s="11" t="s">
        <v>76</v>
      </c>
      <c r="L46" s="11" t="s">
        <v>76</v>
      </c>
      <c r="N46" s="55">
        <v>1613</v>
      </c>
    </row>
    <row r="47" spans="2:14">
      <c r="B47" s="27" t="s">
        <v>105</v>
      </c>
      <c r="C47" s="22" t="s">
        <v>106</v>
      </c>
      <c r="D47" s="19">
        <v>8.353273874265825E-2</v>
      </c>
      <c r="E47" s="20">
        <v>4597</v>
      </c>
      <c r="F47" s="20">
        <f t="shared" si="1"/>
        <v>118740</v>
      </c>
      <c r="G47" s="1">
        <f t="shared" si="0"/>
        <v>0.8389029404699665</v>
      </c>
      <c r="H47" s="2" t="s">
        <v>33</v>
      </c>
      <c r="I47" s="2" t="s">
        <v>33</v>
      </c>
      <c r="J47" s="14">
        <v>5188.7224682184024</v>
      </c>
      <c r="K47" s="11" t="s">
        <v>76</v>
      </c>
      <c r="L47" s="11" t="s">
        <v>76</v>
      </c>
      <c r="N47" s="55">
        <v>4678</v>
      </c>
    </row>
    <row r="48" spans="2:14">
      <c r="B48" s="27" t="s">
        <v>107</v>
      </c>
      <c r="C48" s="22" t="s">
        <v>108</v>
      </c>
      <c r="D48" s="19">
        <v>8.2590815627141878E-2</v>
      </c>
      <c r="E48" s="20">
        <v>2918</v>
      </c>
      <c r="F48" s="20">
        <f t="shared" si="1"/>
        <v>121658</v>
      </c>
      <c r="G48" s="1">
        <f t="shared" si="0"/>
        <v>0.85951872942306873</v>
      </c>
      <c r="H48" s="2" t="s">
        <v>33</v>
      </c>
      <c r="I48" s="2" t="s">
        <v>33</v>
      </c>
      <c r="J48" s="14">
        <v>2978.8726086648371</v>
      </c>
      <c r="K48" s="11" t="s">
        <v>76</v>
      </c>
      <c r="L48" s="11" t="s">
        <v>76</v>
      </c>
      <c r="N48" s="55">
        <v>2700</v>
      </c>
    </row>
    <row r="49" spans="2:14">
      <c r="B49" s="27" t="s">
        <v>109</v>
      </c>
      <c r="C49" s="22" t="s">
        <v>110</v>
      </c>
      <c r="D49" s="19">
        <v>8.0099091659785307E-2</v>
      </c>
      <c r="E49" s="20">
        <v>1211</v>
      </c>
      <c r="F49" s="20">
        <f t="shared" si="1"/>
        <v>122869</v>
      </c>
      <c r="G49" s="1">
        <f t="shared" si="0"/>
        <v>0.86807449378982915</v>
      </c>
      <c r="H49" s="2" t="s">
        <v>33</v>
      </c>
      <c r="I49" s="2" t="s">
        <v>33</v>
      </c>
      <c r="J49" s="14">
        <v>2920.3123838663728</v>
      </c>
      <c r="K49" s="11" t="s">
        <v>76</v>
      </c>
      <c r="L49" s="11" t="s">
        <v>76</v>
      </c>
      <c r="N49" s="55">
        <v>1101</v>
      </c>
    </row>
    <row r="50" spans="2:14">
      <c r="B50" s="27" t="s">
        <v>111</v>
      </c>
      <c r="C50" s="22" t="s">
        <v>112</v>
      </c>
      <c r="D50" s="19">
        <v>7.9635949943117179E-2</v>
      </c>
      <c r="E50" s="20">
        <v>1758</v>
      </c>
      <c r="F50" s="20">
        <f t="shared" si="1"/>
        <v>124627</v>
      </c>
      <c r="G50" s="1">
        <f t="shared" si="0"/>
        <v>0.88049483545520058</v>
      </c>
      <c r="H50" s="2" t="s">
        <v>33</v>
      </c>
      <c r="I50" s="2" t="s">
        <v>33</v>
      </c>
      <c r="J50" s="14">
        <v>4589.180007331106</v>
      </c>
      <c r="K50" s="11" t="s">
        <v>76</v>
      </c>
      <c r="L50" s="11" t="s">
        <v>76</v>
      </c>
      <c r="N50" s="55">
        <v>1692</v>
      </c>
    </row>
    <row r="51" spans="2:14">
      <c r="B51" s="27" t="s">
        <v>113</v>
      </c>
      <c r="C51" s="22" t="s">
        <v>114</v>
      </c>
      <c r="D51" s="19">
        <v>7.3041168658698544E-2</v>
      </c>
      <c r="E51" s="20">
        <f>740+1137+1135</f>
        <v>3012</v>
      </c>
      <c r="F51" s="20">
        <f t="shared" si="1"/>
        <v>127639</v>
      </c>
      <c r="G51" s="1">
        <f t="shared" si="0"/>
        <v>0.90177473824023968</v>
      </c>
      <c r="H51" s="2" t="s">
        <v>33</v>
      </c>
      <c r="I51" s="2" t="s">
        <v>33</v>
      </c>
      <c r="J51" s="14">
        <v>5211.4870359090992</v>
      </c>
      <c r="K51" s="11" t="s">
        <v>76</v>
      </c>
      <c r="L51" s="11" t="s">
        <v>76</v>
      </c>
      <c r="N51" s="55">
        <v>3044</v>
      </c>
    </row>
    <row r="52" spans="2:14">
      <c r="B52" s="27" t="s">
        <v>115</v>
      </c>
      <c r="C52" s="22" t="s">
        <v>116</v>
      </c>
      <c r="D52" s="19">
        <v>6.9767441860465115E-2</v>
      </c>
      <c r="E52" s="20">
        <v>344</v>
      </c>
      <c r="F52" s="20">
        <f t="shared" si="1"/>
        <v>127983</v>
      </c>
      <c r="G52" s="1">
        <f t="shared" si="0"/>
        <v>0.90420511226349776</v>
      </c>
      <c r="H52" s="2" t="s">
        <v>33</v>
      </c>
      <c r="I52" s="2" t="s">
        <v>33</v>
      </c>
      <c r="J52" s="14">
        <v>2709.9948171266651</v>
      </c>
      <c r="K52" s="11" t="s">
        <v>76</v>
      </c>
      <c r="L52" s="11" t="s">
        <v>76</v>
      </c>
      <c r="N52" s="55">
        <v>291</v>
      </c>
    </row>
    <row r="53" spans="2:14">
      <c r="B53" s="27" t="s">
        <v>117</v>
      </c>
      <c r="C53" s="22" t="s">
        <v>118</v>
      </c>
      <c r="D53" s="19">
        <v>6.6666666666666666E-2</v>
      </c>
      <c r="E53" s="20">
        <v>2295</v>
      </c>
      <c r="F53" s="20">
        <f t="shared" si="1"/>
        <v>130278</v>
      </c>
      <c r="G53" s="1">
        <f t="shared" si="0"/>
        <v>0.92041938081982733</v>
      </c>
      <c r="H53" s="2" t="s">
        <v>33</v>
      </c>
      <c r="I53" s="2" t="s">
        <v>33</v>
      </c>
      <c r="J53" s="14">
        <v>2518.7614408464815</v>
      </c>
      <c r="K53" s="11" t="s">
        <v>76</v>
      </c>
      <c r="L53" s="11" t="s">
        <v>76</v>
      </c>
      <c r="N53" s="55">
        <v>2155</v>
      </c>
    </row>
    <row r="54" spans="2:14">
      <c r="B54" s="27" t="s">
        <v>119</v>
      </c>
      <c r="C54" s="22" t="s">
        <v>120</v>
      </c>
      <c r="D54" s="19">
        <v>6.0185185185185182E-2</v>
      </c>
      <c r="E54" s="20">
        <v>216</v>
      </c>
      <c r="F54" s="20">
        <f t="shared" si="1"/>
        <v>130494</v>
      </c>
      <c r="G54" s="1">
        <f t="shared" si="0"/>
        <v>0.92194542962512893</v>
      </c>
      <c r="H54" s="2" t="s">
        <v>33</v>
      </c>
      <c r="I54" s="2" t="s">
        <v>33</v>
      </c>
      <c r="J54" s="14">
        <v>3132.924874043179</v>
      </c>
      <c r="K54" s="11" t="s">
        <v>76</v>
      </c>
      <c r="L54" s="11" t="s">
        <v>76</v>
      </c>
      <c r="N54" s="55">
        <v>214</v>
      </c>
    </row>
    <row r="55" spans="2:14">
      <c r="B55" s="27" t="s">
        <v>121</v>
      </c>
      <c r="C55" s="22" t="s">
        <v>122</v>
      </c>
      <c r="D55" s="19">
        <v>0.06</v>
      </c>
      <c r="E55" s="20">
        <v>250</v>
      </c>
      <c r="F55" s="20">
        <f t="shared" si="1"/>
        <v>130744</v>
      </c>
      <c r="G55" s="1">
        <f t="shared" si="0"/>
        <v>0.92371168981645024</v>
      </c>
      <c r="H55" s="2" t="s">
        <v>33</v>
      </c>
      <c r="I55" s="2" t="s">
        <v>33</v>
      </c>
      <c r="J55" s="14">
        <v>3439.196728860245</v>
      </c>
      <c r="K55" s="11" t="s">
        <v>76</v>
      </c>
      <c r="L55" s="11" t="s">
        <v>76</v>
      </c>
      <c r="N55" s="55">
        <v>260</v>
      </c>
    </row>
    <row r="56" spans="2:14">
      <c r="B56" s="27" t="s">
        <v>123</v>
      </c>
      <c r="C56" s="22" t="s">
        <v>124</v>
      </c>
      <c r="D56" s="19">
        <v>5.6488549618320609E-2</v>
      </c>
      <c r="E56" s="20">
        <v>655</v>
      </c>
      <c r="F56" s="20">
        <f t="shared" si="1"/>
        <v>131399</v>
      </c>
      <c r="G56" s="1">
        <f t="shared" si="0"/>
        <v>0.92833929151771211</v>
      </c>
      <c r="H56" s="2" t="s">
        <v>33</v>
      </c>
      <c r="I56" s="2" t="s">
        <v>33</v>
      </c>
      <c r="J56" s="14">
        <v>2110.5298365237136</v>
      </c>
      <c r="K56" s="11" t="s">
        <v>76</v>
      </c>
      <c r="L56" s="11" t="s">
        <v>76</v>
      </c>
      <c r="N56" s="55">
        <v>632</v>
      </c>
    </row>
    <row r="57" spans="2:14">
      <c r="B57" s="27" t="s">
        <v>125</v>
      </c>
      <c r="C57" s="22" t="s">
        <v>126</v>
      </c>
      <c r="D57" s="19">
        <v>5.5386488131466828E-2</v>
      </c>
      <c r="E57" s="20">
        <v>1643</v>
      </c>
      <c r="F57" s="20">
        <f t="shared" si="1"/>
        <v>133042</v>
      </c>
      <c r="G57" s="1">
        <f t="shared" si="0"/>
        <v>0.93994715349507563</v>
      </c>
      <c r="H57" s="2" t="s">
        <v>33</v>
      </c>
      <c r="I57" s="2" t="s">
        <v>33</v>
      </c>
      <c r="J57" s="14">
        <v>4591.8595658050926</v>
      </c>
      <c r="K57" s="11" t="s">
        <v>76</v>
      </c>
      <c r="L57" s="11" t="s">
        <v>76</v>
      </c>
      <c r="N57" s="55">
        <v>1593</v>
      </c>
    </row>
    <row r="58" spans="2:14">
      <c r="B58" s="27" t="s">
        <v>127</v>
      </c>
      <c r="C58" s="22" t="s">
        <v>128</v>
      </c>
      <c r="D58" s="19">
        <v>5.1724137931034482E-2</v>
      </c>
      <c r="E58" s="20">
        <v>2378</v>
      </c>
      <c r="F58" s="20">
        <f t="shared" si="1"/>
        <v>135420</v>
      </c>
      <c r="G58" s="1">
        <f t="shared" si="0"/>
        <v>0.9567478204349239</v>
      </c>
      <c r="H58" s="2" t="s">
        <v>33</v>
      </c>
      <c r="I58" s="2" t="s">
        <v>33</v>
      </c>
      <c r="J58" s="14">
        <v>4096.2273078967992</v>
      </c>
      <c r="K58" s="11" t="s">
        <v>76</v>
      </c>
      <c r="L58" s="11" t="s">
        <v>76</v>
      </c>
      <c r="N58" s="55">
        <v>2388</v>
      </c>
    </row>
    <row r="59" spans="2:14">
      <c r="B59" s="27" t="s">
        <v>129</v>
      </c>
      <c r="C59" s="22" t="s">
        <v>130</v>
      </c>
      <c r="D59" s="19">
        <v>3.6936236391912909E-2</v>
      </c>
      <c r="E59" s="20">
        <v>2572</v>
      </c>
      <c r="F59" s="20">
        <f t="shared" si="1"/>
        <v>137992</v>
      </c>
      <c r="G59" s="1">
        <f t="shared" si="0"/>
        <v>0.97491910528323744</v>
      </c>
      <c r="H59" s="2" t="s">
        <v>33</v>
      </c>
      <c r="I59" s="2" t="s">
        <v>33</v>
      </c>
      <c r="J59" s="14">
        <v>2153.1108420883338</v>
      </c>
      <c r="K59" s="11" t="s">
        <v>76</v>
      </c>
      <c r="L59" s="11" t="s">
        <v>76</v>
      </c>
      <c r="N59" s="55">
        <v>2568</v>
      </c>
    </row>
    <row r="60" spans="2:14">
      <c r="B60" s="27" t="s">
        <v>131</v>
      </c>
      <c r="C60" s="22" t="s">
        <v>132</v>
      </c>
      <c r="D60" s="19">
        <v>3.2786885245901641E-2</v>
      </c>
      <c r="E60" s="20">
        <v>3416</v>
      </c>
      <c r="F60" s="20">
        <f t="shared" si="1"/>
        <v>141408</v>
      </c>
      <c r="G60" s="1">
        <f t="shared" si="0"/>
        <v>0.99905328453745179</v>
      </c>
      <c r="H60" s="2" t="s">
        <v>33</v>
      </c>
      <c r="I60" s="2" t="s">
        <v>33</v>
      </c>
      <c r="J60" s="14">
        <v>2386.6214520963472</v>
      </c>
      <c r="K60" s="11" t="s">
        <v>76</v>
      </c>
      <c r="L60" s="11" t="s">
        <v>76</v>
      </c>
      <c r="N60" s="55">
        <v>3372</v>
      </c>
    </row>
    <row r="61" spans="2:14">
      <c r="B61" s="28" t="s">
        <v>133</v>
      </c>
      <c r="C61" s="23" t="s">
        <v>134</v>
      </c>
      <c r="D61" s="19">
        <v>1.4925373134328358E-2</v>
      </c>
      <c r="E61" s="20">
        <v>134</v>
      </c>
      <c r="F61" s="20">
        <f t="shared" si="1"/>
        <v>141542</v>
      </c>
      <c r="G61" s="1">
        <f t="shared" si="0"/>
        <v>1</v>
      </c>
      <c r="H61" s="2" t="s">
        <v>33</v>
      </c>
      <c r="I61" s="2" t="s">
        <v>33</v>
      </c>
      <c r="J61" s="14">
        <v>3133.222869221117</v>
      </c>
      <c r="K61" s="11" t="s">
        <v>76</v>
      </c>
      <c r="L61" s="11" t="s">
        <v>76</v>
      </c>
      <c r="N61" s="55">
        <v>129</v>
      </c>
    </row>
    <row r="62" spans="2:14">
      <c r="B62" s="24" t="s">
        <v>135</v>
      </c>
      <c r="C62" s="21" t="s">
        <v>136</v>
      </c>
      <c r="D62" s="19"/>
      <c r="E62" s="20">
        <v>0</v>
      </c>
      <c r="F62" s="20"/>
      <c r="G62" s="1"/>
      <c r="H62" s="2" t="s">
        <v>33</v>
      </c>
      <c r="I62" s="2" t="s">
        <v>33</v>
      </c>
      <c r="J62" s="14" t="s">
        <v>76</v>
      </c>
      <c r="K62" s="11" t="s">
        <v>76</v>
      </c>
      <c r="L62" s="11" t="s">
        <v>76</v>
      </c>
      <c r="N62" s="55">
        <v>136</v>
      </c>
    </row>
    <row r="63" spans="2:14" ht="15.75" thickBot="1">
      <c r="B63" s="48" t="s">
        <v>137</v>
      </c>
      <c r="C63" s="49" t="s">
        <v>136</v>
      </c>
      <c r="D63" s="50"/>
      <c r="E63" s="51">
        <v>0</v>
      </c>
      <c r="F63" s="51"/>
      <c r="G63" s="52"/>
      <c r="H63" s="13" t="s">
        <v>33</v>
      </c>
      <c r="I63" s="13" t="s">
        <v>33</v>
      </c>
      <c r="J63" s="15" t="s">
        <v>76</v>
      </c>
      <c r="K63" s="26" t="s">
        <v>76</v>
      </c>
      <c r="L63" s="11" t="s">
        <v>76</v>
      </c>
      <c r="N63" s="55">
        <v>112</v>
      </c>
    </row>
    <row r="64" spans="2:14" ht="15.75" thickBot="1">
      <c r="B64" s="56" t="s">
        <v>138</v>
      </c>
      <c r="C64" s="30"/>
      <c r="D64" s="31"/>
      <c r="E64" s="32">
        <f>+SUM(E2:E61)</f>
        <v>141542</v>
      </c>
      <c r="F64" s="33"/>
      <c r="G64" s="33"/>
      <c r="H64" s="33"/>
      <c r="I64" s="33"/>
      <c r="J64" s="36"/>
      <c r="K64" s="39"/>
      <c r="L64" s="39"/>
      <c r="N64" s="57">
        <f>SUM(N2:N63)</f>
        <v>138547</v>
      </c>
    </row>
    <row r="65" spans="2:12" ht="33.75" customHeight="1" thickBot="1">
      <c r="B65" s="58" t="s">
        <v>139</v>
      </c>
      <c r="C65" s="59"/>
      <c r="D65" s="59"/>
      <c r="E65" s="59"/>
      <c r="F65" s="59"/>
      <c r="G65" s="59"/>
      <c r="H65" s="59"/>
      <c r="I65" s="59"/>
      <c r="J65" s="59"/>
      <c r="K65" s="59"/>
      <c r="L65" s="60"/>
    </row>
  </sheetData>
  <mergeCells count="1">
    <mergeCell ref="B65:L65"/>
  </mergeCells>
  <printOptions horizontalCentered="1" verticalCentered="1" gridLines="1"/>
  <pageMargins left="0.2" right="0.2" top="0.5" bottom="0.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89D1-8271-4D4F-BE56-2E906AD7C638}">
  <dimension ref="A1:D4"/>
  <sheetViews>
    <sheetView workbookViewId="0"/>
  </sheetViews>
  <sheetFormatPr defaultRowHeight="15"/>
  <cols>
    <col min="1" max="1" width="10.85546875" customWidth="1"/>
    <col min="2" max="2" width="15.7109375" customWidth="1"/>
    <col min="3" max="3" width="12.7109375" customWidth="1"/>
    <col min="4" max="4" width="13.7109375" customWidth="1"/>
  </cols>
  <sheetData>
    <row r="1" spans="1:4" ht="30.75" thickBot="1">
      <c r="A1" s="3" t="s">
        <v>140</v>
      </c>
      <c r="B1" s="4" t="s">
        <v>141</v>
      </c>
      <c r="C1" s="4" t="s">
        <v>142</v>
      </c>
      <c r="D1" s="5" t="s">
        <v>143</v>
      </c>
    </row>
    <row r="2" spans="1:4">
      <c r="A2" s="6" t="s">
        <v>144</v>
      </c>
      <c r="B2" s="7">
        <v>1178710733.71</v>
      </c>
      <c r="C2" s="17">
        <v>141542</v>
      </c>
      <c r="D2" s="8">
        <f>+B2/C2</f>
        <v>8327.6393841403969</v>
      </c>
    </row>
    <row r="3" spans="1:4" ht="15.75" thickBot="1">
      <c r="A3" s="6" t="s">
        <v>145</v>
      </c>
      <c r="B3" s="16">
        <v>1226508556</v>
      </c>
      <c r="C3" s="18">
        <v>138547</v>
      </c>
      <c r="D3" s="8">
        <f>+B3/C3</f>
        <v>8852.6532945498639</v>
      </c>
    </row>
    <row r="4" spans="1:4" ht="114.75" customHeight="1" thickBot="1">
      <c r="A4" s="61" t="s">
        <v>146</v>
      </c>
      <c r="B4" s="62"/>
      <c r="C4" s="62"/>
      <c r="D4" s="63"/>
    </row>
  </sheetData>
  <mergeCells count="1">
    <mergeCell ref="A4:D4"/>
  </mergeCells>
  <phoneticPr fontId="4" type="noConversion"/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Crawley, Patrick (DOA)</dc:creator>
  <cp:keywords/>
  <dc:description/>
  <cp:lastModifiedBy>Allen, Eve</cp:lastModifiedBy>
  <cp:revision/>
  <dcterms:created xsi:type="dcterms:W3CDTF">2021-07-27T18:14:27Z</dcterms:created>
  <dcterms:modified xsi:type="dcterms:W3CDTF">2022-01-28T18:17:05Z</dcterms:modified>
  <cp:category/>
  <cp:contentStatus/>
</cp:coreProperties>
</file>