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5"/>
  <workbookPr/>
  <mc:AlternateContent xmlns:mc="http://schemas.openxmlformats.org/markup-compatibility/2006">
    <mc:Choice Requires="x15">
      <x15ac:absPath xmlns:x15ac="http://schemas.microsoft.com/office/spreadsheetml/2010/11/ac" url="C:\Users\dgunning\Desktop\"/>
    </mc:Choice>
  </mc:AlternateContent>
  <xr:revisionPtr revIDLastSave="0" documentId="11_76FA5F3459CBBDA8680F344FFC32426CC422E51B" xr6:coauthVersionLast="47" xr6:coauthVersionMax="47" xr10:uidLastSave="{00000000-0000-0000-0000-000000000000}"/>
  <bookViews>
    <workbookView xWindow="0" yWindow="0" windowWidth="24000" windowHeight="9732" firstSheet="5" activeTab="5" xr2:uid="{00000000-000D-0000-FFFF-FFFF00000000}"/>
  </bookViews>
  <sheets>
    <sheet name="High Need" sheetId="2" r:id="rId1"/>
    <sheet name="High Poverty" sheetId="3" r:id="rId2"/>
    <sheet name="Per Pupil" sheetId="4" r:id="rId3"/>
    <sheet name="Student Count" sheetId="6" r:id="rId4"/>
    <sheet name="Exp Data" sheetId="7" r:id="rId5"/>
    <sheet name="SAIPE DATA" sheetId="1" r:id="rId6"/>
  </sheets>
  <externalReferences>
    <externalReference r:id="rId7"/>
  </externalReferences>
  <definedNames>
    <definedName name="WICODELMAR">[1]DATA!$C$46</definedName>
    <definedName name="WICOENR">[1]DATA!$B$46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4" l="1"/>
  <c r="F4" i="4"/>
  <c r="F5" i="4"/>
  <c r="F6" i="4"/>
  <c r="F7" i="4"/>
  <c r="F8" i="4"/>
  <c r="F9" i="4"/>
  <c r="F10" i="4"/>
  <c r="F11" i="4"/>
  <c r="F12" i="4"/>
  <c r="F13" i="4"/>
  <c r="F14" i="4"/>
  <c r="F15" i="4"/>
  <c r="F16" i="4"/>
  <c r="F17" i="4"/>
  <c r="F18" i="4"/>
  <c r="F19" i="4"/>
  <c r="F20" i="4"/>
  <c r="F21" i="4"/>
  <c r="F22" i="4"/>
  <c r="F23" i="4"/>
  <c r="F24" i="4"/>
  <c r="F25" i="4"/>
  <c r="F2" i="4"/>
  <c r="E3" i="4"/>
  <c r="E4" i="4"/>
  <c r="E5" i="4"/>
  <c r="E6" i="4"/>
  <c r="E7" i="4"/>
  <c r="E8" i="4"/>
  <c r="E9" i="4"/>
  <c r="E10" i="4"/>
  <c r="E11" i="4"/>
  <c r="E12" i="4"/>
  <c r="E13" i="4"/>
  <c r="E14" i="4"/>
  <c r="E15" i="4"/>
  <c r="E16" i="4"/>
  <c r="E17" i="4"/>
  <c r="E18" i="4"/>
  <c r="E19" i="4"/>
  <c r="E20" i="4"/>
  <c r="E21" i="4"/>
  <c r="E22" i="4"/>
  <c r="E23" i="4"/>
  <c r="E24" i="4"/>
  <c r="E25" i="4"/>
  <c r="E2" i="4"/>
  <c r="H3" i="4"/>
  <c r="M3" i="4" s="1"/>
  <c r="N3" i="4" s="1"/>
  <c r="H4" i="4"/>
  <c r="M4" i="4" s="1"/>
  <c r="N4" i="4" s="1"/>
  <c r="H5" i="4"/>
  <c r="H6" i="4"/>
  <c r="H7" i="4"/>
  <c r="M7" i="4" s="1"/>
  <c r="N7" i="4" s="1"/>
  <c r="H8" i="4"/>
  <c r="M8" i="4" s="1"/>
  <c r="N8" i="4" s="1"/>
  <c r="H9" i="4"/>
  <c r="H10" i="4"/>
  <c r="H11" i="4"/>
  <c r="H12" i="4"/>
  <c r="M12" i="4" s="1"/>
  <c r="N12" i="4" s="1"/>
  <c r="H13" i="4"/>
  <c r="H14" i="4"/>
  <c r="M14" i="4" s="1"/>
  <c r="N14" i="4" s="1"/>
  <c r="H15" i="4"/>
  <c r="M15" i="4" s="1"/>
  <c r="N15" i="4" s="1"/>
  <c r="H16" i="4"/>
  <c r="H17" i="4"/>
  <c r="H18" i="4"/>
  <c r="H19" i="4"/>
  <c r="M19" i="4" s="1"/>
  <c r="N19" i="4" s="1"/>
  <c r="H20" i="4"/>
  <c r="M20" i="4" s="1"/>
  <c r="N20" i="4" s="1"/>
  <c r="H21" i="4"/>
  <c r="H22" i="4"/>
  <c r="H23" i="4"/>
  <c r="H24" i="4"/>
  <c r="M24" i="4" s="1"/>
  <c r="N24" i="4" s="1"/>
  <c r="H25" i="4"/>
  <c r="H2" i="4"/>
  <c r="M2" i="4" s="1"/>
  <c r="N2" i="4" s="1"/>
  <c r="G3" i="4"/>
  <c r="G4" i="4"/>
  <c r="G5" i="4"/>
  <c r="G6" i="4"/>
  <c r="G7" i="4"/>
  <c r="G8" i="4"/>
  <c r="G9" i="4"/>
  <c r="G10" i="4"/>
  <c r="G11" i="4"/>
  <c r="G12" i="4"/>
  <c r="G13" i="4"/>
  <c r="G14" i="4"/>
  <c r="G15" i="4"/>
  <c r="G16" i="4"/>
  <c r="G17" i="4"/>
  <c r="G18" i="4"/>
  <c r="G19" i="4"/>
  <c r="G20" i="4"/>
  <c r="G21" i="4"/>
  <c r="G22" i="4"/>
  <c r="G23" i="4"/>
  <c r="G24" i="4"/>
  <c r="G25" i="4"/>
  <c r="G2" i="4"/>
  <c r="G27" i="7"/>
  <c r="F27" i="7"/>
  <c r="G33" i="7" s="1"/>
  <c r="E27" i="7"/>
  <c r="D27" i="7"/>
  <c r="J28" i="3"/>
  <c r="J28" i="2"/>
  <c r="E33" i="7" l="1"/>
  <c r="D33" i="7"/>
  <c r="F33" i="7"/>
  <c r="M16" i="4"/>
  <c r="N16" i="4" s="1"/>
  <c r="M25" i="4"/>
  <c r="N25" i="4" s="1"/>
  <c r="M21" i="4"/>
  <c r="N21" i="4" s="1"/>
  <c r="M17" i="4"/>
  <c r="N17" i="4" s="1"/>
  <c r="M13" i="4"/>
  <c r="N13" i="4" s="1"/>
  <c r="M9" i="4"/>
  <c r="N9" i="4" s="1"/>
  <c r="M5" i="4"/>
  <c r="N5" i="4" s="1"/>
  <c r="M22" i="4"/>
  <c r="N22" i="4" s="1"/>
  <c r="M18" i="4"/>
  <c r="N18" i="4" s="1"/>
  <c r="M10" i="4"/>
  <c r="N10" i="4" s="1"/>
  <c r="M6" i="4"/>
  <c r="N6" i="4" s="1"/>
  <c r="M23" i="4"/>
  <c r="N23" i="4" s="1"/>
  <c r="M11" i="4"/>
  <c r="N11" i="4" s="1"/>
  <c r="J15" i="4"/>
  <c r="K15" i="4" s="1"/>
  <c r="J18" i="4"/>
  <c r="K18" i="4" s="1"/>
  <c r="J20" i="4"/>
  <c r="K20" i="4" s="1"/>
  <c r="J8" i="4"/>
  <c r="K8" i="4" s="1"/>
  <c r="J6" i="4"/>
  <c r="K6" i="4" s="1"/>
  <c r="J3" i="4"/>
  <c r="K3" i="4" s="1"/>
  <c r="J12" i="4"/>
  <c r="K12" i="4" s="1"/>
  <c r="J14" i="4"/>
  <c r="K14" i="4" s="1"/>
  <c r="J23" i="4"/>
  <c r="K23" i="4" s="1"/>
  <c r="J11" i="4"/>
  <c r="K11" i="4" s="1"/>
  <c r="J25" i="4"/>
  <c r="K25" i="4" s="1"/>
  <c r="J24" i="4"/>
  <c r="K24" i="4" s="1"/>
  <c r="J22" i="4"/>
  <c r="K22" i="4" s="1"/>
  <c r="J10" i="4"/>
  <c r="K10" i="4" s="1"/>
  <c r="J13" i="4"/>
  <c r="K13" i="4" s="1"/>
  <c r="J21" i="4"/>
  <c r="K21" i="4" s="1"/>
  <c r="J9" i="4"/>
  <c r="K9" i="4" s="1"/>
  <c r="J19" i="4"/>
  <c r="K19" i="4" s="1"/>
  <c r="J7" i="4"/>
  <c r="K7" i="4" s="1"/>
  <c r="J17" i="4"/>
  <c r="K17" i="4" s="1"/>
  <c r="J5" i="4"/>
  <c r="K5" i="4" s="1"/>
  <c r="J2" i="4"/>
  <c r="K2" i="4" s="1"/>
  <c r="J16" i="4"/>
  <c r="K16" i="4" s="1"/>
  <c r="J4" i="4"/>
  <c r="K4" i="4" s="1"/>
  <c r="H27" i="6"/>
  <c r="G27" i="4" s="1"/>
  <c r="J27" i="6"/>
  <c r="H27" i="4" s="1"/>
  <c r="J27" i="4" l="1"/>
  <c r="F27" i="6"/>
  <c r="F27" i="4" s="1"/>
  <c r="D27" i="6"/>
  <c r="E27" i="4" s="1"/>
  <c r="M27" i="4" s="1"/>
</calcChain>
</file>

<file path=xl/sharedStrings.xml><?xml version="1.0" encoding="utf-8"?>
<sst xmlns="http://schemas.openxmlformats.org/spreadsheetml/2006/main" count="421" uniqueCount="98">
  <si>
    <t>NCES
District ID</t>
  </si>
  <si>
    <t>District Name</t>
  </si>
  <si>
    <t>Total Population</t>
  </si>
  <si>
    <t>Relevant Ages
5 to 17 Population</t>
  </si>
  <si>
    <t>Relevant Ages
5 to 17
in Families in Poverty</t>
  </si>
  <si>
    <t>Relevant Ages
5 to 17 Ratio</t>
  </si>
  <si>
    <t>High Need - Total Enroll</t>
  </si>
  <si>
    <t>High Need - FTE</t>
  </si>
  <si>
    <t>High Need - FTE w/ Prek</t>
  </si>
  <si>
    <t>FY 2021 FTE w/ PreK
9-30-2019</t>
  </si>
  <si>
    <t xml:space="preserve">Baltimore City Public Schools </t>
  </si>
  <si>
    <t>Y</t>
  </si>
  <si>
    <t xml:space="preserve">Somerset County Public Schools </t>
  </si>
  <si>
    <t xml:space="preserve">Dorchester County Public Schools </t>
  </si>
  <si>
    <t xml:space="preserve">Wicomico County Public Schools </t>
  </si>
  <si>
    <t xml:space="preserve">Allegany County Public Schools </t>
  </si>
  <si>
    <t xml:space="preserve">Caroline County Public Schools </t>
  </si>
  <si>
    <t xml:space="preserve">Garrett County Public Schools </t>
  </si>
  <si>
    <t xml:space="preserve">Kent County Public Schools </t>
  </si>
  <si>
    <t xml:space="preserve">Washington County Public Schools </t>
  </si>
  <si>
    <t xml:space="preserve">Worcester County Public Schools </t>
  </si>
  <si>
    <t xml:space="preserve">Prince George's County Public Schools </t>
  </si>
  <si>
    <t xml:space="preserve">Talbot County Public Schools </t>
  </si>
  <si>
    <t xml:space="preserve">Baltimore County Public Schools </t>
  </si>
  <si>
    <t xml:space="preserve">Cecil County Public Schools </t>
  </si>
  <si>
    <t xml:space="preserve">St. Marys County Public Schools </t>
  </si>
  <si>
    <t xml:space="preserve">Charles County Public Schools </t>
  </si>
  <si>
    <t xml:space="preserve">Montgomery County Public Schools </t>
  </si>
  <si>
    <t>N</t>
  </si>
  <si>
    <t xml:space="preserve">Harford County Public Schools </t>
  </si>
  <si>
    <t xml:space="preserve">Anne Arundel County Public Schools </t>
  </si>
  <si>
    <t xml:space="preserve">Queen Annes County Public Schools </t>
  </si>
  <si>
    <t xml:space="preserve">Calvert County Public Schools </t>
  </si>
  <si>
    <t xml:space="preserve">Frederick County Public Schools </t>
  </si>
  <si>
    <t xml:space="preserve">Howard County Public Schools </t>
  </si>
  <si>
    <t xml:space="preserve">Carroll County Public Schools </t>
  </si>
  <si>
    <t>High Poverty - Total Enroll</t>
  </si>
  <si>
    <t>High Poverty - FTE</t>
  </si>
  <si>
    <t>High Poverty - FTE w/PreK</t>
  </si>
  <si>
    <t>FY 2021 FTE w/ Prek
 9-30-2019</t>
  </si>
  <si>
    <t>High Needs</t>
  </si>
  <si>
    <t>High Poverty</t>
  </si>
  <si>
    <t>FY 2019
Per Pupil</t>
  </si>
  <si>
    <t>FY 2020
Per Pupil</t>
  </si>
  <si>
    <t>FY 2021
Per Pupil</t>
  </si>
  <si>
    <t>FY 2022
Per Pupil</t>
  </si>
  <si>
    <t>Per Pupil Change
FY 2022 -
FY 2021</t>
  </si>
  <si>
    <t>Meets High Needs MOEquity</t>
  </si>
  <si>
    <t>Per Pupil Change - FY 2022 - FY 2019</t>
  </si>
  <si>
    <t>Meets High Poverty MOEquity</t>
  </si>
  <si>
    <t>Statewide</t>
  </si>
  <si>
    <t>NCES District ID</t>
  </si>
  <si>
    <t>FY 2019 FTE w/ Prek 
9-30-2017</t>
  </si>
  <si>
    <t>FY 2020 FTE w/ Prek
9-30-2018</t>
  </si>
  <si>
    <t>FY 2021 FTE w/ Prek
9-30-2019</t>
  </si>
  <si>
    <t>FY 2022 FTE w/ Prek
9-30-2021</t>
  </si>
  <si>
    <t>Jurisdiction</t>
  </si>
  <si>
    <t>FY 2019
Actuals</t>
  </si>
  <si>
    <t>FY 2020
Actuals</t>
  </si>
  <si>
    <t>FY 2021 Appropriation</t>
  </si>
  <si>
    <t>FY 2022 Appropriation</t>
  </si>
  <si>
    <t>Allegany</t>
  </si>
  <si>
    <t>Anne Arundel</t>
  </si>
  <si>
    <t>Baltimore City</t>
  </si>
  <si>
    <t>Baltimore Co.</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</si>
  <si>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</si>
  <si>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</si>
  <si>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</si>
  <si>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</si>
  <si>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</si>
  <si>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</si>
  <si>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</si>
  <si>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</si>
  <si>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</si>
  <si>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</si>
  <si>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</si>
  <si>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</si>
  <si>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</si>
  <si>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</si>
  <si>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</si>
  <si>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</si>
  <si>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</si>
  <si>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</si>
  <si>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</si>
  <si>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</si>
  <si>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Unallocated/Statewide</t>
  </si>
  <si>
    <t>SEED School</t>
  </si>
  <si>
    <t>Maryland School for the Deaf</t>
  </si>
  <si>
    <t>Maryland School for the Blind</t>
  </si>
  <si>
    <t>Total</t>
  </si>
  <si>
    <t>Note: Unallocated statewide represents education funds allocated for infants and toddlers, early childhood programs, and for special education students served in nonpublic special education schools. The SEED School, the Maryland School for the Blind, and the Maryland School for the Deaf are funded outside of the K-12 funding formulas in the State.</t>
  </si>
  <si>
    <t>2019 SAIPE Data</t>
  </si>
  <si>
    <t>Year</t>
  </si>
  <si>
    <t>State</t>
  </si>
  <si>
    <t>District ID</t>
  </si>
  <si>
    <t>Grade range of responsibility</t>
  </si>
  <si>
    <t>Relevant Ages 
5 to 17 Ratio</t>
  </si>
  <si>
    <t>PK-12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</si>
</sst>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00_);_(* \(#,##0.00\);_(* &quot;-&quot;?_);_(@_)"/>
  </numFmts>
  <fonts count="6">
    <font>
      <sz val="11"/>
      <color theme="1"/>
      <name val="Calibri"/>
      <family val="2"/>
      <scheme val="minor"/>
    </font>
    <font>
      <sz val="11"/>
      <color theme="1"/>
      <name val="Calibri"/>
      <family val="2"/>
    </font>
    <font>
      <b/>
      <sz val="11"/>
      <color theme="1"/>
      <name val="Calibri"/>
      <family val="2"/>
    </font>
    <font>
      <sz val="11"/>
      <name val="Calibri"/>
      <family val="2"/>
      <scheme val="minor"/>
    </font>
    <font>
      <b/>
      <sz val="11"/>
      <color theme="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47">
    <xf numFmtId="0" fontId="0" fillId="0" borderId="0" xfId="0"/>
    <xf numFmtId="0" fontId="1" fillId="0" borderId="0" xfId="0" applyFont="1" applyFill="1" applyBorder="1"/>
    <xf numFmtId="3" fontId="1" fillId="0" borderId="0" xfId="0" applyNumberFormat="1" applyFont="1" applyFill="1" applyBorder="1"/>
    <xf numFmtId="43" fontId="3" fillId="0" borderId="0" xfId="0" applyNumberFormat="1" applyFont="1" applyFill="1" applyBorder="1" applyAlignment="1"/>
    <xf numFmtId="0" fontId="2" fillId="0" borderId="1" xfId="0" applyFont="1" applyFill="1" applyBorder="1" applyAlignment="1">
      <alignment wrapText="1"/>
    </xf>
    <xf numFmtId="0" fontId="0" fillId="0" borderId="0" xfId="0" applyAlignment="1">
      <alignment wrapText="1"/>
    </xf>
    <xf numFmtId="0" fontId="2" fillId="0" borderId="1" xfId="0" applyFont="1" applyFill="1" applyBorder="1" applyAlignment="1">
      <alignment horizontal="center" wrapText="1"/>
    </xf>
    <xf numFmtId="43" fontId="0" fillId="0" borderId="0" xfId="0" applyNumberFormat="1" applyAlignment="1">
      <alignment wrapText="1"/>
    </xf>
    <xf numFmtId="43" fontId="0" fillId="0" borderId="0" xfId="0" applyNumberFormat="1"/>
    <xf numFmtId="0" fontId="0" fillId="0" borderId="0" xfId="0" applyAlignment="1">
      <alignment horizontal="center"/>
    </xf>
    <xf numFmtId="0" fontId="4" fillId="0" borderId="1" xfId="0" applyFont="1" applyBorder="1" applyAlignment="1">
      <alignment horizontal="center" wrapText="1"/>
    </xf>
    <xf numFmtId="0" fontId="2" fillId="0" borderId="1" xfId="0" applyFont="1" applyFill="1" applyBorder="1" applyAlignment="1"/>
    <xf numFmtId="41" fontId="0" fillId="0" borderId="0" xfId="0" applyNumberFormat="1"/>
    <xf numFmtId="41" fontId="4" fillId="0" borderId="0" xfId="0" applyNumberFormat="1" applyFont="1"/>
    <xf numFmtId="43" fontId="4" fillId="0" borderId="0" xfId="0" applyNumberFormat="1" applyFont="1" applyBorder="1"/>
    <xf numFmtId="43" fontId="3"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4" fillId="0" borderId="0" xfId="0" applyFont="1" applyBorder="1" applyAlignment="1">
      <alignment horizontal="center" wrapText="1"/>
    </xf>
    <xf numFmtId="43" fontId="0" fillId="0" borderId="0" xfId="0" applyNumberFormat="1" applyBorder="1"/>
    <xf numFmtId="0" fontId="0" fillId="0" borderId="0" xfId="0" applyBorder="1"/>
    <xf numFmtId="0" fontId="4" fillId="0" borderId="0" xfId="0" applyFont="1"/>
    <xf numFmtId="0" fontId="0" fillId="0" borderId="0" xfId="0" applyFont="1"/>
    <xf numFmtId="164" fontId="0" fillId="0" borderId="0" xfId="0" applyNumberFormat="1" applyFont="1"/>
    <xf numFmtId="0" fontId="4" fillId="0" borderId="1" xfId="0" applyFont="1" applyFill="1" applyBorder="1" applyAlignment="1">
      <alignment horizontal="center" wrapText="1"/>
    </xf>
    <xf numFmtId="164" fontId="4" fillId="0" borderId="0" xfId="0" applyNumberFormat="1" applyFont="1"/>
    <xf numFmtId="4" fontId="0" fillId="0" borderId="0" xfId="0" applyNumberFormat="1" applyFont="1"/>
    <xf numFmtId="43" fontId="0" fillId="0" borderId="0" xfId="0" applyNumberFormat="1" applyBorder="1" applyAlignment="1">
      <alignment wrapText="1"/>
    </xf>
    <xf numFmtId="41" fontId="5" fillId="0" borderId="0" xfId="0" applyNumberFormat="1" applyFont="1" applyFill="1" applyBorder="1" applyAlignment="1">
      <alignment horizontal="center" wrapText="1"/>
    </xf>
    <xf numFmtId="43" fontId="5" fillId="0" borderId="0" xfId="0" applyNumberFormat="1" applyFont="1" applyFill="1" applyBorder="1" applyAlignment="1">
      <alignment vertical="center"/>
    </xf>
    <xf numFmtId="41" fontId="4" fillId="0" borderId="0" xfId="0" applyNumberFormat="1" applyFont="1" applyBorder="1"/>
    <xf numFmtId="4" fontId="0" fillId="0" borderId="2" xfId="0" applyNumberFormat="1" applyFont="1" applyBorder="1"/>
    <xf numFmtId="4" fontId="0" fillId="0" borderId="0" xfId="0" applyNumberFormat="1" applyFont="1" applyBorder="1"/>
    <xf numFmtId="4" fontId="0" fillId="0" borderId="3" xfId="0" applyNumberFormat="1" applyFont="1" applyBorder="1"/>
    <xf numFmtId="41" fontId="0" fillId="0" borderId="0" xfId="0" applyNumberFormat="1" applyBorder="1"/>
    <xf numFmtId="0" fontId="4" fillId="0" borderId="1" xfId="0" applyFont="1" applyBorder="1" applyAlignment="1">
      <alignment wrapText="1"/>
    </xf>
    <xf numFmtId="43" fontId="0" fillId="0" borderId="0" xfId="0" applyNumberFormat="1" applyAlignment="1">
      <alignment horizontal="center"/>
    </xf>
    <xf numFmtId="164" fontId="0" fillId="0" borderId="1" xfId="0" applyNumberFormat="1" applyFont="1" applyBorder="1"/>
    <xf numFmtId="0" fontId="0" fillId="0" borderId="1" xfId="0" applyFont="1" applyBorder="1"/>
    <xf numFmtId="4" fontId="0" fillId="0" borderId="1" xfId="0" applyNumberFormat="1" applyFont="1" applyBorder="1"/>
    <xf numFmtId="0" fontId="1" fillId="0" borderId="0" xfId="0" applyFont="1" applyFill="1" applyBorder="1" applyAlignment="1">
      <alignment horizontal="center"/>
    </xf>
    <xf numFmtId="43" fontId="4" fillId="0" borderId="0" xfId="0" applyNumberFormat="1" applyFont="1" applyAlignment="1">
      <alignment horizontal="center"/>
    </xf>
    <xf numFmtId="43" fontId="4" fillId="0" borderId="0" xfId="0" applyNumberFormat="1" applyFont="1"/>
    <xf numFmtId="43" fontId="5" fillId="0" borderId="0" xfId="0" applyNumberFormat="1" applyFont="1" applyFill="1" applyBorder="1" applyAlignment="1"/>
    <xf numFmtId="43" fontId="5" fillId="0" borderId="0" xfId="0" applyNumberFormat="1" applyFont="1" applyFill="1" applyBorder="1" applyAlignment="1">
      <alignment horizontal="center"/>
    </xf>
    <xf numFmtId="9" fontId="0" fillId="0" borderId="0" xfId="0" applyNumberFormat="1"/>
    <xf numFmtId="0" fontId="0" fillId="0" borderId="0" xfId="0" applyFont="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Fiscal%20Data/FY%202022/State%20Aid%20Calculations/Final/FINAL%20State%20Aid%20Calculations%20-%20FY%202022%20-%2006-3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roll"/>
      <sheetName val="Wealth"/>
      <sheetName val=" Per Pupil"/>
      <sheetName val="Foundation"/>
      <sheetName val="Transportation"/>
      <sheetName val="CompEd"/>
      <sheetName val="LEP"/>
      <sheetName val="SpEd"/>
      <sheetName val="GTB"/>
      <sheetName val="Suppl"/>
      <sheetName val="NTI-Sept"/>
      <sheetName val="NTI-Nov"/>
      <sheetName val="TIF Nov"/>
      <sheetName val="NTI &amp; TIF"/>
      <sheetName val="Chg from Prior Draft"/>
      <sheetName val="Chg from Prior Yr"/>
      <sheetName val="Educ Effort"/>
      <sheetName val="DATA"/>
      <sheetName val="Ver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6">
          <cell r="B46">
            <v>14354</v>
          </cell>
          <cell r="C46">
            <v>567</v>
          </cell>
        </row>
      </sheetData>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workbookViewId="0">
      <selection activeCell="K14" sqref="K14"/>
    </sheetView>
  </sheetViews>
  <sheetFormatPr defaultRowHeight="14.45"/>
  <cols>
    <col min="1" max="1" width="11.5703125" style="9" customWidth="1"/>
    <col min="2" max="2" width="35.7109375" bestFit="1" customWidth="1"/>
    <col min="3" max="3" width="10.7109375" bestFit="1" customWidth="1"/>
    <col min="4" max="4" width="10.7109375" customWidth="1"/>
    <col min="5" max="5" width="10.28515625" customWidth="1"/>
    <col min="6" max="6" width="8.85546875" bestFit="1" customWidth="1"/>
    <col min="7" max="9" width="7" bestFit="1" customWidth="1"/>
    <col min="10" max="10" width="11.5703125" bestFit="1" customWidth="1"/>
  </cols>
  <sheetData>
    <row r="1" spans="1:10" ht="72">
      <c r="A1" s="10" t="s">
        <v>0</v>
      </c>
      <c r="B1" s="4" t="s">
        <v>1</v>
      </c>
      <c r="C1" s="6" t="s">
        <v>2</v>
      </c>
      <c r="D1" s="6" t="s">
        <v>3</v>
      </c>
      <c r="E1" s="6" t="s">
        <v>4</v>
      </c>
      <c r="F1" s="6" t="s">
        <v>5</v>
      </c>
      <c r="G1" s="6" t="s">
        <v>6</v>
      </c>
      <c r="H1" s="6" t="s">
        <v>7</v>
      </c>
      <c r="I1" s="6" t="s">
        <v>8</v>
      </c>
      <c r="J1" s="23" t="s">
        <v>9</v>
      </c>
    </row>
    <row r="2" spans="1:10">
      <c r="A2" s="9">
        <v>2400090</v>
      </c>
      <c r="B2" s="1" t="s">
        <v>10</v>
      </c>
      <c r="C2" s="2">
        <v>593490</v>
      </c>
      <c r="D2" s="2">
        <v>83117</v>
      </c>
      <c r="E2" s="2">
        <v>25540</v>
      </c>
      <c r="F2" s="1">
        <v>30.7</v>
      </c>
      <c r="G2" s="9" t="s">
        <v>11</v>
      </c>
      <c r="H2" s="9" t="s">
        <v>11</v>
      </c>
      <c r="I2" s="9" t="s">
        <v>11</v>
      </c>
      <c r="J2" s="25">
        <v>77913.5</v>
      </c>
    </row>
    <row r="3" spans="1:10">
      <c r="A3" s="9">
        <v>2400570</v>
      </c>
      <c r="B3" s="1" t="s">
        <v>12</v>
      </c>
      <c r="C3" s="2">
        <v>25616</v>
      </c>
      <c r="D3" s="2">
        <v>3165</v>
      </c>
      <c r="E3" s="1">
        <v>885</v>
      </c>
      <c r="F3" s="1">
        <v>28</v>
      </c>
      <c r="G3" s="9" t="s">
        <v>11</v>
      </c>
      <c r="H3" s="9" t="s">
        <v>11</v>
      </c>
      <c r="I3" s="9" t="s">
        <v>11</v>
      </c>
      <c r="J3" s="25">
        <v>18083</v>
      </c>
    </row>
    <row r="4" spans="1:10">
      <c r="A4" s="9">
        <v>2400300</v>
      </c>
      <c r="B4" s="1" t="s">
        <v>13</v>
      </c>
      <c r="C4" s="2">
        <v>31929</v>
      </c>
      <c r="D4" s="2">
        <v>4937</v>
      </c>
      <c r="E4" s="2">
        <v>1136</v>
      </c>
      <c r="F4" s="1">
        <v>23</v>
      </c>
      <c r="G4" s="9" t="s">
        <v>11</v>
      </c>
      <c r="H4" s="9" t="s">
        <v>11</v>
      </c>
      <c r="I4" s="9" t="s">
        <v>11</v>
      </c>
      <c r="J4" s="25">
        <v>4689.25</v>
      </c>
    </row>
    <row r="5" spans="1:10">
      <c r="A5" s="9">
        <v>2400690</v>
      </c>
      <c r="B5" s="1" t="s">
        <v>14</v>
      </c>
      <c r="C5" s="2">
        <v>103609</v>
      </c>
      <c r="D5" s="2">
        <v>16413</v>
      </c>
      <c r="E5" s="2">
        <v>3464</v>
      </c>
      <c r="F5" s="1">
        <v>21.1</v>
      </c>
      <c r="G5" s="9" t="s">
        <v>11</v>
      </c>
      <c r="H5" s="9" t="s">
        <v>11</v>
      </c>
      <c r="I5" s="9" t="s">
        <v>11</v>
      </c>
      <c r="J5" s="25">
        <v>15172.25</v>
      </c>
    </row>
    <row r="6" spans="1:10">
      <c r="A6" s="9">
        <v>2400030</v>
      </c>
      <c r="B6" s="1" t="s">
        <v>15</v>
      </c>
      <c r="C6" s="2">
        <v>70416</v>
      </c>
      <c r="D6" s="2">
        <v>8962</v>
      </c>
      <c r="E6" s="2">
        <v>1549</v>
      </c>
      <c r="F6" s="1">
        <v>17.3</v>
      </c>
      <c r="G6" s="9" t="s">
        <v>11</v>
      </c>
      <c r="H6" s="9" t="s">
        <v>11</v>
      </c>
      <c r="I6" s="9" t="s">
        <v>11</v>
      </c>
      <c r="J6" s="25">
        <v>8410.25</v>
      </c>
    </row>
    <row r="7" spans="1:10">
      <c r="A7" s="9">
        <v>2400180</v>
      </c>
      <c r="B7" s="1" t="s">
        <v>16</v>
      </c>
      <c r="C7" s="2">
        <v>33406</v>
      </c>
      <c r="D7" s="2">
        <v>5828</v>
      </c>
      <c r="E7" s="2">
        <v>1003</v>
      </c>
      <c r="F7" s="1">
        <v>17.2</v>
      </c>
      <c r="G7" s="9" t="s">
        <v>11</v>
      </c>
      <c r="H7" s="9" t="s">
        <v>11</v>
      </c>
      <c r="I7" s="9" t="s">
        <v>11</v>
      </c>
      <c r="J7" s="25">
        <v>5872.5</v>
      </c>
    </row>
    <row r="8" spans="1:10">
      <c r="A8" s="9">
        <v>2400360</v>
      </c>
      <c r="B8" s="1" t="s">
        <v>17</v>
      </c>
      <c r="C8" s="2">
        <v>29014</v>
      </c>
      <c r="D8" s="2">
        <v>3949</v>
      </c>
      <c r="E8" s="1">
        <v>657</v>
      </c>
      <c r="F8" s="1">
        <v>16.600000000000001</v>
      </c>
      <c r="G8" s="9" t="s">
        <v>11</v>
      </c>
      <c r="H8" s="9" t="s">
        <v>11</v>
      </c>
      <c r="I8" s="9" t="s">
        <v>11</v>
      </c>
      <c r="J8" s="25">
        <v>3832.25</v>
      </c>
    </row>
    <row r="9" spans="1:10">
      <c r="A9" s="9">
        <v>2400450</v>
      </c>
      <c r="B9" s="1" t="s">
        <v>18</v>
      </c>
      <c r="C9" s="2">
        <v>19422</v>
      </c>
      <c r="D9" s="2">
        <v>2221</v>
      </c>
      <c r="E9" s="1">
        <v>369</v>
      </c>
      <c r="F9" s="1">
        <v>16.600000000000001</v>
      </c>
      <c r="G9" s="9" t="s">
        <v>11</v>
      </c>
      <c r="H9" s="9" t="s">
        <v>11</v>
      </c>
      <c r="I9" s="9" t="s">
        <v>11</v>
      </c>
      <c r="J9" s="25">
        <v>1917.25</v>
      </c>
    </row>
    <row r="10" spans="1:10">
      <c r="A10" s="9">
        <v>2400660</v>
      </c>
      <c r="B10" s="1" t="s">
        <v>19</v>
      </c>
      <c r="C10" s="2">
        <v>151049</v>
      </c>
      <c r="D10" s="2">
        <v>24216</v>
      </c>
      <c r="E10" s="2">
        <v>3662</v>
      </c>
      <c r="F10" s="1">
        <v>15.1</v>
      </c>
      <c r="G10" s="9" t="s">
        <v>11</v>
      </c>
      <c r="H10" s="9" t="s">
        <v>11</v>
      </c>
      <c r="I10" s="9" t="s">
        <v>11</v>
      </c>
      <c r="J10" s="25">
        <v>22958</v>
      </c>
    </row>
    <row r="11" spans="1:10">
      <c r="A11" s="9">
        <v>2400720</v>
      </c>
      <c r="B11" s="1" t="s">
        <v>20</v>
      </c>
      <c r="C11" s="2">
        <v>52276</v>
      </c>
      <c r="D11" s="2">
        <v>6754</v>
      </c>
      <c r="E11" s="1">
        <v>927</v>
      </c>
      <c r="F11" s="1">
        <v>13.7</v>
      </c>
      <c r="G11" s="9" t="s">
        <v>11</v>
      </c>
      <c r="H11" s="9" t="s">
        <v>11</v>
      </c>
      <c r="I11" s="9" t="s">
        <v>11</v>
      </c>
      <c r="J11" s="25">
        <v>6850</v>
      </c>
    </row>
    <row r="12" spans="1:10">
      <c r="A12" s="9">
        <v>2400510</v>
      </c>
      <c r="B12" s="1" t="s">
        <v>21</v>
      </c>
      <c r="C12" s="2">
        <v>909327</v>
      </c>
      <c r="D12" s="2">
        <v>142020</v>
      </c>
      <c r="E12" s="2">
        <v>18730</v>
      </c>
      <c r="F12" s="1">
        <v>13.2</v>
      </c>
      <c r="G12" s="9" t="s">
        <v>11</v>
      </c>
      <c r="H12" s="9" t="s">
        <v>11</v>
      </c>
      <c r="I12" s="9" t="s">
        <v>11</v>
      </c>
      <c r="J12" s="25">
        <v>135857</v>
      </c>
    </row>
    <row r="13" spans="1:10">
      <c r="A13" s="9">
        <v>2400630</v>
      </c>
      <c r="B13" s="1" t="s">
        <v>22</v>
      </c>
      <c r="C13" s="2">
        <v>37181</v>
      </c>
      <c r="D13" s="2">
        <v>5033</v>
      </c>
      <c r="E13" s="1">
        <v>631</v>
      </c>
      <c r="F13" s="1">
        <v>12.5</v>
      </c>
      <c r="G13" s="9" t="s">
        <v>11</v>
      </c>
      <c r="H13" s="9" t="s">
        <v>11</v>
      </c>
      <c r="I13" s="9" t="s">
        <v>11</v>
      </c>
      <c r="J13" s="25">
        <v>4699.75</v>
      </c>
    </row>
    <row r="14" spans="1:10">
      <c r="A14" s="9">
        <v>2400120</v>
      </c>
      <c r="B14" s="1" t="s">
        <v>23</v>
      </c>
      <c r="C14" s="2">
        <v>827370</v>
      </c>
      <c r="D14" s="2">
        <v>130075</v>
      </c>
      <c r="E14" s="2">
        <v>14216</v>
      </c>
      <c r="F14" s="1">
        <v>10.9</v>
      </c>
      <c r="G14" s="9" t="s">
        <v>11</v>
      </c>
      <c r="H14" s="9" t="s">
        <v>11</v>
      </c>
      <c r="I14" s="9" t="s">
        <v>11</v>
      </c>
      <c r="J14" s="25">
        <v>114590.75</v>
      </c>
    </row>
    <row r="15" spans="1:10">
      <c r="A15" s="9">
        <v>2400240</v>
      </c>
      <c r="B15" s="1" t="s">
        <v>24</v>
      </c>
      <c r="C15" s="2">
        <v>102855</v>
      </c>
      <c r="D15" s="2">
        <v>17279</v>
      </c>
      <c r="E15" s="2">
        <v>1866</v>
      </c>
      <c r="F15" s="1">
        <v>10.8</v>
      </c>
      <c r="G15" s="9" t="s">
        <v>11</v>
      </c>
      <c r="H15" s="9" t="s">
        <v>11</v>
      </c>
      <c r="I15" s="9" t="s">
        <v>11</v>
      </c>
      <c r="J15" s="25">
        <v>15256.25</v>
      </c>
    </row>
    <row r="16" spans="1:10">
      <c r="A16" s="9">
        <v>2400600</v>
      </c>
      <c r="B16" s="1" t="s">
        <v>25</v>
      </c>
      <c r="C16" s="2">
        <v>113510</v>
      </c>
      <c r="D16" s="2">
        <v>19959</v>
      </c>
      <c r="E16" s="2">
        <v>1954</v>
      </c>
      <c r="F16" s="1">
        <v>9.8000000000000007</v>
      </c>
      <c r="G16" s="9" t="s">
        <v>11</v>
      </c>
      <c r="H16" s="9" t="s">
        <v>11</v>
      </c>
      <c r="I16" s="9" t="s">
        <v>11</v>
      </c>
      <c r="J16" s="25">
        <v>2900</v>
      </c>
    </row>
    <row r="17" spans="1:10" ht="15" thickBot="1">
      <c r="A17" s="9">
        <v>2400270</v>
      </c>
      <c r="B17" s="1" t="s">
        <v>26</v>
      </c>
      <c r="C17" s="2">
        <v>163257</v>
      </c>
      <c r="D17" s="2">
        <v>29236</v>
      </c>
      <c r="E17" s="2">
        <v>2640</v>
      </c>
      <c r="F17" s="1">
        <v>9</v>
      </c>
      <c r="G17" s="9" t="s">
        <v>11</v>
      </c>
      <c r="H17" s="9" t="s">
        <v>11</v>
      </c>
      <c r="I17" s="9" t="s">
        <v>11</v>
      </c>
      <c r="J17" s="30">
        <v>27517</v>
      </c>
    </row>
    <row r="18" spans="1:10">
      <c r="A18" s="9">
        <v>2400480</v>
      </c>
      <c r="B18" s="1" t="s">
        <v>27</v>
      </c>
      <c r="C18" s="2">
        <v>1050688</v>
      </c>
      <c r="D18" s="2">
        <v>177867</v>
      </c>
      <c r="E18" s="2">
        <v>14835</v>
      </c>
      <c r="F18" s="1">
        <v>8.3000000000000007</v>
      </c>
      <c r="G18" s="9" t="s">
        <v>28</v>
      </c>
      <c r="H18" s="9" t="s">
        <v>28</v>
      </c>
      <c r="I18" s="9" t="s">
        <v>28</v>
      </c>
      <c r="J18" s="31">
        <v>165065.25</v>
      </c>
    </row>
    <row r="19" spans="1:10">
      <c r="A19" s="9">
        <v>2400390</v>
      </c>
      <c r="B19" s="1" t="s">
        <v>29</v>
      </c>
      <c r="C19" s="2">
        <v>255441</v>
      </c>
      <c r="D19" s="2">
        <v>42210</v>
      </c>
      <c r="E19" s="2">
        <v>3307</v>
      </c>
      <c r="F19" s="1">
        <v>7.8</v>
      </c>
      <c r="G19" s="9" t="s">
        <v>28</v>
      </c>
      <c r="H19" s="9" t="s">
        <v>28</v>
      </c>
      <c r="I19" s="9" t="s">
        <v>28</v>
      </c>
      <c r="J19" s="25">
        <v>38421</v>
      </c>
    </row>
    <row r="20" spans="1:10">
      <c r="A20" s="9">
        <v>2400060</v>
      </c>
      <c r="B20" s="1" t="s">
        <v>30</v>
      </c>
      <c r="C20" s="2">
        <v>579234</v>
      </c>
      <c r="D20" s="2">
        <v>93372</v>
      </c>
      <c r="E20" s="2">
        <v>7095</v>
      </c>
      <c r="F20" s="1">
        <v>7.6</v>
      </c>
      <c r="G20" s="9" t="s">
        <v>28</v>
      </c>
      <c r="H20" s="9" t="s">
        <v>28</v>
      </c>
      <c r="I20" s="9" t="s">
        <v>28</v>
      </c>
      <c r="J20" s="25">
        <v>84847.25</v>
      </c>
    </row>
    <row r="21" spans="1:10">
      <c r="A21" s="9">
        <v>2400540</v>
      </c>
      <c r="B21" s="1" t="s">
        <v>31</v>
      </c>
      <c r="C21" s="2">
        <v>50381</v>
      </c>
      <c r="D21" s="2">
        <v>8199</v>
      </c>
      <c r="E21" s="1">
        <v>556</v>
      </c>
      <c r="F21" s="1">
        <v>6.8</v>
      </c>
      <c r="G21" s="9" t="s">
        <v>28</v>
      </c>
      <c r="H21" s="9" t="s">
        <v>28</v>
      </c>
      <c r="I21" s="9" t="s">
        <v>28</v>
      </c>
      <c r="J21" s="25">
        <v>7764</v>
      </c>
    </row>
    <row r="22" spans="1:10">
      <c r="A22" s="9">
        <v>2400150</v>
      </c>
      <c r="B22" s="1" t="s">
        <v>32</v>
      </c>
      <c r="C22" s="2">
        <v>92525</v>
      </c>
      <c r="D22" s="2">
        <v>16375</v>
      </c>
      <c r="E22" s="2">
        <v>1084</v>
      </c>
      <c r="F22" s="1">
        <v>6.6</v>
      </c>
      <c r="G22" s="9" t="s">
        <v>28</v>
      </c>
      <c r="H22" s="9" t="s">
        <v>28</v>
      </c>
      <c r="I22" s="9" t="s">
        <v>28</v>
      </c>
      <c r="J22" s="25">
        <v>16002.25</v>
      </c>
    </row>
    <row r="23" spans="1:10">
      <c r="A23" s="9">
        <v>2400330</v>
      </c>
      <c r="B23" s="1" t="s">
        <v>33</v>
      </c>
      <c r="C23" s="2">
        <v>259547</v>
      </c>
      <c r="D23" s="2">
        <v>44664</v>
      </c>
      <c r="E23" s="2">
        <v>2494</v>
      </c>
      <c r="F23" s="1">
        <v>5.6</v>
      </c>
      <c r="G23" s="9" t="s">
        <v>28</v>
      </c>
      <c r="H23" s="9" t="s">
        <v>28</v>
      </c>
      <c r="I23" s="9" t="s">
        <v>28</v>
      </c>
      <c r="J23" s="25">
        <v>43651</v>
      </c>
    </row>
    <row r="24" spans="1:10">
      <c r="A24" s="9">
        <v>2400420</v>
      </c>
      <c r="B24" s="1" t="s">
        <v>34</v>
      </c>
      <c r="C24" s="2">
        <v>325690</v>
      </c>
      <c r="D24" s="2">
        <v>59766</v>
      </c>
      <c r="E24" s="2">
        <v>3157</v>
      </c>
      <c r="F24" s="1">
        <v>5.3</v>
      </c>
      <c r="G24" s="9" t="s">
        <v>28</v>
      </c>
      <c r="H24" s="9" t="s">
        <v>28</v>
      </c>
      <c r="I24" s="9" t="s">
        <v>28</v>
      </c>
      <c r="J24" s="25">
        <v>58746</v>
      </c>
    </row>
    <row r="25" spans="1:10">
      <c r="A25" s="9">
        <v>2400210</v>
      </c>
      <c r="B25" s="1" t="s">
        <v>35</v>
      </c>
      <c r="C25" s="2">
        <v>168447</v>
      </c>
      <c r="D25" s="2">
        <v>27133</v>
      </c>
      <c r="E25" s="2">
        <v>1312</v>
      </c>
      <c r="F25" s="1">
        <v>4.8</v>
      </c>
      <c r="G25" s="9" t="s">
        <v>28</v>
      </c>
      <c r="H25" s="9" t="s">
        <v>28</v>
      </c>
      <c r="I25" s="9" t="s">
        <v>28</v>
      </c>
      <c r="J25" s="25">
        <v>25339.25</v>
      </c>
    </row>
    <row r="26" spans="1:10">
      <c r="J26" s="24">
        <v>906355</v>
      </c>
    </row>
    <row r="28" spans="1:10">
      <c r="I28" s="44">
        <v>0.5</v>
      </c>
      <c r="J28" s="18">
        <f t="shared" ref="J28" si="0">J26*0.5</f>
        <v>453177.5</v>
      </c>
    </row>
  </sheetData>
  <sortState xmlns:xlrd2="http://schemas.microsoft.com/office/spreadsheetml/2017/richdata2" ref="A2:J26">
    <sortCondition descending="1" ref="F2:F26"/>
  </sortState>
  <pageMargins left="0.2" right="0.2" top="0.75" bottom="0.75" header="0.3" footer="0.55000000000000004"/>
  <pageSetup firstPageNumber="2" orientation="landscape" useFirstPageNumber="1" r:id="rId1"/>
  <headerFooter>
    <oddHeader>&amp;C&amp;12Maryland Maintenance of Equity Baseline Data
High Need LEAs</oddHeader>
    <oddFooter>&amp;LPrinted: &amp;D&amp;C&amp;P&amp;RPrepared by MSDE Office of Policy and Fiscal Analysis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workbookViewId="0">
      <selection activeCell="O12" sqref="O12"/>
    </sheetView>
  </sheetViews>
  <sheetFormatPr defaultRowHeight="14.45"/>
  <cols>
    <col min="1" max="1" width="10.7109375" style="9" customWidth="1"/>
    <col min="2" max="2" width="35.7109375" bestFit="1" customWidth="1"/>
    <col min="3" max="3" width="10.7109375" bestFit="1" customWidth="1"/>
    <col min="4" max="5" width="10.7109375" customWidth="1"/>
    <col min="6" max="6" width="8.85546875" bestFit="1" customWidth="1"/>
    <col min="7" max="7" width="10" customWidth="1"/>
    <col min="8" max="8" width="9" bestFit="1" customWidth="1"/>
    <col min="9" max="9" width="10.85546875" bestFit="1" customWidth="1"/>
    <col min="10" max="10" width="11.5703125" bestFit="1" customWidth="1"/>
  </cols>
  <sheetData>
    <row r="1" spans="1:10" ht="72">
      <c r="A1" s="10" t="s">
        <v>0</v>
      </c>
      <c r="B1" s="4" t="s">
        <v>1</v>
      </c>
      <c r="C1" s="6" t="s">
        <v>2</v>
      </c>
      <c r="D1" s="6" t="s">
        <v>3</v>
      </c>
      <c r="E1" s="6" t="s">
        <v>4</v>
      </c>
      <c r="F1" s="6" t="s">
        <v>5</v>
      </c>
      <c r="G1" s="6" t="s">
        <v>36</v>
      </c>
      <c r="H1" s="6" t="s">
        <v>37</v>
      </c>
      <c r="I1" s="6" t="s">
        <v>38</v>
      </c>
      <c r="J1" s="23" t="s">
        <v>39</v>
      </c>
    </row>
    <row r="2" spans="1:10">
      <c r="A2" s="9">
        <v>2400090</v>
      </c>
      <c r="B2" s="1" t="s">
        <v>10</v>
      </c>
      <c r="C2" s="2">
        <v>593490</v>
      </c>
      <c r="D2" s="2">
        <v>83117</v>
      </c>
      <c r="E2" s="2">
        <v>25540</v>
      </c>
      <c r="F2" s="1">
        <v>30.7</v>
      </c>
      <c r="G2" s="9" t="s">
        <v>11</v>
      </c>
      <c r="H2" s="9" t="s">
        <v>11</v>
      </c>
      <c r="I2" s="9" t="s">
        <v>11</v>
      </c>
      <c r="J2" s="32">
        <v>77913.5</v>
      </c>
    </row>
    <row r="3" spans="1:10">
      <c r="A3" s="9">
        <v>2400570</v>
      </c>
      <c r="B3" s="1" t="s">
        <v>12</v>
      </c>
      <c r="C3" s="2">
        <v>25616</v>
      </c>
      <c r="D3" s="2">
        <v>3165</v>
      </c>
      <c r="E3" s="1">
        <v>885</v>
      </c>
      <c r="F3" s="1">
        <v>28</v>
      </c>
      <c r="G3" s="9" t="s">
        <v>11</v>
      </c>
      <c r="H3" s="9" t="s">
        <v>11</v>
      </c>
      <c r="I3" s="9" t="s">
        <v>11</v>
      </c>
      <c r="J3" s="31">
        <v>18083</v>
      </c>
    </row>
    <row r="4" spans="1:10">
      <c r="A4" s="9">
        <v>2400300</v>
      </c>
      <c r="B4" s="1" t="s">
        <v>13</v>
      </c>
      <c r="C4" s="2">
        <v>31929</v>
      </c>
      <c r="D4" s="2">
        <v>4937</v>
      </c>
      <c r="E4" s="2">
        <v>1136</v>
      </c>
      <c r="F4" s="1">
        <v>23</v>
      </c>
      <c r="G4" s="9" t="s">
        <v>11</v>
      </c>
      <c r="H4" s="9" t="s">
        <v>11</v>
      </c>
      <c r="I4" s="9" t="s">
        <v>11</v>
      </c>
      <c r="J4" s="31">
        <v>4689.25</v>
      </c>
    </row>
    <row r="5" spans="1:10">
      <c r="A5" s="9">
        <v>2400690</v>
      </c>
      <c r="B5" s="1" t="s">
        <v>14</v>
      </c>
      <c r="C5" s="2">
        <v>103609</v>
      </c>
      <c r="D5" s="2">
        <v>16413</v>
      </c>
      <c r="E5" s="2">
        <v>3464</v>
      </c>
      <c r="F5" s="1">
        <v>21.1</v>
      </c>
      <c r="G5" s="9" t="s">
        <v>11</v>
      </c>
      <c r="H5" s="9" t="s">
        <v>11</v>
      </c>
      <c r="I5" s="9" t="s">
        <v>11</v>
      </c>
      <c r="J5" s="31">
        <v>15172.25</v>
      </c>
    </row>
    <row r="6" spans="1:10">
      <c r="A6" s="9">
        <v>2400030</v>
      </c>
      <c r="B6" s="1" t="s">
        <v>15</v>
      </c>
      <c r="C6" s="2">
        <v>70416</v>
      </c>
      <c r="D6" s="2">
        <v>8962</v>
      </c>
      <c r="E6" s="2">
        <v>1549</v>
      </c>
      <c r="F6" s="1">
        <v>17.3</v>
      </c>
      <c r="G6" s="9" t="s">
        <v>11</v>
      </c>
      <c r="H6" s="9" t="s">
        <v>11</v>
      </c>
      <c r="I6" s="9" t="s">
        <v>11</v>
      </c>
      <c r="J6" s="31">
        <v>8410.25</v>
      </c>
    </row>
    <row r="7" spans="1:10">
      <c r="A7" s="9">
        <v>2400180</v>
      </c>
      <c r="B7" s="1" t="s">
        <v>16</v>
      </c>
      <c r="C7" s="2">
        <v>33406</v>
      </c>
      <c r="D7" s="2">
        <v>5828</v>
      </c>
      <c r="E7" s="2">
        <v>1003</v>
      </c>
      <c r="F7" s="1">
        <v>17.2</v>
      </c>
      <c r="G7" s="9" t="s">
        <v>11</v>
      </c>
      <c r="H7" s="9" t="s">
        <v>11</v>
      </c>
      <c r="I7" s="9" t="s">
        <v>11</v>
      </c>
      <c r="J7" s="31">
        <v>5872.5</v>
      </c>
    </row>
    <row r="8" spans="1:10">
      <c r="A8" s="9">
        <v>2400360</v>
      </c>
      <c r="B8" s="1" t="s">
        <v>17</v>
      </c>
      <c r="C8" s="2">
        <v>29014</v>
      </c>
      <c r="D8" s="2">
        <v>3949</v>
      </c>
      <c r="E8" s="1">
        <v>657</v>
      </c>
      <c r="F8" s="1">
        <v>16.600000000000001</v>
      </c>
      <c r="G8" s="9" t="s">
        <v>11</v>
      </c>
      <c r="H8" s="9" t="s">
        <v>11</v>
      </c>
      <c r="I8" s="9" t="s">
        <v>11</v>
      </c>
      <c r="J8" s="31">
        <v>3832.25</v>
      </c>
    </row>
    <row r="9" spans="1:10">
      <c r="A9" s="9">
        <v>2400450</v>
      </c>
      <c r="B9" s="1" t="s">
        <v>18</v>
      </c>
      <c r="C9" s="2">
        <v>19422</v>
      </c>
      <c r="D9" s="2">
        <v>2221</v>
      </c>
      <c r="E9" s="1">
        <v>369</v>
      </c>
      <c r="F9" s="1">
        <v>16.600000000000001</v>
      </c>
      <c r="G9" s="9" t="s">
        <v>11</v>
      </c>
      <c r="H9" s="9" t="s">
        <v>11</v>
      </c>
      <c r="I9" s="9" t="s">
        <v>11</v>
      </c>
      <c r="J9" s="31">
        <v>1917.25</v>
      </c>
    </row>
    <row r="10" spans="1:10">
      <c r="A10" s="9">
        <v>2400660</v>
      </c>
      <c r="B10" s="1" t="s">
        <v>19</v>
      </c>
      <c r="C10" s="2">
        <v>151049</v>
      </c>
      <c r="D10" s="2">
        <v>24216</v>
      </c>
      <c r="E10" s="2">
        <v>3662</v>
      </c>
      <c r="F10" s="1">
        <v>15.1</v>
      </c>
      <c r="G10" s="9" t="s">
        <v>11</v>
      </c>
      <c r="H10" s="9" t="s">
        <v>11</v>
      </c>
      <c r="I10" s="9" t="s">
        <v>11</v>
      </c>
      <c r="J10" s="31">
        <v>22958</v>
      </c>
    </row>
    <row r="11" spans="1:10">
      <c r="A11" s="9">
        <v>2400720</v>
      </c>
      <c r="B11" s="1" t="s">
        <v>20</v>
      </c>
      <c r="C11" s="2">
        <v>52276</v>
      </c>
      <c r="D11" s="2">
        <v>6754</v>
      </c>
      <c r="E11" s="1">
        <v>927</v>
      </c>
      <c r="F11" s="1">
        <v>13.7</v>
      </c>
      <c r="G11" s="9" t="s">
        <v>11</v>
      </c>
      <c r="H11" s="9" t="s">
        <v>11</v>
      </c>
      <c r="I11" s="9" t="s">
        <v>11</v>
      </c>
      <c r="J11" s="31">
        <v>6850</v>
      </c>
    </row>
    <row r="12" spans="1:10" ht="15" thickBot="1">
      <c r="A12" s="9">
        <v>2400510</v>
      </c>
      <c r="B12" s="1" t="s">
        <v>21</v>
      </c>
      <c r="C12" s="2">
        <v>909327</v>
      </c>
      <c r="D12" s="2">
        <v>142020</v>
      </c>
      <c r="E12" s="2">
        <v>18730</v>
      </c>
      <c r="F12" s="1">
        <v>13.2</v>
      </c>
      <c r="G12" s="9" t="s">
        <v>11</v>
      </c>
      <c r="H12" s="9" t="s">
        <v>11</v>
      </c>
      <c r="I12" s="9" t="s">
        <v>11</v>
      </c>
      <c r="J12" s="30">
        <v>135857</v>
      </c>
    </row>
    <row r="13" spans="1:10">
      <c r="A13" s="9">
        <v>2400630</v>
      </c>
      <c r="B13" s="1" t="s">
        <v>22</v>
      </c>
      <c r="C13" s="2">
        <v>37181</v>
      </c>
      <c r="D13" s="2">
        <v>5033</v>
      </c>
      <c r="E13" s="1">
        <v>631</v>
      </c>
      <c r="F13" s="1">
        <v>12.5</v>
      </c>
      <c r="G13" s="9" t="s">
        <v>28</v>
      </c>
      <c r="H13" s="9" t="s">
        <v>28</v>
      </c>
      <c r="I13" s="9" t="s">
        <v>28</v>
      </c>
      <c r="J13" s="25">
        <v>4699.75</v>
      </c>
    </row>
    <row r="14" spans="1:10">
      <c r="A14" s="9">
        <v>2400120</v>
      </c>
      <c r="B14" s="1" t="s">
        <v>23</v>
      </c>
      <c r="C14" s="2">
        <v>827370</v>
      </c>
      <c r="D14" s="2">
        <v>130075</v>
      </c>
      <c r="E14" s="2">
        <v>14216</v>
      </c>
      <c r="F14" s="1">
        <v>10.9</v>
      </c>
      <c r="G14" s="9" t="s">
        <v>28</v>
      </c>
      <c r="H14" s="9" t="s">
        <v>28</v>
      </c>
      <c r="I14" s="9" t="s">
        <v>28</v>
      </c>
      <c r="J14" s="25">
        <v>114590.75</v>
      </c>
    </row>
    <row r="15" spans="1:10">
      <c r="A15" s="9">
        <v>2400240</v>
      </c>
      <c r="B15" s="1" t="s">
        <v>24</v>
      </c>
      <c r="C15" s="2">
        <v>102855</v>
      </c>
      <c r="D15" s="2">
        <v>17279</v>
      </c>
      <c r="E15" s="2">
        <v>1866</v>
      </c>
      <c r="F15" s="1">
        <v>10.8</v>
      </c>
      <c r="G15" s="9" t="s">
        <v>28</v>
      </c>
      <c r="H15" s="9" t="s">
        <v>28</v>
      </c>
      <c r="I15" s="9" t="s">
        <v>28</v>
      </c>
      <c r="J15" s="25">
        <v>15256.25</v>
      </c>
    </row>
    <row r="16" spans="1:10">
      <c r="A16" s="9">
        <v>2400600</v>
      </c>
      <c r="B16" s="1" t="s">
        <v>25</v>
      </c>
      <c r="C16" s="2">
        <v>113510</v>
      </c>
      <c r="D16" s="2">
        <v>19959</v>
      </c>
      <c r="E16" s="2">
        <v>1954</v>
      </c>
      <c r="F16" s="1">
        <v>9.8000000000000007</v>
      </c>
      <c r="G16" s="9" t="s">
        <v>28</v>
      </c>
      <c r="H16" s="9" t="s">
        <v>28</v>
      </c>
      <c r="I16" s="9" t="s">
        <v>28</v>
      </c>
      <c r="J16" s="25">
        <v>2900</v>
      </c>
    </row>
    <row r="17" spans="1:10">
      <c r="A17" s="9">
        <v>2400270</v>
      </c>
      <c r="B17" s="1" t="s">
        <v>26</v>
      </c>
      <c r="C17" s="2">
        <v>163257</v>
      </c>
      <c r="D17" s="2">
        <v>29236</v>
      </c>
      <c r="E17" s="2">
        <v>2640</v>
      </c>
      <c r="F17" s="1">
        <v>9</v>
      </c>
      <c r="G17" s="9" t="s">
        <v>28</v>
      </c>
      <c r="H17" s="9" t="s">
        <v>28</v>
      </c>
      <c r="I17" s="9" t="s">
        <v>28</v>
      </c>
      <c r="J17" s="25">
        <v>27517</v>
      </c>
    </row>
    <row r="18" spans="1:10">
      <c r="A18" s="9">
        <v>2400480</v>
      </c>
      <c r="B18" s="1" t="s">
        <v>27</v>
      </c>
      <c r="C18" s="2">
        <v>1050688</v>
      </c>
      <c r="D18" s="2">
        <v>177867</v>
      </c>
      <c r="E18" s="2">
        <v>14835</v>
      </c>
      <c r="F18" s="1">
        <v>8.3000000000000007</v>
      </c>
      <c r="G18" s="9" t="s">
        <v>28</v>
      </c>
      <c r="H18" s="9" t="s">
        <v>28</v>
      </c>
      <c r="I18" s="9" t="s">
        <v>28</v>
      </c>
      <c r="J18" s="25">
        <v>165065.25</v>
      </c>
    </row>
    <row r="19" spans="1:10">
      <c r="A19" s="9">
        <v>2400390</v>
      </c>
      <c r="B19" s="1" t="s">
        <v>29</v>
      </c>
      <c r="C19" s="2">
        <v>255441</v>
      </c>
      <c r="D19" s="2">
        <v>42210</v>
      </c>
      <c r="E19" s="2">
        <v>3307</v>
      </c>
      <c r="F19" s="1">
        <v>7.8</v>
      </c>
      <c r="G19" s="9" t="s">
        <v>28</v>
      </c>
      <c r="H19" s="9" t="s">
        <v>28</v>
      </c>
      <c r="I19" s="9" t="s">
        <v>28</v>
      </c>
      <c r="J19" s="25">
        <v>38421</v>
      </c>
    </row>
    <row r="20" spans="1:10">
      <c r="A20" s="9">
        <v>2400060</v>
      </c>
      <c r="B20" s="1" t="s">
        <v>30</v>
      </c>
      <c r="C20" s="2">
        <v>579234</v>
      </c>
      <c r="D20" s="2">
        <v>93372</v>
      </c>
      <c r="E20" s="2">
        <v>7095</v>
      </c>
      <c r="F20" s="1">
        <v>7.6</v>
      </c>
      <c r="G20" s="9" t="s">
        <v>28</v>
      </c>
      <c r="H20" s="9" t="s">
        <v>28</v>
      </c>
      <c r="I20" s="9" t="s">
        <v>28</v>
      </c>
      <c r="J20" s="25">
        <v>84847.25</v>
      </c>
    </row>
    <row r="21" spans="1:10">
      <c r="A21" s="9">
        <v>2400540</v>
      </c>
      <c r="B21" s="1" t="s">
        <v>31</v>
      </c>
      <c r="C21" s="2">
        <v>50381</v>
      </c>
      <c r="D21" s="2">
        <v>8199</v>
      </c>
      <c r="E21" s="1">
        <v>556</v>
      </c>
      <c r="F21" s="1">
        <v>6.8</v>
      </c>
      <c r="G21" s="9" t="s">
        <v>28</v>
      </c>
      <c r="H21" s="9" t="s">
        <v>28</v>
      </c>
      <c r="I21" s="9" t="s">
        <v>28</v>
      </c>
      <c r="J21" s="25">
        <v>7764</v>
      </c>
    </row>
    <row r="22" spans="1:10">
      <c r="A22" s="9">
        <v>2400150</v>
      </c>
      <c r="B22" s="1" t="s">
        <v>32</v>
      </c>
      <c r="C22" s="2">
        <v>92525</v>
      </c>
      <c r="D22" s="2">
        <v>16375</v>
      </c>
      <c r="E22" s="2">
        <v>1084</v>
      </c>
      <c r="F22" s="1">
        <v>6.6</v>
      </c>
      <c r="G22" s="9" t="s">
        <v>28</v>
      </c>
      <c r="H22" s="9" t="s">
        <v>28</v>
      </c>
      <c r="I22" s="9" t="s">
        <v>28</v>
      </c>
      <c r="J22" s="25">
        <v>16002.25</v>
      </c>
    </row>
    <row r="23" spans="1:10">
      <c r="A23" s="9">
        <v>2400330</v>
      </c>
      <c r="B23" s="1" t="s">
        <v>33</v>
      </c>
      <c r="C23" s="2">
        <v>259547</v>
      </c>
      <c r="D23" s="2">
        <v>44664</v>
      </c>
      <c r="E23" s="2">
        <v>2494</v>
      </c>
      <c r="F23" s="1">
        <v>5.6</v>
      </c>
      <c r="G23" s="9" t="s">
        <v>28</v>
      </c>
      <c r="H23" s="9" t="s">
        <v>28</v>
      </c>
      <c r="I23" s="9" t="s">
        <v>28</v>
      </c>
      <c r="J23" s="31">
        <v>43651</v>
      </c>
    </row>
    <row r="24" spans="1:10">
      <c r="A24" s="9">
        <v>2400420</v>
      </c>
      <c r="B24" s="1" t="s">
        <v>34</v>
      </c>
      <c r="C24" s="2">
        <v>325690</v>
      </c>
      <c r="D24" s="2">
        <v>59766</v>
      </c>
      <c r="E24" s="2">
        <v>3157</v>
      </c>
      <c r="F24" s="1">
        <v>5.3</v>
      </c>
      <c r="G24" s="9" t="s">
        <v>28</v>
      </c>
      <c r="H24" s="9" t="s">
        <v>28</v>
      </c>
      <c r="I24" s="9" t="s">
        <v>28</v>
      </c>
      <c r="J24" s="25">
        <v>58746</v>
      </c>
    </row>
    <row r="25" spans="1:10">
      <c r="A25" s="9">
        <v>2400210</v>
      </c>
      <c r="B25" s="1" t="s">
        <v>35</v>
      </c>
      <c r="C25" s="2">
        <v>168447</v>
      </c>
      <c r="D25" s="2">
        <v>27133</v>
      </c>
      <c r="E25" s="2">
        <v>1312</v>
      </c>
      <c r="F25" s="1">
        <v>4.8</v>
      </c>
      <c r="G25" s="9" t="s">
        <v>28</v>
      </c>
      <c r="H25" s="9" t="s">
        <v>28</v>
      </c>
      <c r="I25" s="9" t="s">
        <v>28</v>
      </c>
      <c r="J25" s="25">
        <v>25339.25</v>
      </c>
    </row>
    <row r="26" spans="1:10">
      <c r="J26" s="24">
        <v>906355</v>
      </c>
    </row>
    <row r="28" spans="1:10">
      <c r="I28" s="44">
        <v>0.2</v>
      </c>
      <c r="J28" s="18">
        <f t="shared" ref="J28" si="0">J26*0.2</f>
        <v>181271</v>
      </c>
    </row>
  </sheetData>
  <sortState xmlns:xlrd2="http://schemas.microsoft.com/office/spreadsheetml/2017/richdata2" ref="B2:L26">
    <sortCondition descending="1" ref="F2:F26"/>
  </sortState>
  <pageMargins left="0.2" right="0.2" top="0.75" bottom="0.75" header="0.3" footer="0.55000000000000004"/>
  <pageSetup firstPageNumber="2" orientation="landscape" r:id="rId1"/>
  <headerFooter>
    <oddHeader>&amp;C&amp;12Maryland Maintenance of Equity Baseline Data
High Poverty LEAs</oddHeader>
    <oddFooter>&amp;LPrinted: &amp;D&amp;C&amp;P&amp;RPrepared by MSDE Office of Policy and Fiscal Analysis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0"/>
  <sheetViews>
    <sheetView workbookViewId="0">
      <selection activeCell="O12" sqref="O12"/>
    </sheetView>
  </sheetViews>
  <sheetFormatPr defaultRowHeight="14.45"/>
  <cols>
    <col min="1" max="1" width="9.5703125" style="9" bestFit="1" customWidth="1"/>
    <col min="2" max="2" width="31" customWidth="1"/>
    <col min="3" max="3" width="6.7109375" bestFit="1" customWidth="1"/>
    <col min="4" max="4" width="8.140625" customWidth="1"/>
    <col min="5" max="8" width="10.28515625" customWidth="1"/>
    <col min="9" max="9" width="1.28515625" customWidth="1"/>
    <col min="10" max="10" width="9.7109375" customWidth="1"/>
    <col min="11" max="11" width="9.28515625" customWidth="1"/>
    <col min="12" max="12" width="1.28515625" customWidth="1"/>
    <col min="13" max="13" width="9.140625" bestFit="1" customWidth="1"/>
    <col min="14" max="14" width="9.85546875" bestFit="1" customWidth="1"/>
    <col min="15" max="15" width="11.42578125" style="19" bestFit="1" customWidth="1"/>
    <col min="16" max="17" width="8.85546875" style="19"/>
    <col min="18" max="18" width="10.85546875" style="19" customWidth="1"/>
  </cols>
  <sheetData>
    <row r="1" spans="1:20" ht="57.6">
      <c r="A1" s="10" t="s">
        <v>0</v>
      </c>
      <c r="B1" s="11" t="s">
        <v>1</v>
      </c>
      <c r="C1" s="6" t="s">
        <v>40</v>
      </c>
      <c r="D1" s="6" t="s">
        <v>41</v>
      </c>
      <c r="E1" s="6" t="s">
        <v>42</v>
      </c>
      <c r="F1" s="6" t="s">
        <v>43</v>
      </c>
      <c r="G1" s="10" t="s">
        <v>44</v>
      </c>
      <c r="H1" s="6" t="s">
        <v>45</v>
      </c>
      <c r="I1" s="16"/>
      <c r="J1" s="6" t="s">
        <v>46</v>
      </c>
      <c r="K1" s="6" t="s">
        <v>47</v>
      </c>
      <c r="L1" s="16"/>
      <c r="M1" s="6" t="s">
        <v>48</v>
      </c>
      <c r="N1" s="6" t="s">
        <v>49</v>
      </c>
      <c r="O1" s="17"/>
      <c r="P1" s="16"/>
      <c r="Q1" s="16"/>
      <c r="R1" s="16"/>
    </row>
    <row r="2" spans="1:20">
      <c r="A2" s="9">
        <v>2400030</v>
      </c>
      <c r="B2" s="1" t="s">
        <v>15</v>
      </c>
      <c r="C2" s="9" t="s">
        <v>11</v>
      </c>
      <c r="D2" s="9" t="s">
        <v>11</v>
      </c>
      <c r="E2" s="35">
        <f>'Exp Data'!D3/'Student Count'!D3</f>
        <v>10483.751285701834</v>
      </c>
      <c r="F2" s="35">
        <f>'Exp Data'!E3/'Student Count'!F3</f>
        <v>11144.942435645307</v>
      </c>
      <c r="G2" s="8">
        <f>'Exp Data'!F3/'Student Count'!H3</f>
        <v>11095.222915562299</v>
      </c>
      <c r="H2" s="3">
        <f>'Exp Data'!G3/'Student Count'!J3</f>
        <v>11901.806462675904</v>
      </c>
      <c r="I2" s="3"/>
      <c r="J2" s="8">
        <f t="shared" ref="J2:J25" si="0">H2-G2</f>
        <v>806.58354711360516</v>
      </c>
      <c r="K2" s="15" t="str">
        <f>IF(J2&lt;0, MAX(J2,J27 ), "Yes")</f>
        <v>Yes</v>
      </c>
      <c r="L2" s="15"/>
      <c r="M2" s="15">
        <f>H2-E2</f>
        <v>1418.0551769740705</v>
      </c>
      <c r="N2" s="9" t="str">
        <f>IF(M2&lt;0, (H2+$M$27), "Yes")</f>
        <v>Yes</v>
      </c>
      <c r="O2" s="3"/>
      <c r="P2" s="15"/>
      <c r="Q2" s="15"/>
      <c r="R2" s="33"/>
      <c r="T2" s="1"/>
    </row>
    <row r="3" spans="1:20">
      <c r="A3" s="9">
        <v>2400060</v>
      </c>
      <c r="B3" s="1" t="s">
        <v>30</v>
      </c>
      <c r="C3" s="9" t="s">
        <v>28</v>
      </c>
      <c r="D3" s="9" t="s">
        <v>28</v>
      </c>
      <c r="E3" s="35">
        <f>'Exp Data'!D4/'Student Count'!D4</f>
        <v>5208.9931262228702</v>
      </c>
      <c r="F3" s="35">
        <f>'Exp Data'!E4/'Student Count'!F4</f>
        <v>5553.9000499502599</v>
      </c>
      <c r="G3" s="8">
        <f>'Exp Data'!F4/'Student Count'!H4</f>
        <v>5473.9801958963999</v>
      </c>
      <c r="H3" s="3">
        <f>'Exp Data'!G4/'Student Count'!J4</f>
        <v>5833.8431473694045</v>
      </c>
      <c r="I3" s="3"/>
      <c r="J3" s="8">
        <f t="shared" si="0"/>
        <v>359.86295147300461</v>
      </c>
      <c r="K3" s="15" t="str">
        <f t="shared" ref="K3:K25" si="1">IF(J3&lt;0, MAX(J3,J28 ), "Yes")</f>
        <v>Yes</v>
      </c>
      <c r="L3" s="15"/>
      <c r="M3" s="15">
        <f t="shared" ref="M3:M25" si="2">H3-E3</f>
        <v>624.85002114653435</v>
      </c>
      <c r="N3" s="9" t="str">
        <f t="shared" ref="N3:N25" si="3">IF(M3&lt;0, (H3+$M$27), "Yes")</f>
        <v>Yes</v>
      </c>
      <c r="O3" s="3"/>
      <c r="P3" s="3"/>
      <c r="Q3" s="3"/>
      <c r="R3" s="33"/>
      <c r="T3" s="1"/>
    </row>
    <row r="4" spans="1:20">
      <c r="A4" s="9">
        <v>2400090</v>
      </c>
      <c r="B4" s="1" t="s">
        <v>10</v>
      </c>
      <c r="C4" s="9" t="s">
        <v>11</v>
      </c>
      <c r="D4" s="9" t="s">
        <v>11</v>
      </c>
      <c r="E4" s="35">
        <f>'Exp Data'!D5/'Student Count'!D5</f>
        <v>11646.34351732667</v>
      </c>
      <c r="F4" s="35">
        <f>'Exp Data'!E5/'Student Count'!F5</f>
        <v>12581.111890415532</v>
      </c>
      <c r="G4" s="8">
        <f>'Exp Data'!F5/'Student Count'!H5</f>
        <v>12216.371331675153</v>
      </c>
      <c r="H4" s="3">
        <f>'Exp Data'!G5/'Student Count'!J5</f>
        <v>13172.520109062256</v>
      </c>
      <c r="I4" s="3"/>
      <c r="J4" s="8">
        <f t="shared" si="0"/>
        <v>956.14877738710311</v>
      </c>
      <c r="K4" s="15" t="str">
        <f t="shared" si="1"/>
        <v>Yes</v>
      </c>
      <c r="L4" s="15"/>
      <c r="M4" s="15">
        <f t="shared" si="2"/>
        <v>1526.176591735586</v>
      </c>
      <c r="N4" s="9" t="str">
        <f t="shared" si="3"/>
        <v>Yes</v>
      </c>
      <c r="O4" s="3"/>
      <c r="P4" s="15"/>
      <c r="Q4" s="15"/>
      <c r="R4" s="33"/>
      <c r="T4" s="1"/>
    </row>
    <row r="5" spans="1:20">
      <c r="A5" s="9">
        <v>2400120</v>
      </c>
      <c r="B5" s="1" t="s">
        <v>23</v>
      </c>
      <c r="C5" s="9" t="s">
        <v>11</v>
      </c>
      <c r="D5" s="9" t="s">
        <v>28</v>
      </c>
      <c r="E5" s="35">
        <f>'Exp Data'!D6/'Student Count'!D6</f>
        <v>6798.7798425141145</v>
      </c>
      <c r="F5" s="35">
        <f>'Exp Data'!E6/'Student Count'!F6</f>
        <v>7381.0780973600367</v>
      </c>
      <c r="G5" s="8">
        <f>'Exp Data'!F6/'Student Count'!H6</f>
        <v>7176.8949255849784</v>
      </c>
      <c r="H5" s="3">
        <f>'Exp Data'!G6/'Student Count'!J6</f>
        <v>7744.2216188230404</v>
      </c>
      <c r="I5" s="3"/>
      <c r="J5" s="8">
        <f t="shared" si="0"/>
        <v>567.32669323806203</v>
      </c>
      <c r="K5" s="15" t="str">
        <f t="shared" si="1"/>
        <v>Yes</v>
      </c>
      <c r="L5" s="15"/>
      <c r="M5" s="15">
        <f t="shared" si="2"/>
        <v>945.44177630892591</v>
      </c>
      <c r="N5" s="9" t="str">
        <f t="shared" si="3"/>
        <v>Yes</v>
      </c>
      <c r="O5" s="3"/>
      <c r="P5" s="15"/>
      <c r="Q5" s="15"/>
      <c r="R5" s="33"/>
      <c r="T5" s="1"/>
    </row>
    <row r="6" spans="1:20">
      <c r="A6" s="9">
        <v>2400150</v>
      </c>
      <c r="B6" s="1" t="s">
        <v>32</v>
      </c>
      <c r="C6" s="9" t="s">
        <v>28</v>
      </c>
      <c r="D6" s="9" t="s">
        <v>28</v>
      </c>
      <c r="E6" s="35">
        <f>'Exp Data'!D7/'Student Count'!D7</f>
        <v>5992.606060606061</v>
      </c>
      <c r="F6" s="35">
        <f>'Exp Data'!E7/'Student Count'!F7</f>
        <v>6615.9127784585417</v>
      </c>
      <c r="G6" s="8">
        <f>'Exp Data'!F7/'Student Count'!H7</f>
        <v>6416.8015298561204</v>
      </c>
      <c r="H6" s="3">
        <f>'Exp Data'!G7/'Student Count'!J7</f>
        <v>7012.5880712117487</v>
      </c>
      <c r="I6" s="3"/>
      <c r="J6" s="8">
        <f t="shared" si="0"/>
        <v>595.78654135562829</v>
      </c>
      <c r="K6" s="15" t="str">
        <f t="shared" si="1"/>
        <v>Yes</v>
      </c>
      <c r="L6" s="15"/>
      <c r="M6" s="15">
        <f t="shared" si="2"/>
        <v>1019.9820106056877</v>
      </c>
      <c r="N6" s="9" t="str">
        <f t="shared" si="3"/>
        <v>Yes</v>
      </c>
      <c r="O6" s="3"/>
      <c r="P6" s="3"/>
      <c r="Q6" s="3"/>
      <c r="R6" s="33"/>
      <c r="T6" s="1"/>
    </row>
    <row r="7" spans="1:20">
      <c r="A7" s="9">
        <v>2400180</v>
      </c>
      <c r="B7" s="1" t="s">
        <v>16</v>
      </c>
      <c r="C7" s="9" t="s">
        <v>11</v>
      </c>
      <c r="D7" s="9" t="s">
        <v>11</v>
      </c>
      <c r="E7" s="35">
        <f>'Exp Data'!D8/'Student Count'!D8</f>
        <v>10617.069847856155</v>
      </c>
      <c r="F7" s="35">
        <f>'Exp Data'!E8/'Student Count'!F8</f>
        <v>11766.055515037111</v>
      </c>
      <c r="G7" s="8">
        <f>'Exp Data'!F8/'Student Count'!H8</f>
        <v>11584.453229292421</v>
      </c>
      <c r="H7" s="3">
        <f>'Exp Data'!G8/'Student Count'!J8</f>
        <v>12635.161249548573</v>
      </c>
      <c r="I7" s="3"/>
      <c r="J7" s="8">
        <f t="shared" si="0"/>
        <v>1050.7080202561519</v>
      </c>
      <c r="K7" s="15" t="str">
        <f t="shared" si="1"/>
        <v>Yes</v>
      </c>
      <c r="L7" s="15"/>
      <c r="M7" s="15">
        <f t="shared" si="2"/>
        <v>2018.091401692418</v>
      </c>
      <c r="N7" s="9" t="str">
        <f t="shared" si="3"/>
        <v>Yes</v>
      </c>
      <c r="O7" s="3"/>
      <c r="P7" s="15"/>
      <c r="Q7" s="15"/>
      <c r="R7" s="33"/>
      <c r="T7" s="1"/>
    </row>
    <row r="8" spans="1:20">
      <c r="A8" s="9">
        <v>2400210</v>
      </c>
      <c r="B8" s="1" t="s">
        <v>35</v>
      </c>
      <c r="C8" s="9" t="s">
        <v>28</v>
      </c>
      <c r="D8" s="9" t="s">
        <v>28</v>
      </c>
      <c r="E8" s="35">
        <f>'Exp Data'!D9/'Student Count'!D9</f>
        <v>6049.7642463735156</v>
      </c>
      <c r="F8" s="35">
        <f>'Exp Data'!E9/'Student Count'!F9</f>
        <v>6418.251928939555</v>
      </c>
      <c r="G8" s="8">
        <f>'Exp Data'!F9/'Student Count'!H9</f>
        <v>6225.5360380634074</v>
      </c>
      <c r="H8" s="3">
        <f>'Exp Data'!G9/'Student Count'!J9</f>
        <v>6693.2214877381975</v>
      </c>
      <c r="I8" s="3"/>
      <c r="J8" s="8">
        <f t="shared" si="0"/>
        <v>467.68544967479011</v>
      </c>
      <c r="K8" s="15" t="str">
        <f t="shared" si="1"/>
        <v>Yes</v>
      </c>
      <c r="L8" s="15"/>
      <c r="M8" s="15">
        <f t="shared" si="2"/>
        <v>643.45724136468198</v>
      </c>
      <c r="N8" s="9" t="str">
        <f t="shared" si="3"/>
        <v>Yes</v>
      </c>
      <c r="O8" s="3"/>
      <c r="P8" s="3"/>
      <c r="Q8" s="3"/>
      <c r="R8" s="33"/>
      <c r="T8" s="1"/>
    </row>
    <row r="9" spans="1:20">
      <c r="A9" s="9">
        <v>2400240</v>
      </c>
      <c r="B9" s="1" t="s">
        <v>24</v>
      </c>
      <c r="C9" s="9" t="s">
        <v>11</v>
      </c>
      <c r="D9" s="9" t="s">
        <v>28</v>
      </c>
      <c r="E9" s="35">
        <f>'Exp Data'!D10/'Student Count'!D10</f>
        <v>7856.5732884180379</v>
      </c>
      <c r="F9" s="35">
        <f>'Exp Data'!E10/'Student Count'!F10</f>
        <v>8198.0434687443849</v>
      </c>
      <c r="G9" s="8">
        <f>'Exp Data'!F10/'Student Count'!H10</f>
        <v>7988.1409609736747</v>
      </c>
      <c r="H9" s="3">
        <f>'Exp Data'!G10/'Student Count'!J10</f>
        <v>8548.7615927128118</v>
      </c>
      <c r="I9" s="3"/>
      <c r="J9" s="8">
        <f t="shared" si="0"/>
        <v>560.62063173913702</v>
      </c>
      <c r="K9" s="15" t="str">
        <f t="shared" si="1"/>
        <v>Yes</v>
      </c>
      <c r="L9" s="15"/>
      <c r="M9" s="15">
        <f t="shared" si="2"/>
        <v>692.18830429477384</v>
      </c>
      <c r="N9" s="9" t="str">
        <f t="shared" si="3"/>
        <v>Yes</v>
      </c>
      <c r="O9" s="3"/>
      <c r="P9" s="15"/>
      <c r="Q9" s="15"/>
      <c r="R9" s="33"/>
      <c r="T9" s="1"/>
    </row>
    <row r="10" spans="1:20">
      <c r="A10" s="9">
        <v>2400270</v>
      </c>
      <c r="B10" s="1" t="s">
        <v>26</v>
      </c>
      <c r="C10" s="9" t="s">
        <v>11</v>
      </c>
      <c r="D10" s="9" t="s">
        <v>28</v>
      </c>
      <c r="E10" s="35">
        <f>'Exp Data'!D11/'Student Count'!D11</f>
        <v>7634.573925330953</v>
      </c>
      <c r="F10" s="35">
        <f>'Exp Data'!E11/'Student Count'!F11</f>
        <v>8173.8364417879611</v>
      </c>
      <c r="G10" s="8">
        <f>'Exp Data'!F11/'Student Count'!H11</f>
        <v>7891.3637128980008</v>
      </c>
      <c r="H10" s="3">
        <f>'Exp Data'!G11/'Student Count'!J11</f>
        <v>8494.9631608943037</v>
      </c>
      <c r="I10" s="3"/>
      <c r="J10" s="8">
        <f t="shared" si="0"/>
        <v>603.59944799630284</v>
      </c>
      <c r="K10" s="15" t="str">
        <f t="shared" si="1"/>
        <v>Yes</v>
      </c>
      <c r="L10" s="15"/>
      <c r="M10" s="15">
        <f t="shared" si="2"/>
        <v>860.38923556335067</v>
      </c>
      <c r="N10" s="9" t="str">
        <f t="shared" si="3"/>
        <v>Yes</v>
      </c>
      <c r="O10" s="3"/>
      <c r="P10" s="15"/>
      <c r="Q10" s="15"/>
      <c r="R10" s="33"/>
      <c r="T10" s="1"/>
    </row>
    <row r="11" spans="1:20">
      <c r="A11" s="9">
        <v>2400300</v>
      </c>
      <c r="B11" s="1" t="s">
        <v>13</v>
      </c>
      <c r="C11" s="9" t="s">
        <v>11</v>
      </c>
      <c r="D11" s="9" t="s">
        <v>11</v>
      </c>
      <c r="E11" s="35">
        <f>'Exp Data'!D12/'Student Count'!D12</f>
        <v>10116.606728265435</v>
      </c>
      <c r="F11" s="35">
        <f>'Exp Data'!E12/'Student Count'!F12</f>
        <v>11402.191590432229</v>
      </c>
      <c r="G11" s="8">
        <f>'Exp Data'!F12/'Student Count'!H12</f>
        <v>11234.968948042382</v>
      </c>
      <c r="H11" s="3">
        <f>'Exp Data'!G12/'Student Count'!J12</f>
        <v>12121.96781619068</v>
      </c>
      <c r="I11" s="3"/>
      <c r="J11" s="8">
        <f t="shared" si="0"/>
        <v>886.99886814829733</v>
      </c>
      <c r="K11" s="15" t="str">
        <f t="shared" si="1"/>
        <v>Yes</v>
      </c>
      <c r="L11" s="15"/>
      <c r="M11" s="15">
        <f t="shared" si="2"/>
        <v>2005.3610879252446</v>
      </c>
      <c r="N11" s="9" t="str">
        <f t="shared" si="3"/>
        <v>Yes</v>
      </c>
      <c r="O11" s="3"/>
      <c r="P11" s="15"/>
      <c r="Q11" s="15"/>
      <c r="R11" s="33"/>
      <c r="T11" s="1"/>
    </row>
    <row r="12" spans="1:20">
      <c r="A12" s="9">
        <v>2400330</v>
      </c>
      <c r="B12" s="1" t="s">
        <v>33</v>
      </c>
      <c r="C12" s="9" t="s">
        <v>28</v>
      </c>
      <c r="D12" s="9" t="s">
        <v>28</v>
      </c>
      <c r="E12" s="35">
        <f>'Exp Data'!D13/'Student Count'!D13</f>
        <v>6686.5679282536812</v>
      </c>
      <c r="F12" s="35">
        <f>'Exp Data'!E13/'Student Count'!F13</f>
        <v>7100.4721752606365</v>
      </c>
      <c r="G12" s="8">
        <f>'Exp Data'!F13/'Student Count'!H13</f>
        <v>6916.1045873462535</v>
      </c>
      <c r="H12" s="3">
        <f>'Exp Data'!G13/'Student Count'!J13</f>
        <v>7311.9397303175292</v>
      </c>
      <c r="I12" s="3"/>
      <c r="J12" s="8">
        <f t="shared" si="0"/>
        <v>395.83514297127567</v>
      </c>
      <c r="K12" s="15" t="str">
        <f t="shared" si="1"/>
        <v>Yes</v>
      </c>
      <c r="L12" s="15"/>
      <c r="M12" s="15">
        <f t="shared" si="2"/>
        <v>625.37180206384801</v>
      </c>
      <c r="N12" s="9" t="str">
        <f t="shared" si="3"/>
        <v>Yes</v>
      </c>
      <c r="O12" s="3"/>
      <c r="P12" s="3"/>
      <c r="Q12" s="3"/>
      <c r="R12" s="33"/>
      <c r="T12" s="1"/>
    </row>
    <row r="13" spans="1:20">
      <c r="A13" s="9">
        <v>2400360</v>
      </c>
      <c r="B13" s="1" t="s">
        <v>17</v>
      </c>
      <c r="C13" s="9" t="s">
        <v>11</v>
      </c>
      <c r="D13" s="9" t="s">
        <v>11</v>
      </c>
      <c r="E13" s="35">
        <f>'Exp Data'!D14/'Student Count'!D14</f>
        <v>6682.4846302250808</v>
      </c>
      <c r="F13" s="35">
        <f>'Exp Data'!E14/'Student Count'!F14</f>
        <v>6923.8073418380627</v>
      </c>
      <c r="G13" s="8">
        <f>'Exp Data'!F14/'Student Count'!H14</f>
        <v>7112.7050917513461</v>
      </c>
      <c r="H13" s="3">
        <f>'Exp Data'!G14/'Student Count'!J14</f>
        <v>7510.2776444779602</v>
      </c>
      <c r="I13" s="3"/>
      <c r="J13" s="8">
        <f t="shared" si="0"/>
        <v>397.57255272661405</v>
      </c>
      <c r="K13" s="15" t="str">
        <f t="shared" si="1"/>
        <v>Yes</v>
      </c>
      <c r="L13" s="15"/>
      <c r="M13" s="15">
        <f t="shared" si="2"/>
        <v>827.7930142528794</v>
      </c>
      <c r="N13" s="9" t="str">
        <f t="shared" si="3"/>
        <v>Yes</v>
      </c>
      <c r="O13" s="3"/>
      <c r="P13" s="15"/>
      <c r="Q13" s="15"/>
      <c r="R13" s="33"/>
      <c r="T13" s="1"/>
    </row>
    <row r="14" spans="1:20">
      <c r="A14" s="9">
        <v>2400390</v>
      </c>
      <c r="B14" s="1" t="s">
        <v>29</v>
      </c>
      <c r="C14" s="9" t="s">
        <v>28</v>
      </c>
      <c r="D14" s="9" t="s">
        <v>28</v>
      </c>
      <c r="E14" s="35">
        <f>'Exp Data'!D15/'Student Count'!D15</f>
        <v>6324.2429960960762</v>
      </c>
      <c r="F14" s="35">
        <f>'Exp Data'!E15/'Student Count'!F15</f>
        <v>6782.3023839772613</v>
      </c>
      <c r="G14" s="8">
        <f>'Exp Data'!F15/'Student Count'!H15</f>
        <v>6607.5080882386874</v>
      </c>
      <c r="H14" s="3">
        <f>'Exp Data'!G15/'Student Count'!J15</f>
        <v>7094.5036764833994</v>
      </c>
      <c r="I14" s="3"/>
      <c r="J14" s="8">
        <f t="shared" si="0"/>
        <v>486.99558824471205</v>
      </c>
      <c r="K14" s="15" t="str">
        <f t="shared" si="1"/>
        <v>Yes</v>
      </c>
      <c r="L14" s="15"/>
      <c r="M14" s="15">
        <f t="shared" si="2"/>
        <v>770.26068038732319</v>
      </c>
      <c r="N14" s="9" t="str">
        <f t="shared" si="3"/>
        <v>Yes</v>
      </c>
      <c r="O14" s="3"/>
      <c r="P14" s="3"/>
      <c r="Q14" s="3"/>
      <c r="R14" s="33"/>
      <c r="T14" s="1"/>
    </row>
    <row r="15" spans="1:20">
      <c r="A15" s="9">
        <v>2400420</v>
      </c>
      <c r="B15" s="1" t="s">
        <v>34</v>
      </c>
      <c r="C15" s="9" t="s">
        <v>28</v>
      </c>
      <c r="D15" s="9" t="s">
        <v>28</v>
      </c>
      <c r="E15" s="35">
        <f>'Exp Data'!D16/'Student Count'!D16</f>
        <v>5565.0850698808781</v>
      </c>
      <c r="F15" s="35">
        <f>'Exp Data'!E16/'Student Count'!F16</f>
        <v>5967.8601012265817</v>
      </c>
      <c r="G15" s="8">
        <f>'Exp Data'!F16/'Student Count'!H16</f>
        <v>5801.0430396694128</v>
      </c>
      <c r="H15" s="3">
        <f>'Exp Data'!G16/'Student Count'!J16</f>
        <v>6223.0238205334845</v>
      </c>
      <c r="I15" s="3"/>
      <c r="J15" s="8">
        <f t="shared" si="0"/>
        <v>421.98078086407168</v>
      </c>
      <c r="K15" s="15" t="str">
        <f t="shared" si="1"/>
        <v>Yes</v>
      </c>
      <c r="L15" s="15"/>
      <c r="M15" s="15">
        <f t="shared" si="2"/>
        <v>657.93875065260636</v>
      </c>
      <c r="N15" s="9" t="str">
        <f t="shared" si="3"/>
        <v>Yes</v>
      </c>
      <c r="O15" s="3"/>
      <c r="P15" s="3"/>
      <c r="Q15" s="3"/>
      <c r="R15" s="33"/>
      <c r="T15" s="1"/>
    </row>
    <row r="16" spans="1:20">
      <c r="A16" s="9">
        <v>2400450</v>
      </c>
      <c r="B16" s="1" t="s">
        <v>18</v>
      </c>
      <c r="C16" s="9" t="s">
        <v>11</v>
      </c>
      <c r="D16" s="9" t="s">
        <v>11</v>
      </c>
      <c r="E16" s="35">
        <f>'Exp Data'!D17/'Student Count'!D17</f>
        <v>6765.3661434302912</v>
      </c>
      <c r="F16" s="35">
        <f>'Exp Data'!E17/'Student Count'!F17</f>
        <v>6274.5168940188869</v>
      </c>
      <c r="G16" s="8">
        <f>'Exp Data'!F17/'Student Count'!H17</f>
        <v>6185.7176693347419</v>
      </c>
      <c r="H16" s="3">
        <f>'Exp Data'!G17/'Student Count'!J17</f>
        <v>6864.6218533886586</v>
      </c>
      <c r="I16" s="3"/>
      <c r="J16" s="8">
        <f t="shared" si="0"/>
        <v>678.90418405391665</v>
      </c>
      <c r="K16" s="15" t="str">
        <f t="shared" si="1"/>
        <v>Yes</v>
      </c>
      <c r="L16" s="15"/>
      <c r="M16" s="15">
        <f t="shared" si="2"/>
        <v>99.255709958367333</v>
      </c>
      <c r="N16" s="9" t="str">
        <f t="shared" si="3"/>
        <v>Yes</v>
      </c>
      <c r="O16" s="3"/>
      <c r="P16" s="15"/>
      <c r="Q16" s="15"/>
      <c r="R16" s="33"/>
      <c r="T16" s="1"/>
    </row>
    <row r="17" spans="1:20">
      <c r="A17" s="9">
        <v>2400480</v>
      </c>
      <c r="B17" s="1" t="s">
        <v>27</v>
      </c>
      <c r="C17" s="9" t="s">
        <v>28</v>
      </c>
      <c r="D17" s="9" t="s">
        <v>28</v>
      </c>
      <c r="E17" s="35">
        <f>'Exp Data'!D18/'Student Count'!D18</f>
        <v>5416.8215305698905</v>
      </c>
      <c r="F17" s="35">
        <f>'Exp Data'!E18/'Student Count'!F18</f>
        <v>5733.1670050698958</v>
      </c>
      <c r="G17" s="8">
        <f>'Exp Data'!F18/'Student Count'!H18</f>
        <v>5708.3472557609257</v>
      </c>
      <c r="H17" s="3">
        <f>'Exp Data'!G18/'Student Count'!J18</f>
        <v>6073.22324456565</v>
      </c>
      <c r="I17" s="3"/>
      <c r="J17" s="8">
        <f t="shared" si="0"/>
        <v>364.87598880472433</v>
      </c>
      <c r="K17" s="15" t="str">
        <f t="shared" si="1"/>
        <v>Yes</v>
      </c>
      <c r="L17" s="15"/>
      <c r="M17" s="15">
        <f t="shared" si="2"/>
        <v>656.40171399575956</v>
      </c>
      <c r="N17" s="9" t="str">
        <f t="shared" si="3"/>
        <v>Yes</v>
      </c>
      <c r="O17" s="3"/>
      <c r="P17" s="3"/>
      <c r="Q17" s="3"/>
      <c r="R17" s="33"/>
      <c r="T17" s="1"/>
    </row>
    <row r="18" spans="1:20">
      <c r="A18" s="9">
        <v>2400510</v>
      </c>
      <c r="B18" s="1" t="s">
        <v>21</v>
      </c>
      <c r="C18" s="9" t="s">
        <v>11</v>
      </c>
      <c r="D18" s="9" t="s">
        <v>11</v>
      </c>
      <c r="E18" s="35">
        <f>'Exp Data'!D19/'Student Count'!D19</f>
        <v>9472.8107845491031</v>
      </c>
      <c r="F18" s="35">
        <f>'Exp Data'!E19/'Student Count'!F19</f>
        <v>10129.243801404307</v>
      </c>
      <c r="G18" s="8">
        <f>'Exp Data'!F19/'Student Count'!H19</f>
        <v>9957.2597476471292</v>
      </c>
      <c r="H18" s="3">
        <f>'Exp Data'!G19/'Student Count'!J19</f>
        <v>10691.844879550275</v>
      </c>
      <c r="I18" s="3"/>
      <c r="J18" s="8">
        <f t="shared" si="0"/>
        <v>734.58513190314625</v>
      </c>
      <c r="K18" s="15" t="str">
        <f t="shared" si="1"/>
        <v>Yes</v>
      </c>
      <c r="L18" s="15"/>
      <c r="M18" s="15">
        <f t="shared" si="2"/>
        <v>1219.0340950011723</v>
      </c>
      <c r="N18" s="9" t="str">
        <f t="shared" si="3"/>
        <v>Yes</v>
      </c>
      <c r="O18" s="3"/>
      <c r="P18" s="15"/>
      <c r="Q18" s="15"/>
      <c r="R18" s="33"/>
    </row>
    <row r="19" spans="1:20">
      <c r="A19" s="9">
        <v>2400540</v>
      </c>
      <c r="B19" s="1" t="s">
        <v>31</v>
      </c>
      <c r="C19" s="9" t="s">
        <v>28</v>
      </c>
      <c r="D19" s="9" t="s">
        <v>28</v>
      </c>
      <c r="E19" s="35">
        <f>'Exp Data'!D20/'Student Count'!D20</f>
        <v>5416.465852404217</v>
      </c>
      <c r="F19" s="35">
        <f>'Exp Data'!E20/'Student Count'!F20</f>
        <v>5656.5711150556717</v>
      </c>
      <c r="G19" s="8">
        <f>'Exp Data'!F20/'Student Count'!H20</f>
        <v>5618.4975779717888</v>
      </c>
      <c r="H19" s="3">
        <f>'Exp Data'!G20/'Student Count'!J20</f>
        <v>6026.2496281271133</v>
      </c>
      <c r="I19" s="3"/>
      <c r="J19" s="8">
        <f t="shared" si="0"/>
        <v>407.75205015532447</v>
      </c>
      <c r="K19" s="15" t="str">
        <f t="shared" si="1"/>
        <v>Yes</v>
      </c>
      <c r="L19" s="15"/>
      <c r="M19" s="15">
        <f t="shared" si="2"/>
        <v>609.78377572289628</v>
      </c>
      <c r="N19" s="9" t="str">
        <f t="shared" si="3"/>
        <v>Yes</v>
      </c>
      <c r="O19" s="3"/>
      <c r="P19" s="3"/>
      <c r="Q19" s="3"/>
      <c r="R19" s="33"/>
    </row>
    <row r="20" spans="1:20">
      <c r="A20" s="9">
        <v>2400570</v>
      </c>
      <c r="B20" s="1" t="s">
        <v>25</v>
      </c>
      <c r="C20" s="9" t="s">
        <v>11</v>
      </c>
      <c r="D20" s="9" t="s">
        <v>11</v>
      </c>
      <c r="E20" s="35">
        <f>'Exp Data'!D21/'Student Count'!D21</f>
        <v>6674.4362905213602</v>
      </c>
      <c r="F20" s="35">
        <f>'Exp Data'!E21/'Student Count'!F21</f>
        <v>7155.8530764208217</v>
      </c>
      <c r="G20" s="8">
        <f>'Exp Data'!F21/'Student Count'!H21</f>
        <v>6965.3388632135475</v>
      </c>
      <c r="H20" s="3">
        <f>'Exp Data'!G21/'Student Count'!J21</f>
        <v>7579.6960858219772</v>
      </c>
      <c r="I20" s="3"/>
      <c r="J20" s="8">
        <f t="shared" si="0"/>
        <v>614.35722260842977</v>
      </c>
      <c r="K20" s="15" t="str">
        <f t="shared" si="1"/>
        <v>Yes</v>
      </c>
      <c r="L20" s="15"/>
      <c r="M20" s="15">
        <f t="shared" si="2"/>
        <v>905.25979530061704</v>
      </c>
      <c r="N20" s="9" t="str">
        <f t="shared" si="3"/>
        <v>Yes</v>
      </c>
      <c r="O20" s="3"/>
      <c r="P20" s="15"/>
      <c r="Q20" s="15"/>
      <c r="R20" s="33"/>
    </row>
    <row r="21" spans="1:20">
      <c r="A21" s="9">
        <v>2400600</v>
      </c>
      <c r="B21" s="1" t="s">
        <v>12</v>
      </c>
      <c r="C21" s="9" t="s">
        <v>11</v>
      </c>
      <c r="D21" s="9" t="s">
        <v>28</v>
      </c>
      <c r="E21" s="35">
        <f>'Exp Data'!D22/'Student Count'!D22</f>
        <v>12303.42395044735</v>
      </c>
      <c r="F21" s="35">
        <f>'Exp Data'!E22/'Student Count'!F22</f>
        <v>13445.512995896033</v>
      </c>
      <c r="G21" s="8">
        <f>'Exp Data'!F22/'Student Count'!H22</f>
        <v>13482.923701768035</v>
      </c>
      <c r="H21" s="3">
        <f>'Exp Data'!G22/'Student Count'!J22</f>
        <v>14389.155752998668</v>
      </c>
      <c r="I21" s="3"/>
      <c r="J21" s="8">
        <f t="shared" si="0"/>
        <v>906.23205123063235</v>
      </c>
      <c r="K21" s="15" t="str">
        <f t="shared" si="1"/>
        <v>Yes</v>
      </c>
      <c r="L21" s="15"/>
      <c r="M21" s="15">
        <f t="shared" si="2"/>
        <v>2085.7318025513177</v>
      </c>
      <c r="N21" s="9" t="str">
        <f t="shared" si="3"/>
        <v>Yes</v>
      </c>
      <c r="O21" s="3"/>
      <c r="P21" s="15"/>
      <c r="Q21" s="15"/>
      <c r="R21" s="33"/>
    </row>
    <row r="22" spans="1:20">
      <c r="A22" s="9">
        <v>2400630</v>
      </c>
      <c r="B22" s="1" t="s">
        <v>22</v>
      </c>
      <c r="C22" s="9" t="s">
        <v>11</v>
      </c>
      <c r="D22" s="9" t="s">
        <v>28</v>
      </c>
      <c r="E22" s="35">
        <f>'Exp Data'!D23/'Student Count'!D23</f>
        <v>4017.8794874555829</v>
      </c>
      <c r="F22" s="35">
        <f>'Exp Data'!E23/'Student Count'!F23</f>
        <v>4306.3352588789048</v>
      </c>
      <c r="G22" s="8">
        <f>'Exp Data'!F23/'Student Count'!H23</f>
        <v>4356.7239248199994</v>
      </c>
      <c r="H22" s="3">
        <f>'Exp Data'!G23/'Student Count'!J23</f>
        <v>4656.6271692273685</v>
      </c>
      <c r="I22" s="3"/>
      <c r="J22" s="8">
        <f t="shared" si="0"/>
        <v>299.90324440736913</v>
      </c>
      <c r="K22" s="15" t="str">
        <f t="shared" si="1"/>
        <v>Yes</v>
      </c>
      <c r="L22" s="15"/>
      <c r="M22" s="15">
        <f t="shared" si="2"/>
        <v>638.74768177178566</v>
      </c>
      <c r="N22" s="9" t="str">
        <f t="shared" si="3"/>
        <v>Yes</v>
      </c>
      <c r="O22" s="3"/>
      <c r="P22" s="15"/>
      <c r="Q22" s="15"/>
      <c r="R22" s="33"/>
    </row>
    <row r="23" spans="1:20">
      <c r="A23" s="9">
        <v>2400660</v>
      </c>
      <c r="B23" s="1" t="s">
        <v>19</v>
      </c>
      <c r="C23" s="9" t="s">
        <v>11</v>
      </c>
      <c r="D23" s="9" t="s">
        <v>11</v>
      </c>
      <c r="E23" s="35">
        <f>'Exp Data'!D24/'Student Count'!D24</f>
        <v>8682.1309260079761</v>
      </c>
      <c r="F23" s="35">
        <f>'Exp Data'!E24/'Student Count'!F24</f>
        <v>9403.9553457176899</v>
      </c>
      <c r="G23" s="8">
        <f>'Exp Data'!F24/'Student Count'!H24</f>
        <v>9133.6705914060567</v>
      </c>
      <c r="H23" s="3">
        <f>'Exp Data'!G24/'Student Count'!J24</f>
        <v>9944.3849519609739</v>
      </c>
      <c r="I23" s="3"/>
      <c r="J23" s="8">
        <f t="shared" si="0"/>
        <v>810.71436055491722</v>
      </c>
      <c r="K23" s="15" t="str">
        <f t="shared" si="1"/>
        <v>Yes</v>
      </c>
      <c r="L23" s="15"/>
      <c r="M23" s="15">
        <f t="shared" si="2"/>
        <v>1262.2540259529978</v>
      </c>
      <c r="N23" s="9" t="str">
        <f t="shared" si="3"/>
        <v>Yes</v>
      </c>
      <c r="O23" s="3"/>
      <c r="P23" s="15"/>
      <c r="Q23" s="15"/>
      <c r="R23" s="33"/>
    </row>
    <row r="24" spans="1:20">
      <c r="A24" s="9">
        <v>2400690</v>
      </c>
      <c r="B24" s="1" t="s">
        <v>14</v>
      </c>
      <c r="C24" s="9" t="s">
        <v>11</v>
      </c>
      <c r="D24" s="9" t="s">
        <v>11</v>
      </c>
      <c r="E24" s="35">
        <f>'Exp Data'!D25/'Student Count'!D25</f>
        <v>10763.994326837983</v>
      </c>
      <c r="F24" s="35">
        <f>'Exp Data'!E25/'Student Count'!F25</f>
        <v>11760.874614165346</v>
      </c>
      <c r="G24" s="8">
        <f>'Exp Data'!F25/'Student Count'!H25</f>
        <v>11573.273771880084</v>
      </c>
      <c r="H24" s="3">
        <f>'Exp Data'!G25/'Student Count'!J25</f>
        <v>12687.812897810729</v>
      </c>
      <c r="I24" s="3"/>
      <c r="J24" s="8">
        <f t="shared" si="0"/>
        <v>1114.5391259306452</v>
      </c>
      <c r="K24" s="15" t="str">
        <f t="shared" si="1"/>
        <v>Yes</v>
      </c>
      <c r="L24" s="15"/>
      <c r="M24" s="15">
        <f t="shared" si="2"/>
        <v>1923.8185709727459</v>
      </c>
      <c r="N24" s="9" t="str">
        <f t="shared" si="3"/>
        <v>Yes</v>
      </c>
      <c r="O24" s="3"/>
      <c r="P24" s="15"/>
      <c r="Q24" s="15"/>
      <c r="R24" s="33"/>
    </row>
    <row r="25" spans="1:20">
      <c r="A25" s="9">
        <v>2400720</v>
      </c>
      <c r="B25" s="1" t="s">
        <v>20</v>
      </c>
      <c r="C25" s="9" t="s">
        <v>11</v>
      </c>
      <c r="D25" s="9" t="s">
        <v>11</v>
      </c>
      <c r="E25" s="35">
        <f>'Exp Data'!D26/'Student Count'!D26</f>
        <v>4187.5851403693141</v>
      </c>
      <c r="F25" s="35">
        <f>'Exp Data'!E26/'Student Count'!F26</f>
        <v>4191.9197166469894</v>
      </c>
      <c r="G25" s="8">
        <f>'Exp Data'!F26/'Student Count'!H26</f>
        <v>4103.7886849333745</v>
      </c>
      <c r="H25" s="3">
        <f>'Exp Data'!G26/'Student Count'!J26</f>
        <v>4342.5412240011974</v>
      </c>
      <c r="I25" s="3"/>
      <c r="J25" s="8">
        <f t="shared" si="0"/>
        <v>238.75253906782291</v>
      </c>
      <c r="K25" s="15" t="str">
        <f t="shared" si="1"/>
        <v>Yes</v>
      </c>
      <c r="L25" s="15"/>
      <c r="M25" s="15">
        <f t="shared" si="2"/>
        <v>154.9560836318833</v>
      </c>
      <c r="N25" s="9" t="str">
        <f t="shared" si="3"/>
        <v>Yes</v>
      </c>
      <c r="O25" s="3"/>
      <c r="P25" s="15"/>
      <c r="Q25" s="15"/>
      <c r="R25" s="33"/>
    </row>
    <row r="26" spans="1:20">
      <c r="C26" s="14"/>
      <c r="D26" s="14"/>
      <c r="J26" s="8"/>
      <c r="K26" s="14"/>
      <c r="L26" s="14"/>
      <c r="M26" s="15"/>
      <c r="O26" s="28"/>
      <c r="R26" s="33"/>
    </row>
    <row r="27" spans="1:20">
      <c r="B27" s="20" t="s">
        <v>50</v>
      </c>
      <c r="C27" s="20"/>
      <c r="D27" s="20"/>
      <c r="E27" s="40">
        <f>'Exp Data'!D27/'Student Count'!D27</f>
        <v>7294.003176081229</v>
      </c>
      <c r="F27" s="40">
        <f>'Exp Data'!E27/'Student Count'!F27</f>
        <v>7805.5241614934803</v>
      </c>
      <c r="G27" s="41">
        <f>'Exp Data'!F27/'Student Count'!H27</f>
        <v>7640.9150123296058</v>
      </c>
      <c r="H27" s="42">
        <f>'Exp Data'!G27/'Student Count'!J27</f>
        <v>8202.281216499523</v>
      </c>
      <c r="I27" s="42"/>
      <c r="J27" s="41">
        <f>H27-G27</f>
        <v>561.36620416991718</v>
      </c>
      <c r="K27" s="20"/>
      <c r="L27" s="20"/>
      <c r="M27" s="43">
        <f>H27-E27</f>
        <v>908.27804041829404</v>
      </c>
    </row>
    <row r="30" spans="1:20">
      <c r="C30" s="12"/>
      <c r="D30" s="12"/>
      <c r="E30" s="12"/>
      <c r="F30" s="12"/>
      <c r="H30" s="12"/>
      <c r="I30" s="12"/>
      <c r="K30" s="12"/>
      <c r="L30" s="12"/>
      <c r="M30" s="12"/>
      <c r="O30" s="33"/>
    </row>
  </sheetData>
  <pageMargins left="0.2" right="0.2" top="0.75" bottom="0.75" header="0.3" footer="0.55000000000000004"/>
  <pageSetup scale="98" firstPageNumber="2" orientation="landscape" r:id="rId1"/>
  <headerFooter>
    <oddHeader>&amp;C&amp;12Maryland Maintenance of Equity Baseline Data - Per Pupil Data</oddHeader>
    <oddFooter>&amp;LPrinted: &amp;D&amp;C&amp;P&amp;RPrepared by MSDE Office of Policy and Fiscal Analysis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7"/>
  <sheetViews>
    <sheetView workbookViewId="0">
      <selection activeCell="J1" sqref="J1:K1048576"/>
    </sheetView>
  </sheetViews>
  <sheetFormatPr defaultColWidth="8.85546875" defaultRowHeight="14.45"/>
  <cols>
    <col min="1" max="1" width="5.7109375" style="21" customWidth="1"/>
    <col min="2" max="2" width="11.140625" style="45" bestFit="1" customWidth="1"/>
    <col min="3" max="3" width="35.7109375" style="21" bestFit="1" customWidth="1"/>
    <col min="4" max="4" width="11.85546875" style="21" customWidth="1"/>
    <col min="5" max="5" width="2.7109375" style="21" customWidth="1"/>
    <col min="6" max="6" width="11.42578125" style="21" bestFit="1" customWidth="1"/>
    <col min="7" max="7" width="2.7109375" style="21" customWidth="1"/>
    <col min="8" max="8" width="11.42578125" style="21" bestFit="1" customWidth="1"/>
    <col min="9" max="9" width="2.7109375" style="21" customWidth="1"/>
    <col min="10" max="10" width="13" style="21" customWidth="1"/>
    <col min="11" max="16384" width="8.85546875" style="21"/>
  </cols>
  <sheetData>
    <row r="2" spans="2:10" ht="43.15">
      <c r="B2" s="6" t="s">
        <v>51</v>
      </c>
      <c r="C2" s="4" t="s">
        <v>1</v>
      </c>
      <c r="D2" s="23" t="s">
        <v>52</v>
      </c>
      <c r="F2" s="23" t="s">
        <v>53</v>
      </c>
      <c r="H2" s="23" t="s">
        <v>54</v>
      </c>
      <c r="J2" s="23" t="s">
        <v>55</v>
      </c>
    </row>
    <row r="3" spans="2:10">
      <c r="B3" s="39">
        <v>2400030</v>
      </c>
      <c r="C3" s="1" t="s">
        <v>15</v>
      </c>
      <c r="D3" s="22">
        <v>8604.25</v>
      </c>
      <c r="F3" s="25">
        <v>8517.25</v>
      </c>
      <c r="H3" s="25">
        <v>8410.25</v>
      </c>
      <c r="J3" s="25">
        <v>8047.75</v>
      </c>
    </row>
    <row r="4" spans="2:10">
      <c r="B4" s="39">
        <v>2400060</v>
      </c>
      <c r="C4" s="1" t="s">
        <v>30</v>
      </c>
      <c r="D4" s="22">
        <v>82669.25</v>
      </c>
      <c r="F4" s="25">
        <v>83182.75</v>
      </c>
      <c r="H4" s="25">
        <v>84847.25</v>
      </c>
      <c r="J4" s="25">
        <v>82932.75</v>
      </c>
    </row>
    <row r="5" spans="2:10">
      <c r="B5" s="39">
        <v>2400090</v>
      </c>
      <c r="C5" s="1" t="s">
        <v>10</v>
      </c>
      <c r="D5" s="22">
        <v>79242</v>
      </c>
      <c r="F5" s="25">
        <v>77894.25</v>
      </c>
      <c r="H5" s="25">
        <v>77913.5</v>
      </c>
      <c r="J5" s="25">
        <v>75828.25</v>
      </c>
    </row>
    <row r="6" spans="2:10">
      <c r="B6" s="39">
        <v>2400120</v>
      </c>
      <c r="C6" s="1" t="s">
        <v>23</v>
      </c>
      <c r="D6" s="22">
        <v>113089.5</v>
      </c>
      <c r="F6" s="25">
        <v>113552.75</v>
      </c>
      <c r="H6" s="25">
        <v>114590.75</v>
      </c>
      <c r="J6" s="25">
        <v>110577.25</v>
      </c>
    </row>
    <row r="7" spans="2:10">
      <c r="B7" s="39">
        <v>2400150</v>
      </c>
      <c r="C7" s="1" t="s">
        <v>32</v>
      </c>
      <c r="D7" s="22">
        <v>15889.5</v>
      </c>
      <c r="F7" s="25">
        <v>15913.5</v>
      </c>
      <c r="H7" s="25">
        <v>16002.25</v>
      </c>
      <c r="J7" s="25">
        <v>15236.25</v>
      </c>
    </row>
    <row r="8" spans="2:10">
      <c r="B8" s="39">
        <v>2400180</v>
      </c>
      <c r="C8" s="1" t="s">
        <v>16</v>
      </c>
      <c r="D8" s="22">
        <v>5784</v>
      </c>
      <c r="F8" s="25">
        <v>5827.25</v>
      </c>
      <c r="H8" s="25">
        <v>5872.5</v>
      </c>
      <c r="J8" s="25">
        <v>5538</v>
      </c>
    </row>
    <row r="9" spans="2:10">
      <c r="B9" s="39">
        <v>2400210</v>
      </c>
      <c r="C9" s="1" t="s">
        <v>35</v>
      </c>
      <c r="D9" s="22">
        <v>25282.75</v>
      </c>
      <c r="F9" s="25">
        <v>25175.75</v>
      </c>
      <c r="H9" s="25">
        <v>25339.25</v>
      </c>
      <c r="J9" s="25">
        <v>24507</v>
      </c>
    </row>
    <row r="10" spans="2:10">
      <c r="B10" s="39">
        <v>2400240</v>
      </c>
      <c r="C10" s="1" t="s">
        <v>24</v>
      </c>
      <c r="D10" s="22">
        <v>15362.25</v>
      </c>
      <c r="F10" s="25">
        <v>15305.25</v>
      </c>
      <c r="H10" s="25">
        <v>15256.25</v>
      </c>
      <c r="J10" s="25">
        <v>14710.75</v>
      </c>
    </row>
    <row r="11" spans="2:10">
      <c r="B11" s="39">
        <v>2400270</v>
      </c>
      <c r="C11" s="1" t="s">
        <v>26</v>
      </c>
      <c r="D11" s="22">
        <v>26892</v>
      </c>
      <c r="F11" s="25">
        <v>27103.5</v>
      </c>
      <c r="H11" s="25">
        <v>27517</v>
      </c>
      <c r="J11" s="25">
        <v>26758.25</v>
      </c>
    </row>
    <row r="12" spans="2:10">
      <c r="B12" s="39">
        <v>2400300</v>
      </c>
      <c r="C12" s="1" t="s">
        <v>13</v>
      </c>
      <c r="D12" s="22">
        <v>4762</v>
      </c>
      <c r="F12" s="25">
        <v>4766</v>
      </c>
      <c r="H12" s="25">
        <v>4689.25</v>
      </c>
      <c r="J12" s="25">
        <v>4657</v>
      </c>
    </row>
    <row r="13" spans="2:10">
      <c r="B13" s="39">
        <v>2400330</v>
      </c>
      <c r="C13" s="1" t="s">
        <v>33</v>
      </c>
      <c r="D13" s="22">
        <v>42037</v>
      </c>
      <c r="F13" s="25">
        <v>42588</v>
      </c>
      <c r="H13" s="25">
        <v>43651</v>
      </c>
      <c r="J13" s="25">
        <v>43106.25</v>
      </c>
    </row>
    <row r="14" spans="2:10">
      <c r="B14" s="39">
        <v>2400360</v>
      </c>
      <c r="C14" s="1" t="s">
        <v>17</v>
      </c>
      <c r="D14" s="22">
        <v>3809.75</v>
      </c>
      <c r="F14" s="25">
        <v>3841</v>
      </c>
      <c r="H14" s="25">
        <v>3832.25</v>
      </c>
      <c r="J14" s="25">
        <v>3646.75</v>
      </c>
    </row>
    <row r="15" spans="2:10">
      <c r="B15" s="39">
        <v>2400390</v>
      </c>
      <c r="C15" s="1" t="s">
        <v>29</v>
      </c>
      <c r="D15" s="22">
        <v>37782.5</v>
      </c>
      <c r="F15" s="25">
        <v>37821.25</v>
      </c>
      <c r="H15" s="25">
        <v>38421</v>
      </c>
      <c r="J15" s="25">
        <v>37308.75</v>
      </c>
    </row>
    <row r="16" spans="2:10">
      <c r="B16" s="39">
        <v>2400420</v>
      </c>
      <c r="C16" s="1" t="s">
        <v>34</v>
      </c>
      <c r="D16" s="22">
        <v>56685.75</v>
      </c>
      <c r="F16" s="25">
        <v>57741.75</v>
      </c>
      <c r="H16" s="25">
        <v>58746</v>
      </c>
      <c r="J16" s="25">
        <v>56768.25</v>
      </c>
    </row>
    <row r="17" spans="2:10">
      <c r="B17" s="39">
        <v>2400450</v>
      </c>
      <c r="C17" s="1" t="s">
        <v>18</v>
      </c>
      <c r="D17" s="22">
        <v>1994</v>
      </c>
      <c r="F17" s="25">
        <v>1906</v>
      </c>
      <c r="H17" s="25">
        <v>1917.25</v>
      </c>
      <c r="J17" s="25">
        <v>1807.5</v>
      </c>
    </row>
    <row r="18" spans="2:10">
      <c r="B18" s="39">
        <v>2400480</v>
      </c>
      <c r="C18" s="1" t="s">
        <v>27</v>
      </c>
      <c r="D18" s="22">
        <v>161417</v>
      </c>
      <c r="F18" s="25">
        <v>162528</v>
      </c>
      <c r="H18" s="25">
        <v>165065.25</v>
      </c>
      <c r="J18" s="25">
        <v>160334.25</v>
      </c>
    </row>
    <row r="19" spans="2:10">
      <c r="B19" s="39">
        <v>2400510</v>
      </c>
      <c r="C19" s="1" t="s">
        <v>21</v>
      </c>
      <c r="D19" s="22">
        <v>132244.75</v>
      </c>
      <c r="F19" s="25">
        <v>132485.25</v>
      </c>
      <c r="H19" s="25">
        <v>135857</v>
      </c>
      <c r="J19" s="25">
        <v>131413.75</v>
      </c>
    </row>
    <row r="20" spans="2:10">
      <c r="B20" s="39">
        <v>2400540</v>
      </c>
      <c r="C20" s="1" t="s">
        <v>31</v>
      </c>
      <c r="D20" s="22">
        <v>7778</v>
      </c>
      <c r="F20" s="25">
        <v>7746.25</v>
      </c>
      <c r="H20" s="25">
        <v>7764</v>
      </c>
      <c r="J20" s="25">
        <v>7395</v>
      </c>
    </row>
    <row r="21" spans="2:10">
      <c r="B21" s="39">
        <v>2400570</v>
      </c>
      <c r="C21" s="1" t="s">
        <v>12</v>
      </c>
      <c r="D21" s="22">
        <v>18053.75</v>
      </c>
      <c r="F21" s="25">
        <v>17995.75</v>
      </c>
      <c r="H21" s="25">
        <v>18083</v>
      </c>
      <c r="J21" s="25">
        <v>17245</v>
      </c>
    </row>
    <row r="22" spans="2:10">
      <c r="B22" s="39">
        <v>2400600</v>
      </c>
      <c r="C22" s="1" t="s">
        <v>25</v>
      </c>
      <c r="D22" s="22">
        <v>2906</v>
      </c>
      <c r="F22" s="25">
        <v>2924</v>
      </c>
      <c r="H22" s="25">
        <v>2900</v>
      </c>
      <c r="J22" s="25">
        <v>2813.75</v>
      </c>
    </row>
    <row r="23" spans="2:10">
      <c r="B23" s="39">
        <v>2400630</v>
      </c>
      <c r="C23" s="1" t="s">
        <v>22</v>
      </c>
      <c r="D23" s="22">
        <v>4643.5</v>
      </c>
      <c r="F23" s="25">
        <v>4674</v>
      </c>
      <c r="H23" s="25">
        <v>4699.75</v>
      </c>
      <c r="J23" s="25">
        <v>4523.5</v>
      </c>
    </row>
    <row r="24" spans="2:10">
      <c r="B24" s="39">
        <v>2400660</v>
      </c>
      <c r="C24" s="1" t="s">
        <v>19</v>
      </c>
      <c r="D24" s="22">
        <v>22570</v>
      </c>
      <c r="F24" s="25">
        <v>22663</v>
      </c>
      <c r="H24" s="25">
        <v>22958</v>
      </c>
      <c r="J24" s="25">
        <v>21883.25</v>
      </c>
    </row>
    <row r="25" spans="2:10">
      <c r="B25" s="39">
        <v>2400690</v>
      </c>
      <c r="C25" s="1" t="s">
        <v>14</v>
      </c>
      <c r="D25" s="22">
        <v>14972.25</v>
      </c>
      <c r="F25" s="25">
        <v>14983.75</v>
      </c>
      <c r="H25" s="25">
        <v>15172.25</v>
      </c>
      <c r="J25" s="25">
        <v>14297</v>
      </c>
    </row>
    <row r="26" spans="2:10">
      <c r="B26" s="39">
        <v>2400720</v>
      </c>
      <c r="C26" s="1" t="s">
        <v>20</v>
      </c>
      <c r="D26" s="36">
        <v>6661</v>
      </c>
      <c r="E26" s="37"/>
      <c r="F26" s="38">
        <v>6776</v>
      </c>
      <c r="G26" s="37"/>
      <c r="H26" s="38">
        <v>6850</v>
      </c>
      <c r="I26" s="37"/>
      <c r="J26" s="38">
        <v>6683</v>
      </c>
    </row>
    <row r="27" spans="2:10">
      <c r="D27" s="24">
        <f>SUM(D3:D26)</f>
        <v>891132.75</v>
      </c>
      <c r="E27" s="24"/>
      <c r="F27" s="24">
        <f t="shared" ref="F27" si="0">SUM(F3:F26)</f>
        <v>893912.25</v>
      </c>
      <c r="G27" s="24"/>
      <c r="H27" s="24">
        <f t="shared" ref="H27" si="1">SUM(H3:H26)</f>
        <v>906355</v>
      </c>
      <c r="I27" s="24"/>
      <c r="J27" s="24">
        <f t="shared" ref="J27" si="2">SUM(J3:J26)</f>
        <v>878019.25</v>
      </c>
    </row>
  </sheetData>
  <pageMargins left="0.2" right="0.2" top="0.75" bottom="0.75" header="0.3" footer="0.55000000000000004"/>
  <pageSetup firstPageNumber="2" orientation="landscape" r:id="rId1"/>
  <headerFooter>
    <oddHeader>&amp;C&amp;12Maryland Maintenance of Equity Baseline Data - Student Count</oddHeader>
    <oddFooter>&amp;LPrinted: &amp;D&amp;C&amp;P&amp;RPrepared by MSDE Office of Policy and Fiscal Analysis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7"/>
  <sheetViews>
    <sheetView topLeftCell="A16" workbookViewId="0">
      <selection activeCell="J32" sqref="J32"/>
    </sheetView>
  </sheetViews>
  <sheetFormatPr defaultRowHeight="14.45"/>
  <cols>
    <col min="1" max="1" width="5.7109375" customWidth="1"/>
    <col min="2" max="2" width="11.85546875" style="9" customWidth="1"/>
    <col min="3" max="3" width="27.5703125" bestFit="1" customWidth="1"/>
    <col min="4" max="7" width="14.140625" bestFit="1" customWidth="1"/>
    <col min="8" max="8" width="9.140625" customWidth="1"/>
  </cols>
  <sheetData>
    <row r="1" spans="2:7" ht="4.9000000000000004" customHeight="1"/>
    <row r="2" spans="2:7" ht="28.9">
      <c r="B2" s="6" t="s">
        <v>0</v>
      </c>
      <c r="C2" s="34" t="s">
        <v>56</v>
      </c>
      <c r="D2" s="10" t="s">
        <v>57</v>
      </c>
      <c r="E2" s="10" t="s">
        <v>58</v>
      </c>
      <c r="F2" s="10" t="s">
        <v>59</v>
      </c>
      <c r="G2" s="10" t="s">
        <v>60</v>
      </c>
    </row>
    <row r="3" spans="2:7">
      <c r="B3" s="39">
        <v>2400030</v>
      </c>
      <c r="C3" t="s">
        <v>61</v>
      </c>
      <c r="D3" s="12">
        <v>90204817</v>
      </c>
      <c r="E3" s="12">
        <v>94924260.959999993</v>
      </c>
      <c r="F3" s="12">
        <v>93313598.525607824</v>
      </c>
      <c r="G3" s="12">
        <v>95782762.960000008</v>
      </c>
    </row>
    <row r="4" spans="2:7">
      <c r="B4" s="39">
        <v>2400060</v>
      </c>
      <c r="C4" t="s">
        <v>62</v>
      </c>
      <c r="D4" s="12">
        <v>430623555</v>
      </c>
      <c r="E4" s="12">
        <v>461988679.38</v>
      </c>
      <c r="F4" s="12">
        <v>464452166.17627084</v>
      </c>
      <c r="G4" s="12">
        <v>483816655.27999997</v>
      </c>
    </row>
    <row r="5" spans="2:7">
      <c r="B5" s="39">
        <v>2400090</v>
      </c>
      <c r="C5" t="s">
        <v>63</v>
      </c>
      <c r="D5" s="12">
        <v>922879553</v>
      </c>
      <c r="E5" s="12">
        <v>979996274.87</v>
      </c>
      <c r="F5" s="12">
        <v>951820247.75047207</v>
      </c>
      <c r="G5" s="12">
        <v>998849147.96000004</v>
      </c>
    </row>
    <row r="6" spans="2:7">
      <c r="B6" s="39">
        <v>2400120</v>
      </c>
      <c r="C6" t="s">
        <v>64</v>
      </c>
      <c r="D6" s="12">
        <v>768870613</v>
      </c>
      <c r="E6" s="12">
        <v>838141715.91999996</v>
      </c>
      <c r="F6" s="12">
        <v>822405772.19397688</v>
      </c>
      <c r="G6" s="12">
        <v>856334730</v>
      </c>
    </row>
    <row r="7" spans="2:7">
      <c r="B7" s="39">
        <v>2400150</v>
      </c>
      <c r="C7" t="s">
        <v>65</v>
      </c>
      <c r="D7" s="12">
        <v>95219514</v>
      </c>
      <c r="E7" s="12">
        <v>105282328</v>
      </c>
      <c r="F7" s="12">
        <v>102683262.2811401</v>
      </c>
      <c r="G7" s="12">
        <v>106845545</v>
      </c>
    </row>
    <row r="8" spans="2:7">
      <c r="B8" s="39">
        <v>2400180</v>
      </c>
      <c r="C8" t="s">
        <v>66</v>
      </c>
      <c r="D8" s="12">
        <v>61409132</v>
      </c>
      <c r="E8" s="12">
        <v>68563747</v>
      </c>
      <c r="F8" s="12">
        <v>68029701.589019746</v>
      </c>
      <c r="G8" s="12">
        <v>69973523</v>
      </c>
    </row>
    <row r="9" spans="2:7">
      <c r="B9" s="39">
        <v>2400210</v>
      </c>
      <c r="C9" t="s">
        <v>67</v>
      </c>
      <c r="D9" s="12">
        <v>152954677</v>
      </c>
      <c r="E9" s="12">
        <v>161584306</v>
      </c>
      <c r="F9" s="12">
        <v>157750414.05249819</v>
      </c>
      <c r="G9" s="12">
        <v>164030779</v>
      </c>
    </row>
    <row r="10" spans="2:7">
      <c r="B10" s="39">
        <v>2400240</v>
      </c>
      <c r="C10" t="s">
        <v>68</v>
      </c>
      <c r="D10" s="12">
        <v>120694643</v>
      </c>
      <c r="E10" s="12">
        <v>125473104.8</v>
      </c>
      <c r="F10" s="12">
        <v>121869075.53585462</v>
      </c>
      <c r="G10" s="12">
        <v>125758694.59999999</v>
      </c>
    </row>
    <row r="11" spans="2:7">
      <c r="B11" s="39">
        <v>2400270</v>
      </c>
      <c r="C11" t="s">
        <v>69</v>
      </c>
      <c r="D11" s="12">
        <v>205308962</v>
      </c>
      <c r="E11" s="12">
        <v>221539576</v>
      </c>
      <c r="F11" s="12">
        <v>217146655.28781429</v>
      </c>
      <c r="G11" s="12">
        <v>227310348</v>
      </c>
    </row>
    <row r="12" spans="2:7">
      <c r="B12" s="39">
        <v>2400300</v>
      </c>
      <c r="C12" t="s">
        <v>70</v>
      </c>
      <c r="D12" s="12">
        <v>48175281.240000002</v>
      </c>
      <c r="E12" s="12">
        <v>54342845.119999997</v>
      </c>
      <c r="F12" s="12">
        <v>52683578.139607742</v>
      </c>
      <c r="G12" s="12">
        <v>56452004.119999997</v>
      </c>
    </row>
    <row r="13" spans="2:7">
      <c r="B13" s="39">
        <v>2400330</v>
      </c>
      <c r="C13" t="s">
        <v>71</v>
      </c>
      <c r="D13" s="12">
        <v>281083256</v>
      </c>
      <c r="E13" s="12">
        <v>302394909</v>
      </c>
      <c r="F13" s="12">
        <v>301894881.3422513</v>
      </c>
      <c r="G13" s="12">
        <v>315190302</v>
      </c>
    </row>
    <row r="14" spans="2:7">
      <c r="B14" s="39">
        <v>2400360</v>
      </c>
      <c r="C14" t="s">
        <v>72</v>
      </c>
      <c r="D14" s="12">
        <v>25458595.82</v>
      </c>
      <c r="E14" s="12">
        <v>26594344</v>
      </c>
      <c r="F14" s="12">
        <v>27257664.087864097</v>
      </c>
      <c r="G14" s="12">
        <v>27388105</v>
      </c>
    </row>
    <row r="15" spans="2:7">
      <c r="B15" s="39">
        <v>2400390</v>
      </c>
      <c r="C15" t="s">
        <v>73</v>
      </c>
      <c r="D15" s="12">
        <v>238945711</v>
      </c>
      <c r="E15" s="12">
        <v>256515154.03999999</v>
      </c>
      <c r="F15" s="12">
        <v>253867068.25821862</v>
      </c>
      <c r="G15" s="12">
        <v>264687064.04000002</v>
      </c>
    </row>
    <row r="16" spans="2:7">
      <c r="B16" s="39">
        <v>2400420</v>
      </c>
      <c r="C16" t="s">
        <v>74</v>
      </c>
      <c r="D16" s="12">
        <v>315461021</v>
      </c>
      <c r="E16" s="12">
        <v>344594686</v>
      </c>
      <c r="F16" s="12">
        <v>340788074.40841931</v>
      </c>
      <c r="G16" s="12">
        <v>353270172</v>
      </c>
    </row>
    <row r="17" spans="2:7">
      <c r="B17" s="39">
        <v>2400450</v>
      </c>
      <c r="C17" t="s">
        <v>75</v>
      </c>
      <c r="D17" s="12">
        <v>13490140.09</v>
      </c>
      <c r="E17" s="12">
        <v>11959229.199999999</v>
      </c>
      <c r="F17" s="12">
        <v>11859567.201532034</v>
      </c>
      <c r="G17" s="12">
        <v>12407804</v>
      </c>
    </row>
    <row r="18" spans="2:7">
      <c r="B18" s="39">
        <v>2400480</v>
      </c>
      <c r="C18" t="s">
        <v>76</v>
      </c>
      <c r="D18" s="12">
        <v>874367081</v>
      </c>
      <c r="E18" s="12">
        <v>931800167</v>
      </c>
      <c r="F18" s="12">
        <v>942249766.85899115</v>
      </c>
      <c r="G18" s="12">
        <v>973745694</v>
      </c>
    </row>
    <row r="19" spans="2:7">
      <c r="B19" s="39">
        <v>2400510</v>
      </c>
      <c r="C19" t="s">
        <v>77</v>
      </c>
      <c r="D19" s="12">
        <v>1252729494</v>
      </c>
      <c r="E19" s="12">
        <v>1341975397.3399999</v>
      </c>
      <c r="F19" s="12">
        <v>1352763437.5360961</v>
      </c>
      <c r="G19" s="12">
        <v>1405055430.04</v>
      </c>
    </row>
    <row r="20" spans="2:7">
      <c r="B20" s="39">
        <v>2400540</v>
      </c>
      <c r="C20" t="s">
        <v>78</v>
      </c>
      <c r="D20" s="12">
        <v>42129271.399999999</v>
      </c>
      <c r="E20" s="12">
        <v>43817214</v>
      </c>
      <c r="F20" s="12">
        <v>43622015.195372969</v>
      </c>
      <c r="G20" s="12">
        <v>44564116</v>
      </c>
    </row>
    <row r="21" spans="2:7">
      <c r="B21" s="39">
        <v>2400570</v>
      </c>
      <c r="C21" t="s">
        <v>79</v>
      </c>
      <c r="D21" s="12">
        <v>120498604.18000001</v>
      </c>
      <c r="E21" s="12">
        <v>128774943</v>
      </c>
      <c r="F21" s="12">
        <v>125954222.66349058</v>
      </c>
      <c r="G21" s="12">
        <v>130711859</v>
      </c>
    </row>
    <row r="22" spans="2:7">
      <c r="B22" s="39">
        <v>2400600</v>
      </c>
      <c r="C22" t="s">
        <v>80</v>
      </c>
      <c r="D22" s="12">
        <v>35753750</v>
      </c>
      <c r="E22" s="12">
        <v>39314680</v>
      </c>
      <c r="F22" s="12">
        <v>39100478.7351273</v>
      </c>
      <c r="G22" s="12">
        <v>40487487</v>
      </c>
    </row>
    <row r="23" spans="2:7">
      <c r="B23" s="39">
        <v>2400630</v>
      </c>
      <c r="C23" t="s">
        <v>81</v>
      </c>
      <c r="D23" s="12">
        <v>18657023.399999999</v>
      </c>
      <c r="E23" s="12">
        <v>20127811</v>
      </c>
      <c r="F23" s="12">
        <v>20475513.265672792</v>
      </c>
      <c r="G23" s="12">
        <v>21064253</v>
      </c>
    </row>
    <row r="24" spans="2:7">
      <c r="B24" s="39">
        <v>2400660</v>
      </c>
      <c r="C24" t="s">
        <v>82</v>
      </c>
      <c r="D24" s="12">
        <v>195955695</v>
      </c>
      <c r="E24" s="12">
        <v>213121840</v>
      </c>
      <c r="F24" s="12">
        <v>209690809.43750027</v>
      </c>
      <c r="G24" s="12">
        <v>217615462</v>
      </c>
    </row>
    <row r="25" spans="2:7">
      <c r="B25" s="39">
        <v>2400690</v>
      </c>
      <c r="C25" t="s">
        <v>83</v>
      </c>
      <c r="D25" s="12">
        <v>161161214.06</v>
      </c>
      <c r="E25" s="12">
        <v>176222005</v>
      </c>
      <c r="F25" s="12">
        <v>175592602.98540759</v>
      </c>
      <c r="G25" s="12">
        <v>181397661</v>
      </c>
    </row>
    <row r="26" spans="2:7">
      <c r="B26" s="39">
        <v>2400720</v>
      </c>
      <c r="C26" t="s">
        <v>84</v>
      </c>
      <c r="D26" s="12">
        <v>27893504.620000001</v>
      </c>
      <c r="E26" s="12">
        <v>28404448</v>
      </c>
      <c r="F26" s="12">
        <v>28110952.491793614</v>
      </c>
      <c r="G26" s="12">
        <v>29021203</v>
      </c>
    </row>
    <row r="27" spans="2:7">
      <c r="D27" s="13">
        <f>SUM(D3:D26)</f>
        <v>6499925108.8099995</v>
      </c>
      <c r="E27" s="13">
        <f t="shared" ref="E27:G27" si="0">SUM(E3:E26)</f>
        <v>6977453665.6300001</v>
      </c>
      <c r="F27" s="13">
        <f t="shared" si="0"/>
        <v>6925381526</v>
      </c>
      <c r="G27" s="13">
        <f t="shared" si="0"/>
        <v>7201760801.999999</v>
      </c>
    </row>
    <row r="28" spans="2:7" ht="8.1" customHeight="1">
      <c r="D28" s="13"/>
      <c r="E28" s="13"/>
      <c r="F28" s="13"/>
      <c r="G28" s="13"/>
    </row>
    <row r="29" spans="2:7">
      <c r="C29" t="s">
        <v>85</v>
      </c>
      <c r="D29" s="12">
        <v>30027645.189999998</v>
      </c>
      <c r="E29" s="12">
        <v>46297107.370000005</v>
      </c>
      <c r="F29" s="12">
        <v>148146476</v>
      </c>
      <c r="G29" s="12">
        <v>106881452.00000095</v>
      </c>
    </row>
    <row r="30" spans="2:7">
      <c r="C30" t="s">
        <v>86</v>
      </c>
      <c r="D30" s="12">
        <v>10450207</v>
      </c>
      <c r="E30" s="12">
        <v>10715642</v>
      </c>
      <c r="F30" s="12">
        <v>10844230</v>
      </c>
      <c r="G30" s="12">
        <v>10930964</v>
      </c>
    </row>
    <row r="31" spans="2:7">
      <c r="C31" t="s">
        <v>87</v>
      </c>
      <c r="D31" s="12">
        <v>31868465</v>
      </c>
      <c r="E31" s="12">
        <v>33537080</v>
      </c>
      <c r="F31" s="12">
        <v>35008280</v>
      </c>
      <c r="G31" s="12">
        <v>34792016</v>
      </c>
    </row>
    <row r="32" spans="2:7">
      <c r="C32" t="s">
        <v>88</v>
      </c>
      <c r="D32" s="12">
        <v>23346757</v>
      </c>
      <c r="E32" s="12">
        <v>23947915</v>
      </c>
      <c r="F32" s="12">
        <v>24831335</v>
      </c>
      <c r="G32" s="12">
        <v>24831335</v>
      </c>
    </row>
    <row r="33" spans="2:9">
      <c r="C33" s="20" t="s">
        <v>89</v>
      </c>
      <c r="D33" s="13">
        <f>SUM(D27:D32)</f>
        <v>6595618182.999999</v>
      </c>
      <c r="E33" s="13">
        <f>SUM(E27:E32)</f>
        <v>7091951410</v>
      </c>
      <c r="F33" s="13">
        <f>SUM(F27:F32)</f>
        <v>7144211847</v>
      </c>
      <c r="G33" s="13">
        <f>SUM(G27:G32)</f>
        <v>7379196569</v>
      </c>
    </row>
    <row r="34" spans="2:9" ht="8.1" customHeight="1"/>
    <row r="35" spans="2:9" ht="14.45" customHeight="1">
      <c r="B35" s="46" t="s">
        <v>90</v>
      </c>
      <c r="C35" s="46"/>
      <c r="D35" s="46"/>
      <c r="E35" s="46"/>
      <c r="F35" s="46"/>
      <c r="G35" s="46"/>
      <c r="H35" s="46"/>
      <c r="I35" s="46"/>
    </row>
    <row r="36" spans="2:9">
      <c r="B36" s="46"/>
      <c r="C36" s="46"/>
      <c r="D36" s="46"/>
      <c r="E36" s="46"/>
      <c r="F36" s="46"/>
      <c r="G36" s="46"/>
      <c r="H36" s="46"/>
      <c r="I36" s="46"/>
    </row>
    <row r="37" spans="2:9">
      <c r="B37" s="46"/>
      <c r="C37" s="46"/>
      <c r="D37" s="46"/>
      <c r="E37" s="46"/>
      <c r="F37" s="46"/>
      <c r="G37" s="46"/>
      <c r="H37" s="46"/>
      <c r="I37" s="46"/>
    </row>
  </sheetData>
  <mergeCells count="1">
    <mergeCell ref="B35:I37"/>
  </mergeCells>
  <pageMargins left="0.2" right="0.2" top="0.75" bottom="0.75" header="0.3" footer="0.55000000000000004"/>
  <pageSetup scale="95" firstPageNumber="2" orientation="landscape" r:id="rId1"/>
  <headerFooter>
    <oddHeader>&amp;C&amp;12Maryland Maintenance of Equity Baseline Data - Expenditure Data</oddHeader>
    <oddFooter>&amp;LPrinted: &amp;D&amp;C&amp;P&amp;RPrepared by MSDE Office of Policy and Fiscal Analysis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29"/>
  <sheetViews>
    <sheetView tabSelected="1" workbookViewId="0">
      <selection activeCell="C28" sqref="C28"/>
    </sheetView>
  </sheetViews>
  <sheetFormatPr defaultRowHeight="14.45"/>
  <cols>
    <col min="1" max="1" width="5.7109375" customWidth="1"/>
    <col min="2" max="2" width="6.140625" customWidth="1"/>
    <col min="3" max="3" width="5.5703125" bestFit="1" customWidth="1"/>
    <col min="4" max="4" width="9.7109375" style="9" customWidth="1"/>
    <col min="5" max="5" width="35.7109375" bestFit="1" customWidth="1"/>
    <col min="6" max="6" width="13.28515625" style="9" customWidth="1"/>
    <col min="7" max="7" width="10.7109375" bestFit="1" customWidth="1"/>
    <col min="8" max="8" width="10.28515625" customWidth="1"/>
    <col min="9" max="9" width="10.7109375" customWidth="1"/>
    <col min="10" max="10" width="10.28515625" style="9" bestFit="1" customWidth="1"/>
    <col min="11" max="11" width="14.140625" style="19" bestFit="1" customWidth="1"/>
    <col min="12" max="12" width="12.28515625" style="19" bestFit="1" customWidth="1"/>
    <col min="13" max="14" width="14.140625" style="19" bestFit="1" customWidth="1"/>
    <col min="15" max="15" width="10.85546875" bestFit="1" customWidth="1"/>
  </cols>
  <sheetData>
    <row r="1" spans="2:15">
      <c r="B1" s="20" t="s">
        <v>91</v>
      </c>
      <c r="N1" s="26"/>
      <c r="O1" s="7"/>
    </row>
    <row r="2" spans="2:15" s="5" customFormat="1" ht="72">
      <c r="B2" s="4" t="s">
        <v>92</v>
      </c>
      <c r="C2" s="4" t="s">
        <v>93</v>
      </c>
      <c r="D2" s="6" t="s">
        <v>94</v>
      </c>
      <c r="E2" s="4" t="s">
        <v>1</v>
      </c>
      <c r="F2" s="6" t="s">
        <v>95</v>
      </c>
      <c r="G2" s="6" t="s">
        <v>2</v>
      </c>
      <c r="H2" s="6" t="s">
        <v>3</v>
      </c>
      <c r="I2" s="6" t="s">
        <v>4</v>
      </c>
      <c r="J2" s="6" t="s">
        <v>96</v>
      </c>
      <c r="K2" s="16"/>
      <c r="L2" s="16"/>
      <c r="M2" s="27"/>
      <c r="N2" s="17"/>
    </row>
    <row r="3" spans="2:15">
      <c r="B3" s="1">
        <v>2019</v>
      </c>
      <c r="C3" s="1">
        <v>24</v>
      </c>
      <c r="D3" s="39">
        <v>2400090</v>
      </c>
      <c r="E3" s="1" t="s">
        <v>10</v>
      </c>
      <c r="F3" s="39" t="s">
        <v>97</v>
      </c>
      <c r="G3" s="2">
        <v>593490</v>
      </c>
      <c r="H3" s="2">
        <v>83117</v>
      </c>
      <c r="I3" s="2">
        <v>25540</v>
      </c>
      <c r="J3" s="39">
        <v>30.7</v>
      </c>
      <c r="K3" s="3"/>
      <c r="L3" s="3"/>
      <c r="M3" s="3"/>
      <c r="N3" s="3"/>
    </row>
    <row r="4" spans="2:15">
      <c r="B4" s="1">
        <v>2019</v>
      </c>
      <c r="C4" s="1">
        <v>24</v>
      </c>
      <c r="D4" s="39">
        <v>2400570</v>
      </c>
      <c r="E4" s="1" t="s">
        <v>12</v>
      </c>
      <c r="F4" s="39" t="s">
        <v>97</v>
      </c>
      <c r="G4" s="2">
        <v>25616</v>
      </c>
      <c r="H4" s="2">
        <v>3165</v>
      </c>
      <c r="I4" s="1">
        <v>885</v>
      </c>
      <c r="J4" s="39">
        <v>28</v>
      </c>
      <c r="K4" s="3"/>
      <c r="L4" s="3"/>
      <c r="M4" s="3"/>
      <c r="N4" s="3"/>
    </row>
    <row r="5" spans="2:15">
      <c r="B5" s="1">
        <v>2019</v>
      </c>
      <c r="C5" s="1">
        <v>24</v>
      </c>
      <c r="D5" s="39">
        <v>2400300</v>
      </c>
      <c r="E5" s="1" t="s">
        <v>13</v>
      </c>
      <c r="F5" s="39" t="s">
        <v>97</v>
      </c>
      <c r="G5" s="2">
        <v>31929</v>
      </c>
      <c r="H5" s="2">
        <v>4937</v>
      </c>
      <c r="I5" s="2">
        <v>1136</v>
      </c>
      <c r="J5" s="39">
        <v>23</v>
      </c>
      <c r="K5" s="3"/>
      <c r="L5" s="3"/>
      <c r="M5" s="3"/>
      <c r="N5" s="3"/>
    </row>
    <row r="6" spans="2:15">
      <c r="B6" s="1">
        <v>2019</v>
      </c>
      <c r="C6" s="1">
        <v>24</v>
      </c>
      <c r="D6" s="39">
        <v>2400690</v>
      </c>
      <c r="E6" s="1" t="s">
        <v>14</v>
      </c>
      <c r="F6" s="39" t="s">
        <v>97</v>
      </c>
      <c r="G6" s="2">
        <v>103609</v>
      </c>
      <c r="H6" s="2">
        <v>16413</v>
      </c>
      <c r="I6" s="2">
        <v>3464</v>
      </c>
      <c r="J6" s="39">
        <v>21.1</v>
      </c>
      <c r="K6" s="3"/>
      <c r="L6" s="3"/>
      <c r="M6" s="3"/>
      <c r="N6" s="3"/>
    </row>
    <row r="7" spans="2:15">
      <c r="B7" s="1">
        <v>2019</v>
      </c>
      <c r="C7" s="1">
        <v>24</v>
      </c>
      <c r="D7" s="39">
        <v>2400030</v>
      </c>
      <c r="E7" s="1" t="s">
        <v>15</v>
      </c>
      <c r="F7" s="39" t="s">
        <v>97</v>
      </c>
      <c r="G7" s="2">
        <v>70416</v>
      </c>
      <c r="H7" s="2">
        <v>8962</v>
      </c>
      <c r="I7" s="2">
        <v>1549</v>
      </c>
      <c r="J7" s="39">
        <v>17.3</v>
      </c>
      <c r="K7" s="3"/>
      <c r="L7" s="3"/>
      <c r="M7" s="3"/>
      <c r="N7" s="3"/>
    </row>
    <row r="8" spans="2:15">
      <c r="B8" s="1">
        <v>2019</v>
      </c>
      <c r="C8" s="1">
        <v>24</v>
      </c>
      <c r="D8" s="39">
        <v>2400180</v>
      </c>
      <c r="E8" s="1" t="s">
        <v>16</v>
      </c>
      <c r="F8" s="39" t="s">
        <v>97</v>
      </c>
      <c r="G8" s="2">
        <v>33406</v>
      </c>
      <c r="H8" s="2">
        <v>5828</v>
      </c>
      <c r="I8" s="2">
        <v>1003</v>
      </c>
      <c r="J8" s="39">
        <v>17.2</v>
      </c>
      <c r="K8" s="3"/>
      <c r="L8" s="3"/>
      <c r="M8" s="3"/>
      <c r="N8" s="3"/>
    </row>
    <row r="9" spans="2:15">
      <c r="B9" s="1">
        <v>2019</v>
      </c>
      <c r="C9" s="1">
        <v>24</v>
      </c>
      <c r="D9" s="39">
        <v>2400360</v>
      </c>
      <c r="E9" s="1" t="s">
        <v>17</v>
      </c>
      <c r="F9" s="39" t="s">
        <v>97</v>
      </c>
      <c r="G9" s="2">
        <v>29014</v>
      </c>
      <c r="H9" s="2">
        <v>3949</v>
      </c>
      <c r="I9" s="1">
        <v>657</v>
      </c>
      <c r="J9" s="39">
        <v>16.600000000000001</v>
      </c>
      <c r="K9" s="3"/>
      <c r="L9" s="3"/>
      <c r="M9" s="3"/>
      <c r="N9" s="3"/>
    </row>
    <row r="10" spans="2:15">
      <c r="B10" s="1">
        <v>2019</v>
      </c>
      <c r="C10" s="1">
        <v>24</v>
      </c>
      <c r="D10" s="39">
        <v>2400450</v>
      </c>
      <c r="E10" s="1" t="s">
        <v>18</v>
      </c>
      <c r="F10" s="39" t="s">
        <v>97</v>
      </c>
      <c r="G10" s="2">
        <v>19422</v>
      </c>
      <c r="H10" s="2">
        <v>2221</v>
      </c>
      <c r="I10" s="1">
        <v>369</v>
      </c>
      <c r="J10" s="39">
        <v>16.600000000000001</v>
      </c>
      <c r="K10" s="3"/>
      <c r="L10" s="3"/>
      <c r="M10" s="3"/>
      <c r="N10" s="3"/>
    </row>
    <row r="11" spans="2:15">
      <c r="B11" s="1">
        <v>2019</v>
      </c>
      <c r="C11" s="1">
        <v>24</v>
      </c>
      <c r="D11" s="39">
        <v>2400660</v>
      </c>
      <c r="E11" s="1" t="s">
        <v>19</v>
      </c>
      <c r="F11" s="39" t="s">
        <v>97</v>
      </c>
      <c r="G11" s="2">
        <v>151049</v>
      </c>
      <c r="H11" s="2">
        <v>24216</v>
      </c>
      <c r="I11" s="2">
        <v>3662</v>
      </c>
      <c r="J11" s="39">
        <v>15.1</v>
      </c>
      <c r="K11" s="3"/>
      <c r="L11" s="3"/>
      <c r="M11" s="3"/>
      <c r="N11" s="3"/>
    </row>
    <row r="12" spans="2:15">
      <c r="B12" s="1">
        <v>2019</v>
      </c>
      <c r="C12" s="1">
        <v>24</v>
      </c>
      <c r="D12" s="39">
        <v>2400720</v>
      </c>
      <c r="E12" s="1" t="s">
        <v>20</v>
      </c>
      <c r="F12" s="39" t="s">
        <v>97</v>
      </c>
      <c r="G12" s="2">
        <v>52276</v>
      </c>
      <c r="H12" s="2">
        <v>6754</v>
      </c>
      <c r="I12" s="1">
        <v>927</v>
      </c>
      <c r="J12" s="39">
        <v>13.7</v>
      </c>
      <c r="K12" s="3"/>
      <c r="L12" s="3"/>
      <c r="M12" s="3"/>
      <c r="N12" s="3"/>
    </row>
    <row r="13" spans="2:15">
      <c r="B13" s="1">
        <v>2019</v>
      </c>
      <c r="C13" s="1">
        <v>24</v>
      </c>
      <c r="D13" s="39">
        <v>2400510</v>
      </c>
      <c r="E13" s="1" t="s">
        <v>21</v>
      </c>
      <c r="F13" s="39" t="s">
        <v>97</v>
      </c>
      <c r="G13" s="2">
        <v>909327</v>
      </c>
      <c r="H13" s="2">
        <v>142020</v>
      </c>
      <c r="I13" s="2">
        <v>18730</v>
      </c>
      <c r="J13" s="39">
        <v>13.2</v>
      </c>
      <c r="K13" s="3"/>
      <c r="L13" s="3"/>
      <c r="M13" s="3"/>
      <c r="N13" s="3"/>
    </row>
    <row r="14" spans="2:15">
      <c r="B14" s="1">
        <v>2019</v>
      </c>
      <c r="C14" s="1">
        <v>24</v>
      </c>
      <c r="D14" s="39">
        <v>2400630</v>
      </c>
      <c r="E14" s="1" t="s">
        <v>22</v>
      </c>
      <c r="F14" s="39" t="s">
        <v>97</v>
      </c>
      <c r="G14" s="2">
        <v>37181</v>
      </c>
      <c r="H14" s="2">
        <v>5033</v>
      </c>
      <c r="I14" s="1">
        <v>631</v>
      </c>
      <c r="J14" s="39">
        <v>12.5</v>
      </c>
      <c r="K14" s="3"/>
      <c r="L14" s="3"/>
      <c r="M14" s="3"/>
      <c r="N14" s="3"/>
    </row>
    <row r="15" spans="2:15">
      <c r="B15" s="1">
        <v>2019</v>
      </c>
      <c r="C15" s="1">
        <v>24</v>
      </c>
      <c r="D15" s="39">
        <v>2400120</v>
      </c>
      <c r="E15" s="1" t="s">
        <v>23</v>
      </c>
      <c r="F15" s="39" t="s">
        <v>97</v>
      </c>
      <c r="G15" s="2">
        <v>827370</v>
      </c>
      <c r="H15" s="2">
        <v>130075</v>
      </c>
      <c r="I15" s="2">
        <v>14216</v>
      </c>
      <c r="J15" s="39">
        <v>10.9</v>
      </c>
      <c r="K15" s="3"/>
      <c r="L15" s="3"/>
      <c r="M15" s="3"/>
      <c r="N15" s="3"/>
    </row>
    <row r="16" spans="2:15">
      <c r="B16" s="1">
        <v>2019</v>
      </c>
      <c r="C16" s="1">
        <v>24</v>
      </c>
      <c r="D16" s="39">
        <v>2400240</v>
      </c>
      <c r="E16" s="1" t="s">
        <v>24</v>
      </c>
      <c r="F16" s="39" t="s">
        <v>97</v>
      </c>
      <c r="G16" s="2">
        <v>102855</v>
      </c>
      <c r="H16" s="2">
        <v>17279</v>
      </c>
      <c r="I16" s="2">
        <v>1866</v>
      </c>
      <c r="J16" s="39">
        <v>10.8</v>
      </c>
      <c r="K16" s="3"/>
      <c r="L16" s="3"/>
      <c r="M16" s="3"/>
      <c r="N16" s="3"/>
    </row>
    <row r="17" spans="2:14">
      <c r="B17" s="1">
        <v>2019</v>
      </c>
      <c r="C17" s="1">
        <v>24</v>
      </c>
      <c r="D17" s="39">
        <v>2400600</v>
      </c>
      <c r="E17" s="1" t="s">
        <v>25</v>
      </c>
      <c r="F17" s="39" t="s">
        <v>97</v>
      </c>
      <c r="G17" s="2">
        <v>113510</v>
      </c>
      <c r="H17" s="2">
        <v>19959</v>
      </c>
      <c r="I17" s="2">
        <v>1954</v>
      </c>
      <c r="J17" s="39">
        <v>9.8000000000000007</v>
      </c>
      <c r="K17" s="3"/>
      <c r="L17" s="3"/>
      <c r="M17" s="3"/>
      <c r="N17" s="3"/>
    </row>
    <row r="18" spans="2:14">
      <c r="B18" s="1">
        <v>2019</v>
      </c>
      <c r="C18" s="1">
        <v>24</v>
      </c>
      <c r="D18" s="39">
        <v>2400270</v>
      </c>
      <c r="E18" s="1" t="s">
        <v>26</v>
      </c>
      <c r="F18" s="39" t="s">
        <v>97</v>
      </c>
      <c r="G18" s="2">
        <v>163257</v>
      </c>
      <c r="H18" s="2">
        <v>29236</v>
      </c>
      <c r="I18" s="2">
        <v>2640</v>
      </c>
      <c r="J18" s="39">
        <v>9</v>
      </c>
      <c r="K18" s="3"/>
      <c r="L18" s="3"/>
      <c r="M18" s="3"/>
      <c r="N18" s="3"/>
    </row>
    <row r="19" spans="2:14">
      <c r="B19" s="1">
        <v>2019</v>
      </c>
      <c r="C19" s="1">
        <v>24</v>
      </c>
      <c r="D19" s="39">
        <v>2400480</v>
      </c>
      <c r="E19" s="1" t="s">
        <v>27</v>
      </c>
      <c r="F19" s="39" t="s">
        <v>97</v>
      </c>
      <c r="G19" s="2">
        <v>1050688</v>
      </c>
      <c r="H19" s="2">
        <v>177867</v>
      </c>
      <c r="I19" s="2">
        <v>14835</v>
      </c>
      <c r="J19" s="39">
        <v>8.3000000000000007</v>
      </c>
      <c r="K19" s="3"/>
      <c r="L19" s="3"/>
      <c r="M19" s="3"/>
      <c r="N19" s="3"/>
    </row>
    <row r="20" spans="2:14">
      <c r="B20" s="1">
        <v>2019</v>
      </c>
      <c r="C20" s="1">
        <v>24</v>
      </c>
      <c r="D20" s="39">
        <v>2400390</v>
      </c>
      <c r="E20" s="1" t="s">
        <v>29</v>
      </c>
      <c r="F20" s="39" t="s">
        <v>97</v>
      </c>
      <c r="G20" s="2">
        <v>255441</v>
      </c>
      <c r="H20" s="2">
        <v>42210</v>
      </c>
      <c r="I20" s="2">
        <v>3307</v>
      </c>
      <c r="J20" s="39">
        <v>7.8</v>
      </c>
      <c r="K20" s="3"/>
      <c r="L20" s="3"/>
      <c r="M20" s="3"/>
      <c r="N20" s="3"/>
    </row>
    <row r="21" spans="2:14">
      <c r="B21" s="1">
        <v>2019</v>
      </c>
      <c r="C21" s="1">
        <v>24</v>
      </c>
      <c r="D21" s="39">
        <v>2400060</v>
      </c>
      <c r="E21" s="1" t="s">
        <v>30</v>
      </c>
      <c r="F21" s="39" t="s">
        <v>97</v>
      </c>
      <c r="G21" s="2">
        <v>579234</v>
      </c>
      <c r="H21" s="2">
        <v>93372</v>
      </c>
      <c r="I21" s="2">
        <v>7095</v>
      </c>
      <c r="J21" s="39">
        <v>7.6</v>
      </c>
      <c r="K21" s="3"/>
      <c r="L21" s="3"/>
      <c r="M21" s="3"/>
      <c r="N21" s="3"/>
    </row>
    <row r="22" spans="2:14">
      <c r="B22" s="1">
        <v>2019</v>
      </c>
      <c r="C22" s="1">
        <v>24</v>
      </c>
      <c r="D22" s="39">
        <v>2400540</v>
      </c>
      <c r="E22" s="1" t="s">
        <v>31</v>
      </c>
      <c r="F22" s="39" t="s">
        <v>97</v>
      </c>
      <c r="G22" s="2">
        <v>50381</v>
      </c>
      <c r="H22" s="2">
        <v>8199</v>
      </c>
      <c r="I22" s="1">
        <v>556</v>
      </c>
      <c r="J22" s="39">
        <v>6.8</v>
      </c>
      <c r="K22" s="3"/>
      <c r="L22" s="3"/>
      <c r="M22" s="3"/>
      <c r="N22" s="3"/>
    </row>
    <row r="23" spans="2:14">
      <c r="B23" s="1">
        <v>2019</v>
      </c>
      <c r="C23" s="1">
        <v>24</v>
      </c>
      <c r="D23" s="39">
        <v>2400150</v>
      </c>
      <c r="E23" s="1" t="s">
        <v>32</v>
      </c>
      <c r="F23" s="39" t="s">
        <v>97</v>
      </c>
      <c r="G23" s="2">
        <v>92525</v>
      </c>
      <c r="H23" s="2">
        <v>16375</v>
      </c>
      <c r="I23" s="2">
        <v>1084</v>
      </c>
      <c r="J23" s="39">
        <v>6.6</v>
      </c>
      <c r="K23" s="3"/>
      <c r="L23" s="3"/>
      <c r="M23" s="3"/>
      <c r="N23" s="3"/>
    </row>
    <row r="24" spans="2:14">
      <c r="B24" s="1">
        <v>2019</v>
      </c>
      <c r="C24" s="1">
        <v>24</v>
      </c>
      <c r="D24" s="39">
        <v>2400330</v>
      </c>
      <c r="E24" s="1" t="s">
        <v>33</v>
      </c>
      <c r="F24" s="39" t="s">
        <v>97</v>
      </c>
      <c r="G24" s="2">
        <v>259547</v>
      </c>
      <c r="H24" s="2">
        <v>44664</v>
      </c>
      <c r="I24" s="2">
        <v>2494</v>
      </c>
      <c r="J24" s="39">
        <v>5.6</v>
      </c>
      <c r="K24" s="3"/>
      <c r="L24" s="3"/>
      <c r="M24" s="3"/>
      <c r="N24" s="3"/>
    </row>
    <row r="25" spans="2:14">
      <c r="B25" s="1">
        <v>2019</v>
      </c>
      <c r="C25" s="1">
        <v>24</v>
      </c>
      <c r="D25" s="39">
        <v>2400420</v>
      </c>
      <c r="E25" s="1" t="s">
        <v>34</v>
      </c>
      <c r="F25" s="39" t="s">
        <v>97</v>
      </c>
      <c r="G25" s="2">
        <v>325690</v>
      </c>
      <c r="H25" s="2">
        <v>59766</v>
      </c>
      <c r="I25" s="2">
        <v>3157</v>
      </c>
      <c r="J25" s="39">
        <v>5.3</v>
      </c>
      <c r="K25" s="3"/>
      <c r="L25" s="3"/>
      <c r="M25" s="3"/>
      <c r="N25" s="3"/>
    </row>
    <row r="26" spans="2:14">
      <c r="B26" s="1">
        <v>2019</v>
      </c>
      <c r="C26" s="1">
        <v>24</v>
      </c>
      <c r="D26" s="39">
        <v>2400210</v>
      </c>
      <c r="E26" s="1" t="s">
        <v>35</v>
      </c>
      <c r="F26" s="39" t="s">
        <v>97</v>
      </c>
      <c r="G26" s="2">
        <v>168447</v>
      </c>
      <c r="H26" s="2">
        <v>27133</v>
      </c>
      <c r="I26" s="2">
        <v>1312</v>
      </c>
      <c r="J26" s="39">
        <v>4.8</v>
      </c>
      <c r="K26" s="3"/>
      <c r="L26" s="3"/>
      <c r="M26" s="3"/>
      <c r="N26" s="3"/>
    </row>
    <row r="27" spans="2:14">
      <c r="K27" s="14"/>
      <c r="L27" s="14"/>
      <c r="M27" s="28"/>
      <c r="N27" s="28"/>
    </row>
    <row r="29" spans="2:14">
      <c r="K29" s="29"/>
      <c r="M29" s="29"/>
    </row>
  </sheetData>
  <sortState xmlns:xlrd2="http://schemas.microsoft.com/office/spreadsheetml/2017/richdata2" ref="B2:J26">
    <sortCondition descending="1" ref="J2:J26"/>
  </sortState>
  <pageMargins left="0.2" right="0.2" top="0.75" bottom="0.75" header="0.3" footer="0.55000000000000004"/>
  <pageSetup firstPageNumber="2" orientation="landscape" r:id="rId1"/>
  <headerFooter>
    <oddHeader>&amp;C&amp;12Maryland Maintenance of Equity Baseline Data - SAIPE Data</oddHeader>
    <oddFooter>&amp;LPrinted: &amp;D&amp;C&amp;P&amp;RPrepared by MSDE Office of Policy and Fiscal Analysis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F63EEA-FE8E-4D12-9D26-8FDBF670B099}"/>
</file>

<file path=customXml/itemProps2.xml><?xml version="1.0" encoding="utf-8"?>
<ds:datastoreItem xmlns:ds="http://schemas.openxmlformats.org/officeDocument/2006/customXml" ds:itemID="{5374BFA6-757B-4553-AF59-85423DAC2ADE}"/>
</file>

<file path=customXml/itemProps3.xml><?xml version="1.0" encoding="utf-8"?>
<ds:datastoreItem xmlns:ds="http://schemas.openxmlformats.org/officeDocument/2006/customXml" ds:itemID="{7104AC2C-A7D2-42C3-AC6D-F7DE8A81732A}"/>
</file>

<file path=docProps/app.xml><?xml version="1.0" encoding="utf-8"?>
<Properties xmlns="http://schemas.openxmlformats.org/officeDocument/2006/extended-properties" xmlns:vt="http://schemas.openxmlformats.org/officeDocument/2006/docPropsVTypes">
  <Application>Microsoft Excel Online</Application>
  <Manager/>
  <Company>Maryland State Department of Information Technology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Gunning</dc:creator>
  <cp:keywords/>
  <dc:description/>
  <cp:lastModifiedBy>Hoffman, Amanda</cp:lastModifiedBy>
  <cp:revision/>
  <dcterms:created xsi:type="dcterms:W3CDTF">2021-07-15T19:52:06Z</dcterms:created>
  <dcterms:modified xsi:type="dcterms:W3CDTF">2021-08-05T16:42:39Z</dcterms:modified>
  <cp:category/>
  <cp:contentStatus/>
</cp:coreProperties>
</file>