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AE30913E-6AE4-49DF-9B4C-B7F4D4F2E5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igh-Need LEAs" sheetId="8" r:id="rId1"/>
    <sheet name="Highest-Poverty LEAs" sheetId="1" r:id="rId2"/>
    <sheet name="NCES LEA District ID" sheetId="3" state="hidden" r:id="rId3"/>
    <sheet name="Enrollment FY18-20" sheetId="4" state="hidden" r:id="rId4"/>
    <sheet name="SAIPE FY22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MO_SingleObject_151849305_ROM_F0.SEC2.Print_1.SEC1.BDY.Data_Set_WORK_COLE" localSheetId="0" hidden="1">#REF!</definedName>
    <definedName name="_AMO_SingleObject_151849305_ROM_F0.SEC2.Print_1.SEC1.BDY.Data_Set_WORK_COLE" hidden="1">#REF!</definedName>
    <definedName name="_AMO_SingleObject_151849305_ROM_F0.SEC2.Print_1.SEC1.HDR.TXT1" localSheetId="0" hidden="1">#REF!</definedName>
    <definedName name="_AMO_SingleObject_151849305_ROM_F0.SEC2.Print_1.SEC1.HDR.TXT1" hidden="1">#REF!</definedName>
    <definedName name="_AMO_SingleObject_151849305_ROM_F0.SEC2.Print_2.SEC1.BDY.Data_Set_WORK_SIMTWOA" localSheetId="0" hidden="1">#REF!</definedName>
    <definedName name="_AMO_SingleObject_151849305_ROM_F0.SEC2.Print_2.SEC1.BDY.Data_Set_WORK_SIMTWOA" hidden="1">#REF!</definedName>
    <definedName name="_AMO_SingleObject_151849305_ROM_F0.SEC2.Print_2.SEC1.HDR.TXT1" localSheetId="0" hidden="1">#REF!</definedName>
    <definedName name="_AMO_SingleObject_151849305_ROM_F0.SEC2.Print_2.SEC1.HDR.TXT1" hidden="1">#REF!</definedName>
    <definedName name="_AMO_SingleObject_151849305_ROM_F0.SEC2.Print_2.SEC1.HDR.TXT2" localSheetId="0" hidden="1">#REF!</definedName>
    <definedName name="_AMO_SingleObject_151849305_ROM_F0.SEC2.Print_2.SEC1.HDR.TXT2" hidden="1">#REF!</definedName>
    <definedName name="_AMO_SingleObject_151849305_ROM_F0.SEC2.Print_2.SEC1.HDR.TXT3" localSheetId="0" hidden="1">#REF!</definedName>
    <definedName name="_AMO_SingleObject_151849305_ROM_F0.SEC2.Print_2.SEC1.HDR.TXT3" hidden="1">#REF!</definedName>
    <definedName name="_AMO_SingleObject_151849305_ROM_F0.SEC2.Print_2.SEC1.HDR.TXT4" localSheetId="0" hidden="1">#REF!</definedName>
    <definedName name="_AMO_SingleObject_151849305_ROM_F0.SEC2.Print_2.SEC1.HDR.TXT4" hidden="1">#REF!</definedName>
    <definedName name="_AMO_SingleObject_151849305_ROM_F0.SEC2.Print_2.SEC1.HDR.TXT5" localSheetId="0" hidden="1">#REF!</definedName>
    <definedName name="_AMO_SingleObject_151849305_ROM_F0.SEC2.Print_2.SEC1.HDR.TXT5" hidden="1">#REF!</definedName>
    <definedName name="_AMO_SingleObject_20457410_ROM_F0.SEC2.Print_1.SEC1.BDY.Data_Set_WORK_FINAL" localSheetId="0" hidden="1">#REF!</definedName>
    <definedName name="_AMO_SingleObject_20457410_ROM_F0.SEC2.Print_1.SEC1.BDY.Data_Set_WORK_FINAL" hidden="1">#REF!</definedName>
    <definedName name="_AMO_SingleObject_20457410_ROM_F0.SEC2.Print_1.SEC1.HDR.TXT1" localSheetId="0" hidden="1">#REF!</definedName>
    <definedName name="_AMO_SingleObject_20457410_ROM_F0.SEC2.Print_1.SEC1.HDR.TXT1" hidden="1">#REF!</definedName>
    <definedName name="_AMO_SingleObject_20457410_ROM_F0.SEC2.Print_1.SEC1.HDR.TXT2" localSheetId="0" hidden="1">#REF!</definedName>
    <definedName name="_AMO_SingleObject_20457410_ROM_F0.SEC2.Print_1.SEC1.HDR.TXT2" hidden="1">#REF!</definedName>
    <definedName name="_AMO_SingleObject_20457410_ROM_F0.SEC2.Print_1.SEC1.HDR.TXT3" localSheetId="0" hidden="1">#REF!</definedName>
    <definedName name="_AMO_SingleObject_20457410_ROM_F0.SEC2.Print_1.SEC1.HDR.TXT3" hidden="1">#REF!</definedName>
    <definedName name="_AMO_SingleObject_20457410_ROM_F0.SEC2.Print_1.SEC1.HDR.TXT4" localSheetId="0" hidden="1">#REF!</definedName>
    <definedName name="_AMO_SingleObject_20457410_ROM_F0.SEC2.Print_1.SEC1.HDR.TXT4" hidden="1">#REF!</definedName>
    <definedName name="_AMO_SingleObject_20457410_ROM_F0.SEC2.Print_1.SEC1.HDR.TXT5" localSheetId="0" hidden="1">#REF!</definedName>
    <definedName name="_AMO_SingleObject_20457410_ROM_F0.SEC2.Print_1.SEC1.HDR.TXT5" hidden="1">#REF!</definedName>
    <definedName name="_AMO_SingleObject_261073214_ROM_F0.SEC2.Print_1.SEC1.HDR.TXT1" localSheetId="0" hidden="1">'[1]$85M Loss Limit Calc 9-4'!#REF!</definedName>
    <definedName name="_AMO_SingleObject_261073214_ROM_F0.SEC2.Print_1.SEC1.HDR.TXT1" hidden="1">'[1]$85M Loss Limit Calc 9-4'!#REF!</definedName>
    <definedName name="_AMO_SingleObject_261073214_ROM_F0.SEC2.Print_2.SEC1.BDY.Data_Set_WORK_SIMTWOA" localSheetId="0" hidden="1">'[1]$85M Loss Limit Calc 9-4'!#REF!</definedName>
    <definedName name="_AMO_SingleObject_261073214_ROM_F0.SEC2.Print_2.SEC1.BDY.Data_Set_WORK_SIMTWOA" hidden="1">'[1]$85M Loss Limit Calc 9-4'!#REF!</definedName>
    <definedName name="_AMO_SingleObject_261073214_ROM_F0.SEC2.Print_2.SEC1.HDR.TXT1" localSheetId="0" hidden="1">'[1]$85M Loss Limit Calc 9-4'!#REF!</definedName>
    <definedName name="_AMO_SingleObject_261073214_ROM_F0.SEC2.Print_2.SEC1.HDR.TXT1" hidden="1">'[1]$85M Loss Limit Calc 9-4'!#REF!</definedName>
    <definedName name="_AMO_SingleObject_261073214_ROM_F0.SEC2.Print_2.SEC1.HDR.TXT2" localSheetId="0" hidden="1">'[1]$85M Loss Limit Calc 9-4'!#REF!</definedName>
    <definedName name="_AMO_SingleObject_261073214_ROM_F0.SEC2.Print_2.SEC1.HDR.TXT2" hidden="1">'[1]$85M Loss Limit Calc 9-4'!#REF!</definedName>
    <definedName name="_AMO_SingleObject_261073214_ROM_F0.SEC2.Print_2.SEC1.HDR.TXT3" hidden="1">'[1]$85M Loss Limit Calc 9-4'!#REF!</definedName>
    <definedName name="_AMO_SingleObject_261073214_ROM_F0.SEC2.Print_2.SEC1.HDR.TXT4" hidden="1">'[1]$85M Loss Limit Calc 9-4'!#REF!</definedName>
    <definedName name="_AMO_SingleObject_261073214_ROM_F0.SEC2.Print_2.SEC1.HDR.TXT5" hidden="1">'[1]$85M Loss Limit Calc 9-4'!#REF!</definedName>
    <definedName name="_AMO_SingleObject_297297864_ROM_F0.SEC2.Print_1.SEC1.HDR.TXT1" hidden="1">'[2]FORMULA &amp; DIST TYPE'!#REF!</definedName>
    <definedName name="_AMO_SingleObject_297297864_ROM_F0.SEC2.Print_2.SEC1.BDY.Data_Set_WORK_SIMTWOA" hidden="1">'[2]FORMULA &amp; DIST TYPE'!#REF!</definedName>
    <definedName name="_AMO_SingleObject_297297864_ROM_F0.SEC2.Print_2.SEC1.HDR.TXT1" hidden="1">'[2]FORMULA &amp; DIST TYPE'!#REF!</definedName>
    <definedName name="_AMO_SingleObject_297297864_ROM_F0.SEC2.Print_2.SEC1.HDR.TXT2" hidden="1">'[2]FORMULA &amp; DIST TYPE'!#REF!</definedName>
    <definedName name="_AMO_SingleObject_297297864_ROM_F0.SEC2.Print_2.SEC1.HDR.TXT3" hidden="1">'[2]FORMULA &amp; DIST TYPE'!#REF!</definedName>
    <definedName name="_AMO_SingleObject_297297864_ROM_F0.SEC2.Print_2.SEC1.HDR.TXT4" hidden="1">'[2]FORMULA &amp; DIST TYPE'!#REF!</definedName>
    <definedName name="_AMO_SingleObject_297297864_ROM_F0.SEC2.Print_2.SEC1.HDR.TXT5" hidden="1">'[2]FORMULA &amp; DIST TYPE'!#REF!</definedName>
    <definedName name="_AMO_SingleObject_450755104_ROM_F0.SEC2.Print_2.SEC1.BDY.Data_Set_WORK_SIMTWOA" hidden="1">[3]data!#REF!</definedName>
    <definedName name="_AMO_SingleObject_450755104_ROM_F0.SEC2.Print_2.SEC1.HDR.TXT1" hidden="1">[3]data!#REF!</definedName>
    <definedName name="_AMO_SingleObject_450755104_ROM_F0.SEC2.Print_2.SEC1.HDR.TXT2" hidden="1">[3]data!#REF!</definedName>
    <definedName name="_AMO_SingleObject_450755104_ROM_F0.SEC2.Print_2.SEC1.HDR.TXT3" hidden="1">[3]data!#REF!</definedName>
    <definedName name="_AMO_SingleObject_450755104_ROM_F0.SEC2.Print_2.SEC1.HDR.TXT4" hidden="1">[3]data!#REF!</definedName>
    <definedName name="_AMO_SingleObject_450755104_ROM_F0.SEC2.Print_2.SEC1.HDR.TXT5" hidden="1">[3]data!#REF!</definedName>
    <definedName name="_AMO_SingleObject_45729353_ROM_F0.SEC2.Print_1.SEC1.BDY.Data_Set_WORK_COLE" localSheetId="0" hidden="1">#REF!</definedName>
    <definedName name="_AMO_SingleObject_45729353_ROM_F0.SEC2.Print_1.SEC1.BDY.Data_Set_WORK_COLE" hidden="1">#REF!</definedName>
    <definedName name="_AMO_SingleObject_45729353_ROM_F0.SEC2.Print_1.SEC1.HDR.TXT1" localSheetId="0" hidden="1">#REF!</definedName>
    <definedName name="_AMO_SingleObject_45729353_ROM_F0.SEC2.Print_1.SEC1.HDR.TXT1" hidden="1">#REF!</definedName>
    <definedName name="_AMO_SingleObject_45729353_ROM_F0.SEC2.Print_2.SEC1.BDY.Data_Set_WORK_SIMTWOA" localSheetId="0" hidden="1">#REF!</definedName>
    <definedName name="_AMO_SingleObject_45729353_ROM_F0.SEC2.Print_2.SEC1.BDY.Data_Set_WORK_SIMTWOA" hidden="1">#REF!</definedName>
    <definedName name="_AMO_SingleObject_45729353_ROM_F0.SEC2.Print_2.SEC1.HDR.TXT1" localSheetId="0" hidden="1">#REF!</definedName>
    <definedName name="_AMO_SingleObject_45729353_ROM_F0.SEC2.Print_2.SEC1.HDR.TXT1" hidden="1">#REF!</definedName>
    <definedName name="_AMO_SingleObject_45729353_ROM_F0.SEC2.Print_2.SEC1.HDR.TXT2" localSheetId="0" hidden="1">#REF!</definedName>
    <definedName name="_AMO_SingleObject_45729353_ROM_F0.SEC2.Print_2.SEC1.HDR.TXT2" hidden="1">#REF!</definedName>
    <definedName name="_AMO_SingleObject_45729353_ROM_F0.SEC2.Print_2.SEC1.HDR.TXT3" localSheetId="0" hidden="1">#REF!</definedName>
    <definedName name="_AMO_SingleObject_45729353_ROM_F0.SEC2.Print_2.SEC1.HDR.TXT3" hidden="1">#REF!</definedName>
    <definedName name="_AMO_SingleObject_45729353_ROM_F0.SEC2.Print_2.SEC1.HDR.TXT4" localSheetId="0" hidden="1">#REF!</definedName>
    <definedName name="_AMO_SingleObject_45729353_ROM_F0.SEC2.Print_2.SEC1.HDR.TXT4" hidden="1">#REF!</definedName>
    <definedName name="_AMO_SingleObject_45729353_ROM_F0.SEC2.Print_2.SEC1.HDR.TXT5" localSheetId="0" hidden="1">#REF!</definedName>
    <definedName name="_AMO_SingleObject_45729353_ROM_F0.SEC2.Print_2.SEC1.HDR.TXT5" hidden="1">#REF!</definedName>
    <definedName name="_AMO_SingleObject_480642679_ROM_F0.SEC2.Print_1.SEC1.HDR.TXT1" localSheetId="0" hidden="1">'[4]2015'!#REF!</definedName>
    <definedName name="_AMO_SingleObject_480642679_ROM_F0.SEC2.Print_1.SEC1.HDR.TXT1" hidden="1">'[4]2015'!#REF!</definedName>
    <definedName name="_AMO_SingleObject_480642679_ROM_F0.SEC2.Print_2.SEC1.BDY.Data_Set_WORK_SIMTWOA" localSheetId="0" hidden="1">'[4]2015'!#REF!</definedName>
    <definedName name="_AMO_SingleObject_480642679_ROM_F0.SEC2.Print_2.SEC1.BDY.Data_Set_WORK_SIMTWOA" hidden="1">'[4]2015'!#REF!</definedName>
    <definedName name="_AMO_SingleObject_480642679_ROM_F0.SEC2.Print_2.SEC1.HDR.TXT1" localSheetId="0" hidden="1">'[4]2015'!#REF!</definedName>
    <definedName name="_AMO_SingleObject_480642679_ROM_F0.SEC2.Print_2.SEC1.HDR.TXT1" hidden="1">'[4]2015'!#REF!</definedName>
    <definedName name="_AMO_SingleObject_480642679_ROM_F0.SEC2.Print_2.SEC1.HDR.TXT2" localSheetId="0" hidden="1">'[4]2015'!#REF!</definedName>
    <definedName name="_AMO_SingleObject_480642679_ROM_F0.SEC2.Print_2.SEC1.HDR.TXT2" hidden="1">'[4]2015'!#REF!</definedName>
    <definedName name="_AMO_SingleObject_480642679_ROM_F0.SEC2.Print_2.SEC1.HDR.TXT3" hidden="1">'[4]2015'!#REF!</definedName>
    <definedName name="_AMO_SingleObject_480642679_ROM_F0.SEC2.Print_2.SEC1.HDR.TXT4" hidden="1">'[4]2015'!#REF!</definedName>
    <definedName name="_AMO_SingleObject_480642679_ROM_F0.SEC2.Print_2.SEC1.HDR.TXT5" hidden="1">'[4]2015'!#REF!</definedName>
    <definedName name="_AMO_SingleObject_492809584_ROM_F0.SEC2.Print_1.SEC1.HDR.TXT1" hidden="1">'[4]2014'!#REF!</definedName>
    <definedName name="_AMO_SingleObject_492809584_ROM_F0.SEC2.Print_2.SEC1.BDY.Data_Set_WORK_SIMTWOA" hidden="1">'[4]2014'!#REF!</definedName>
    <definedName name="_AMO_SingleObject_492809584_ROM_F0.SEC2.Print_2.SEC1.HDR.TXT1" hidden="1">'[4]2014'!#REF!</definedName>
    <definedName name="_AMO_SingleObject_492809584_ROM_F0.SEC2.Print_2.SEC1.HDR.TXT2" hidden="1">'[4]2014'!#REF!</definedName>
    <definedName name="_AMO_SingleObject_492809584_ROM_F0.SEC2.Print_2.SEC1.HDR.TXT3" hidden="1">'[4]2014'!#REF!</definedName>
    <definedName name="_AMO_SingleObject_492809584_ROM_F0.SEC2.Print_2.SEC1.HDR.TXT4" hidden="1">'[4]2014'!#REF!</definedName>
    <definedName name="_AMO_SingleObject_492809584_ROM_F0.SEC2.Print_2.SEC1.HDR.TXT5" hidden="1">'[4]2014'!#REF!</definedName>
    <definedName name="_AMO_SingleObject_569590114_ROM_F0.SEC2.Print_1.SEC1.BDY.Data_Set_WORK_COLE" localSheetId="0" hidden="1">#REF!</definedName>
    <definedName name="_AMO_SingleObject_569590114_ROM_F0.SEC2.Print_1.SEC1.BDY.Data_Set_WORK_COLE" hidden="1">#REF!</definedName>
    <definedName name="_AMO_SingleObject_569590114_ROM_F0.SEC2.Print_1.SEC1.HDR.TXT1" localSheetId="0" hidden="1">#REF!</definedName>
    <definedName name="_AMO_SingleObject_569590114_ROM_F0.SEC2.Print_1.SEC1.HDR.TXT1" hidden="1">#REF!</definedName>
    <definedName name="_AMO_SingleObject_569590114_ROM_F0.SEC2.Print_2.SEC1.BDY.Data_Set_WORK_SIMTWOA" localSheetId="0" hidden="1">#REF!</definedName>
    <definedName name="_AMO_SingleObject_569590114_ROM_F0.SEC2.Print_2.SEC1.BDY.Data_Set_WORK_SIMTWOA" hidden="1">#REF!</definedName>
    <definedName name="_AMO_SingleObject_569590114_ROM_F0.SEC2.Print_2.SEC1.HDR.TXT1" localSheetId="0" hidden="1">#REF!</definedName>
    <definedName name="_AMO_SingleObject_569590114_ROM_F0.SEC2.Print_2.SEC1.HDR.TXT1" hidden="1">#REF!</definedName>
    <definedName name="_AMO_SingleObject_569590114_ROM_F0.SEC2.Print_2.SEC1.HDR.TXT2" localSheetId="0" hidden="1">#REF!</definedName>
    <definedName name="_AMO_SingleObject_569590114_ROM_F0.SEC2.Print_2.SEC1.HDR.TXT2" hidden="1">#REF!</definedName>
    <definedName name="_AMO_SingleObject_569590114_ROM_F0.SEC2.Print_2.SEC1.HDR.TXT3" localSheetId="0" hidden="1">#REF!</definedName>
    <definedName name="_AMO_SingleObject_569590114_ROM_F0.SEC2.Print_2.SEC1.HDR.TXT3" hidden="1">#REF!</definedName>
    <definedName name="_AMO_SingleObject_569590114_ROM_F0.SEC2.Print_2.SEC1.HDR.TXT4" localSheetId="0" hidden="1">#REF!</definedName>
    <definedName name="_AMO_SingleObject_569590114_ROM_F0.SEC2.Print_2.SEC1.HDR.TXT4" hidden="1">#REF!</definedName>
    <definedName name="_AMO_SingleObject_569590114_ROM_F0.SEC2.Print_2.SEC1.HDR.TXT5" localSheetId="0" hidden="1">#REF!</definedName>
    <definedName name="_AMO_SingleObject_569590114_ROM_F0.SEC2.Print_2.SEC1.HDR.TXT5" hidden="1">#REF!</definedName>
    <definedName name="_AMO_SingleObject_601675587_ROM_F0.SEC2.Print_1.SEC1.HDR.TXT1" localSheetId="0" hidden="1">'[5]2015 Taxes CY 16 CPPRT'!#REF!</definedName>
    <definedName name="_AMO_SingleObject_601675587_ROM_F0.SEC2.Print_1.SEC1.HDR.TXT1" hidden="1">'[5]2015 Taxes CY 16 CPPRT'!#REF!</definedName>
    <definedName name="_AMO_SingleObject_669565704_ROM_F0.SEC2.Print_1.SEC1.HDR.TXT1" localSheetId="0" hidden="1">'[4]Real for Checking'!#REF!</definedName>
    <definedName name="_AMO_SingleObject_669565704_ROM_F0.SEC2.Print_1.SEC1.HDR.TXT1" hidden="1">'[4]Real for Checking'!#REF!</definedName>
    <definedName name="_AMO_SingleObject_669565704_ROM_F0.SEC2.Print_2.SEC1.BDY.Data_Set_WORK_SIMTWOA" localSheetId="0" hidden="1">'[4]Real for Checking'!#REF!</definedName>
    <definedName name="_AMO_SingleObject_669565704_ROM_F0.SEC2.Print_2.SEC1.BDY.Data_Set_WORK_SIMTWOA" hidden="1">'[4]Real for Checking'!#REF!</definedName>
    <definedName name="_AMO_SingleObject_669565704_ROM_F0.SEC2.Print_2.SEC1.HDR.TXT1" localSheetId="0" hidden="1">'[4]Real for Checking'!#REF!</definedName>
    <definedName name="_AMO_SingleObject_669565704_ROM_F0.SEC2.Print_2.SEC1.HDR.TXT1" hidden="1">'[4]Real for Checking'!#REF!</definedName>
    <definedName name="_AMO_SingleObject_669565704_ROM_F0.SEC2.Print_2.SEC1.HDR.TXT2" hidden="1">'[4]Real for Checking'!#REF!</definedName>
    <definedName name="_AMO_SingleObject_669565704_ROM_F0.SEC2.Print_2.SEC1.HDR.TXT3" hidden="1">'[4]Real for Checking'!#REF!</definedName>
    <definedName name="_AMO_SingleObject_669565704_ROM_F0.SEC2.Print_2.SEC1.HDR.TXT4" hidden="1">'[4]Real for Checking'!#REF!</definedName>
    <definedName name="_AMO_SingleObject_669565704_ROM_F0.SEC2.Print_2.SEC1.HDR.TXT5" hidden="1">'[4]Real for Checking'!#REF!</definedName>
    <definedName name="_AMO_SingleObject_739077726_ROM_F0.SEC2.Print_1.SEC1.HDR.TXT1" hidden="1">'[6]WO PTELL'!#REF!</definedName>
    <definedName name="_AMO_SingleObject_739077726_ROM_F0.SEC2.Print_2.SEC1.BDY.Data_Set_WORK_SIMTWOA" hidden="1">'[6]WO PTELL'!#REF!</definedName>
    <definedName name="_AMO_SingleObject_739077726_ROM_F0.SEC2.Print_2.SEC1.HDR.TXT1" hidden="1">'[6]WO PTELL'!#REF!</definedName>
    <definedName name="_AMO_SingleObject_739077726_ROM_F0.SEC2.Print_2.SEC1.HDR.TXT2" hidden="1">'[6]WO PTELL'!#REF!</definedName>
    <definedName name="_AMO_SingleObject_739077726_ROM_F0.SEC2.Print_2.SEC1.HDR.TXT3" hidden="1">'[6]WO PTELL'!#REF!</definedName>
    <definedName name="_AMO_SingleObject_739077726_ROM_F0.SEC2.Print_2.SEC1.HDR.TXT4" hidden="1">'[6]WO PTELL'!#REF!</definedName>
    <definedName name="_AMO_SingleObject_739077726_ROM_F0.SEC2.Print_2.SEC1.HDR.TXT5" hidden="1">'[6]WO PTELL'!#REF!</definedName>
    <definedName name="_AMO_SingleObject_768399527_ROM_F0.SEC2.Print_1.SEC1.BDY.Data_Set_WORK_COLE" localSheetId="0" hidden="1">#REF!</definedName>
    <definedName name="_AMO_SingleObject_768399527_ROM_F0.SEC2.Print_1.SEC1.BDY.Data_Set_WORK_COLE" hidden="1">#REF!</definedName>
    <definedName name="_AMO_SingleObject_768399527_ROM_F0.SEC2.Print_1.SEC1.HDR.TXT1" localSheetId="0" hidden="1">#REF!</definedName>
    <definedName name="_AMO_SingleObject_768399527_ROM_F0.SEC2.Print_1.SEC1.HDR.TXT1" hidden="1">#REF!</definedName>
    <definedName name="_AMO_SingleObject_768399527_ROM_F0.SEC2.Print_2.SEC1.BDY.Data_Set_WORK_SIMTWOA" localSheetId="0" hidden="1">#REF!</definedName>
    <definedName name="_AMO_SingleObject_768399527_ROM_F0.SEC2.Print_2.SEC1.BDY.Data_Set_WORK_SIMTWOA" hidden="1">#REF!</definedName>
    <definedName name="_AMO_SingleObject_768399527_ROM_F0.SEC2.Print_2.SEC1.HDR.TXT1" localSheetId="0" hidden="1">#REF!</definedName>
    <definedName name="_AMO_SingleObject_768399527_ROM_F0.SEC2.Print_2.SEC1.HDR.TXT1" hidden="1">#REF!</definedName>
    <definedName name="_AMO_SingleObject_768399527_ROM_F0.SEC2.Print_2.SEC1.HDR.TXT2" localSheetId="0" hidden="1">#REF!</definedName>
    <definedName name="_AMO_SingleObject_768399527_ROM_F0.SEC2.Print_2.SEC1.HDR.TXT2" hidden="1">#REF!</definedName>
    <definedName name="_AMO_SingleObject_768399527_ROM_F0.SEC2.Print_2.SEC1.HDR.TXT3" localSheetId="0" hidden="1">#REF!</definedName>
    <definedName name="_AMO_SingleObject_768399527_ROM_F0.SEC2.Print_2.SEC1.HDR.TXT3" hidden="1">#REF!</definedName>
    <definedName name="_AMO_SingleObject_768399527_ROM_F0.SEC2.Print_2.SEC1.HDR.TXT4" localSheetId="0" hidden="1">#REF!</definedName>
    <definedName name="_AMO_SingleObject_768399527_ROM_F0.SEC2.Print_2.SEC1.HDR.TXT4" hidden="1">#REF!</definedName>
    <definedName name="_AMO_SingleObject_768399527_ROM_F0.SEC2.Print_2.SEC1.HDR.TXT5" localSheetId="0" hidden="1">#REF!</definedName>
    <definedName name="_AMO_SingleObject_768399527_ROM_F0.SEC2.Print_2.SEC1.HDR.TXT5" hidden="1">#REF!</definedName>
    <definedName name="_AMO_SingleObject_790798588_ROM_F0.SEC2.Print_1.SEC1.HDR.TXT1" localSheetId="0" hidden="1">'[4]2013'!#REF!</definedName>
    <definedName name="_AMO_SingleObject_790798588_ROM_F0.SEC2.Print_1.SEC1.HDR.TXT1" hidden="1">'[4]2013'!#REF!</definedName>
    <definedName name="_AMO_SingleObject_790798588_ROM_F0.SEC2.Print_1.SEC1.HDR.TXT2" localSheetId="0" hidden="1">'[4]2013'!#REF!</definedName>
    <definedName name="_AMO_SingleObject_790798588_ROM_F0.SEC2.Print_1.SEC1.HDR.TXT2" hidden="1">'[4]2013'!#REF!</definedName>
    <definedName name="_AMO_SingleObject_790798588_ROM_F0.SEC2.Print_1.SEC1.HDR.TXT3" localSheetId="0" hidden="1">'[4]2013'!#REF!</definedName>
    <definedName name="_AMO_SingleObject_790798588_ROM_F0.SEC2.Print_1.SEC1.HDR.TXT3" hidden="1">'[4]2013'!#REF!</definedName>
    <definedName name="_AMO_SingleObject_790798588_ROM_F0.SEC2.Print_1.SEC1.HDR.TXT4" localSheetId="0" hidden="1">'[4]2013'!#REF!</definedName>
    <definedName name="_AMO_SingleObject_790798588_ROM_F0.SEC2.Print_1.SEC1.HDR.TXT4" hidden="1">'[4]2013'!#REF!</definedName>
    <definedName name="_AMO_SingleObject_790798588_ROM_F0.SEC2.Print_1.SEC1.HDR.TXT5" hidden="1">'[4]2013'!#REF!</definedName>
    <definedName name="_AMO_SingleObject_790798588_ROM_F0.SEC2.Print_2.SEC1.BDY.Data_Set_WORK_SIMTWOA" hidden="1">'[4]2013'!#REF!</definedName>
    <definedName name="_AMO_SingleObject_790798588_ROM_F0.SEC2.Print_2.SEC1.HDR.TXT1" hidden="1">'[4]2013'!#REF!</definedName>
    <definedName name="_AMO_SingleObject_790798588_ROM_F0.SEC2.Print_2.SEC1.HDR.TXT2" hidden="1">'[4]2013'!#REF!</definedName>
    <definedName name="_AMO_SingleObject_790798588_ROM_F0.SEC2.Print_2.SEC1.HDR.TXT3" hidden="1">'[4]2013'!#REF!</definedName>
    <definedName name="_AMO_SingleObject_790798588_ROM_F0.SEC2.Print_2.SEC1.HDR.TXT4" hidden="1">'[4]2013'!#REF!</definedName>
    <definedName name="_AMO_SingleObject_790798588_ROM_F0.SEC2.Print_2.SEC1.HDR.TXT5" hidden="1">'[4]2013'!#REF!</definedName>
    <definedName name="_AMO_SingleObject_84217206_ROM_F0.SEC2.Print_1.SEC1.HDR.TXT1" hidden="1">'[6]W PTELL'!#REF!</definedName>
    <definedName name="_AMO_SingleObject_84217206_ROM_F0.SEC2.Print_2.SEC1.BDY.Data_Set_WORK_SIMTWOA" hidden="1">'[6]W PTELL'!#REF!</definedName>
    <definedName name="_AMO_SingleObject_84217206_ROM_F0.SEC2.Print_2.SEC1.HDR.TXT1" hidden="1">'[6]W PTELL'!#REF!</definedName>
    <definedName name="_AMO_SingleObject_84217206_ROM_F0.SEC2.Print_2.SEC1.HDR.TXT2" hidden="1">'[6]W PTELL'!#REF!</definedName>
    <definedName name="_AMO_SingleObject_84217206_ROM_F0.SEC2.Print_2.SEC1.HDR.TXT3" hidden="1">'[6]W PTELL'!#REF!</definedName>
    <definedName name="_AMO_SingleObject_84217206_ROM_F0.SEC2.Print_2.SEC1.HDR.TXT4" hidden="1">'[6]W PTELL'!#REF!</definedName>
    <definedName name="_AMO_SingleObject_84217206_ROM_F0.SEC2.Print_2.SEC1.HDR.TXT5" hidden="1">'[6]W PTELL'!#REF!</definedName>
    <definedName name="_AMO_SingleObject_847633867_ROM_F0.SEC2.Print_1.SEC1.BDY.Data_Set_WORK_COLE" localSheetId="0" hidden="1">#REF!</definedName>
    <definedName name="_AMO_SingleObject_847633867_ROM_F0.SEC2.Print_1.SEC1.BDY.Data_Set_WORK_COLE" hidden="1">#REF!</definedName>
    <definedName name="_AMO_SingleObject_847633867_ROM_F0.SEC2.Print_1.SEC1.HDR.TXT1" hidden="1">'[7]GSAVAR 17'!#REF!</definedName>
    <definedName name="_AMO_SingleObject_847633867_ROM_F0.SEC2.Print_2.SEC1.BDY.Data_Set_WORK_SIMTWOA" hidden="1">'[7]GSAVAR 17'!#REF!</definedName>
    <definedName name="_AMO_SingleObject_847633867_ROM_F0.SEC2.Print_2.SEC1.HDR.TXT1" hidden="1">'[7]GSAVAR 17'!#REF!</definedName>
    <definedName name="_AMO_SingleObject_847633867_ROM_F0.SEC2.Print_2.SEC1.HDR.TXT2" hidden="1">'[7]GSAVAR 17'!#REF!</definedName>
    <definedName name="_AMO_SingleObject_847633867_ROM_F0.SEC2.Print_2.SEC1.HDR.TXT3" hidden="1">'[7]GSAVAR 17'!#REF!</definedName>
    <definedName name="_AMO_SingleObject_847633867_ROM_F0.SEC2.Print_2.SEC1.HDR.TXT4" hidden="1">'[7]GSAVAR 17'!#REF!</definedName>
    <definedName name="_AMO_SingleObject_847633867_ROM_F0.SEC2.Print_2.SEC1.HDR.TXT5" hidden="1">'[7]GSAVAR 17'!#REF!</definedName>
    <definedName name="_AMO_SingleObject_875771459_ROM_F0.SEC2.Print_1.SEC1.BDY.Data_Set_WORK_COLE" localSheetId="0" hidden="1">#REF!</definedName>
    <definedName name="_AMO_SingleObject_875771459_ROM_F0.SEC2.Print_1.SEC1.BDY.Data_Set_WORK_COLE" hidden="1">#REF!</definedName>
    <definedName name="_AMO_SingleObject_875771459_ROM_F0.SEC2.Print_1.SEC1.HDR.TXT1" hidden="1">[7]GSAVAR16!#REF!</definedName>
    <definedName name="_AMO_SingleObject_875771459_ROM_F0.SEC2.Print_2.SEC1.BDY.Data_Set_WORK_SIMTWOA" hidden="1">[7]GSAVAR16!#REF!</definedName>
    <definedName name="_AMO_SingleObject_875771459_ROM_F0.SEC2.Print_2.SEC1.HDR.TXT1" hidden="1">[7]GSAVAR16!#REF!</definedName>
    <definedName name="_AMO_SingleObject_875771459_ROM_F0.SEC2.Print_2.SEC1.HDR.TXT2" hidden="1">[7]GSAVAR16!#REF!</definedName>
    <definedName name="_AMO_SingleObject_875771459_ROM_F0.SEC2.Print_2.SEC1.HDR.TXT3" hidden="1">[7]GSAVAR16!#REF!</definedName>
    <definedName name="_AMO_SingleObject_875771459_ROM_F0.SEC2.Print_2.SEC1.HDR.TXT4" hidden="1">[7]GSAVAR16!#REF!</definedName>
    <definedName name="_AMO_SingleObject_875771459_ROM_F0.SEC2.Print_2.SEC1.HDR.TXT5" hidden="1">[7]GSAVAR16!#REF!</definedName>
    <definedName name="_AMO_SingleObject_978866249_ROM_F0.SEC2.Print_2.SEC1.BDY.Data_Set_WORK_SIMTWOA" hidden="1">'[2]Limiting Rate'!#REF!</definedName>
    <definedName name="_AMO_SingleObject_978866249_ROM_F0.SEC2.Print_2.SEC1.HDR.TXT1" hidden="1">'[2]Limiting Rate'!#REF!</definedName>
    <definedName name="_AMO_SingleObject_978866249_ROM_F0.SEC2.Print_2.SEC1.HDR.TXT2" hidden="1">'[2]Limiting Rate'!#REF!</definedName>
    <definedName name="_AMO_SingleObject_978866249_ROM_F0.SEC2.Print_2.SEC1.HDR.TXT3" hidden="1">'[2]Limiting Rate'!#REF!</definedName>
    <definedName name="_AMO_SingleObject_978866249_ROM_F0.SEC2.Print_2.SEC1.HDR.TXT4" hidden="1">'[2]Limiting Rate'!#REF!</definedName>
    <definedName name="_AMO_SingleObject_978866249_ROM_F0.SEC2.Print_2.SEC1.HDR.TXT5" hidden="1">'[2]Limiting Rate'!#REF!</definedName>
    <definedName name="_AMO_SingleObject_984896348_ROM_F0.SEC2.Print_1.SEC1.BDY.Data_Set_WORK_COLE" localSheetId="0" hidden="1">#REF!</definedName>
    <definedName name="_AMO_SingleObject_984896348_ROM_F0.SEC2.Print_1.SEC1.BDY.Data_Set_WORK_COLE" hidden="1">#REF!</definedName>
    <definedName name="_AMO_SingleObject_984896348_ROM_F0.SEC2.Print_1.SEC1.HDR.TXT1" localSheetId="0" hidden="1">#REF!</definedName>
    <definedName name="_AMO_SingleObject_984896348_ROM_F0.SEC2.Print_1.SEC1.HDR.TXT1" hidden="1">#REF!</definedName>
    <definedName name="_AMO_SingleObject_984896348_ROM_F0.SEC2.Print_2.SEC1.BDY.Data_Set_WORK_JIM" localSheetId="0" hidden="1">#REF!</definedName>
    <definedName name="_AMO_SingleObject_984896348_ROM_F0.SEC2.Print_2.SEC1.BDY.Data_Set_WORK_JIM" hidden="1">#REF!</definedName>
    <definedName name="_AMO_SingleObject_984896348_ROM_F0.SEC2.Print_2.SEC1.HDR.TXT1" localSheetId="0" hidden="1">#REF!</definedName>
    <definedName name="_AMO_SingleObject_984896348_ROM_F0.SEC2.Print_2.SEC1.HDR.TXT1" hidden="1">#REF!</definedName>
    <definedName name="_AMO_SingleObject_984896348_ROM_F0.SEC2.Print_3.SEC1.BDY.Data_Set_WORK_SIMTWOA" localSheetId="0" hidden="1">#REF!</definedName>
    <definedName name="_AMO_SingleObject_984896348_ROM_F0.SEC2.Print_3.SEC1.BDY.Data_Set_WORK_SIMTWOA" hidden="1">#REF!</definedName>
    <definedName name="_AMO_SingleObject_984896348_ROM_F0.SEC2.Print_3.SEC1.HDR.TXT1" localSheetId="0" hidden="1">#REF!</definedName>
    <definedName name="_AMO_SingleObject_984896348_ROM_F0.SEC2.Print_3.SEC1.HDR.TXT1" hidden="1">#REF!</definedName>
    <definedName name="_AMO_SingleObject_984896348_ROM_F0.SEC2.Print_3.SEC1.HDR.TXT2" localSheetId="0" hidden="1">#REF!</definedName>
    <definedName name="_AMO_SingleObject_984896348_ROM_F0.SEC2.Print_3.SEC1.HDR.TXT2" hidden="1">#REF!</definedName>
    <definedName name="_AMO_SingleObject_984896348_ROM_F0.SEC2.Print_3.SEC1.HDR.TXT3" localSheetId="0" hidden="1">#REF!</definedName>
    <definedName name="_AMO_SingleObject_984896348_ROM_F0.SEC2.Print_3.SEC1.HDR.TXT3" hidden="1">#REF!</definedName>
    <definedName name="_AMO_SingleObject_984896348_ROM_F0.SEC2.Print_3.SEC1.HDR.TXT4" localSheetId="0" hidden="1">#REF!</definedName>
    <definedName name="_AMO_SingleObject_984896348_ROM_F0.SEC2.Print_3.SEC1.HDR.TXT4" hidden="1">#REF!</definedName>
    <definedName name="_AMO_SingleObject_984896348_ROM_F0.SEC2.Print_3.SEC1.HDR.TXT5" localSheetId="0" hidden="1">#REF!</definedName>
    <definedName name="_AMO_SingleObject_984896348_ROM_F0.SEC2.Print_3.SEC1.HDR.TXT5" hidden="1">#REF!</definedName>
    <definedName name="_xlnm._FilterDatabase" localSheetId="3" hidden="1">'Enrollment FY18-20'!$A$8:$BK$859</definedName>
    <definedName name="_xlnm._FilterDatabase" localSheetId="1" hidden="1">'Highest-Poverty LEAs'!$A$7:$K$7</definedName>
    <definedName name="_xlnm._FilterDatabase" localSheetId="0" hidden="1">'High-Need LEAs'!$A$7:$L$7</definedName>
    <definedName name="_xlnm._FilterDatabase" localSheetId="2" hidden="1">'NCES LEA District ID'!$A$1:$T$1</definedName>
    <definedName name="_xlnm._FilterDatabase" localSheetId="4" hidden="1">'SAIPE FY22'!$A$8:$O$8</definedName>
    <definedName name="_Order1" hidden="1">255</definedName>
    <definedName name="_Order2" hidden="1">255</definedName>
    <definedName name="_SIM2">#REF!</definedName>
    <definedName name="IMLERSPED">#REF!</definedName>
    <definedName name="print">#REF!</definedName>
    <definedName name="_xlnm.Print_Titles" localSheetId="4">'SAIPE FY22'!$5:$8</definedName>
    <definedName name="PublicData" localSheetId="4">#REF!</definedName>
    <definedName name="PublicData">'NCES LEA District ID'!$A$2:$S$2</definedName>
    <definedName name="PublicHeader" localSheetId="4">#REF!</definedName>
    <definedName name="PublicHeader">'NCES LEA District ID'!$A$1:$S$1</definedName>
    <definedName name="SpecEdData">'[8]Spec Educ Dist &amp; Sch'!#REF!</definedName>
    <definedName name="THURS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J643" i="8" l="1"/>
  <c r="J301" i="8"/>
  <c r="J576" i="8"/>
  <c r="J509" i="8"/>
  <c r="J501" i="8"/>
  <c r="J674" i="8"/>
  <c r="J835" i="8"/>
  <c r="J629" i="8"/>
  <c r="J829" i="8"/>
  <c r="J726" i="8"/>
  <c r="J668" i="8"/>
  <c r="J802" i="8"/>
  <c r="J566" i="8"/>
  <c r="J666" i="8"/>
  <c r="J797" i="8"/>
  <c r="J792" i="8"/>
  <c r="J642" i="8"/>
  <c r="J699" i="8"/>
  <c r="J844" i="8"/>
  <c r="J632" i="8"/>
  <c r="J816" i="8"/>
  <c r="J485" i="8"/>
  <c r="J386" i="8"/>
  <c r="J323" i="8"/>
  <c r="J800" i="8"/>
  <c r="J591" i="8"/>
  <c r="J649" i="8"/>
  <c r="J291" i="8"/>
  <c r="J202" i="8"/>
  <c r="J590" i="8"/>
  <c r="J521" i="8"/>
  <c r="J562" i="8"/>
  <c r="J498" i="8"/>
  <c r="J433" i="8"/>
  <c r="J446" i="8"/>
  <c r="J586" i="8"/>
  <c r="J232" i="8"/>
  <c r="J552" i="8"/>
  <c r="J164" i="8"/>
  <c r="J329" i="8"/>
  <c r="J392" i="8"/>
  <c r="J55" i="8"/>
  <c r="J278" i="8"/>
  <c r="J218" i="8"/>
  <c r="J239" i="8"/>
  <c r="J101" i="8"/>
  <c r="J113" i="8"/>
  <c r="J759" i="8"/>
  <c r="J407" i="8"/>
  <c r="J242" i="8"/>
  <c r="J617" i="8"/>
  <c r="J297" i="8"/>
  <c r="J526" i="8"/>
  <c r="J756" i="8"/>
  <c r="J710" i="8"/>
  <c r="J772" i="8"/>
  <c r="J197" i="8"/>
  <c r="J155" i="8"/>
  <c r="J350" i="8"/>
  <c r="J764" i="8"/>
  <c r="J788" i="8"/>
  <c r="J321" i="8"/>
  <c r="J604" i="8"/>
  <c r="J840" i="8"/>
  <c r="J766" i="8"/>
  <c r="J107" i="8"/>
  <c r="J163" i="8"/>
  <c r="J67" i="8"/>
  <c r="J285" i="8"/>
  <c r="J134" i="8"/>
  <c r="J96" i="8"/>
  <c r="J624" i="8"/>
  <c r="J71" i="8"/>
  <c r="J478" i="8"/>
  <c r="J613" i="8"/>
  <c r="J382" i="8"/>
  <c r="J322" i="8"/>
  <c r="J89" i="8"/>
  <c r="J28" i="8"/>
  <c r="J444" i="8"/>
  <c r="J157" i="8"/>
  <c r="J45" i="8"/>
  <c r="J56" i="8"/>
  <c r="J580" i="8"/>
  <c r="J575" i="8"/>
  <c r="J411" i="8"/>
  <c r="J145" i="8"/>
  <c r="J91" i="8"/>
  <c r="J30" i="8"/>
  <c r="J378" i="8"/>
  <c r="J461" i="8"/>
  <c r="J11" i="8"/>
  <c r="J25" i="8"/>
  <c r="J42" i="8"/>
  <c r="J141" i="8"/>
  <c r="J54" i="8"/>
  <c r="J17" i="8"/>
  <c r="J23" i="8"/>
  <c r="J531" i="8"/>
  <c r="J342" i="8"/>
  <c r="J58" i="8"/>
  <c r="J70" i="8"/>
  <c r="J29" i="8"/>
  <c r="J35" i="8"/>
  <c r="J127" i="8"/>
  <c r="J184" i="8"/>
  <c r="J44" i="8"/>
  <c r="J473" i="8"/>
  <c r="J171" i="8"/>
  <c r="J40" i="8"/>
  <c r="J57" i="8"/>
  <c r="J16" i="8"/>
  <c r="J10" i="8"/>
  <c r="J32" i="8"/>
  <c r="J240" i="8"/>
  <c r="J53" i="8"/>
  <c r="J152" i="8"/>
  <c r="J59" i="8"/>
  <c r="J21" i="8"/>
  <c r="J121" i="8"/>
  <c r="J671" i="8"/>
  <c r="J628" i="8"/>
  <c r="J570" i="8"/>
  <c r="J669" i="8"/>
  <c r="J858" i="8"/>
  <c r="J86" i="8"/>
  <c r="J765" i="8"/>
  <c r="J658" i="8"/>
  <c r="J857" i="8"/>
  <c r="J625" i="8"/>
  <c r="J656" i="8"/>
  <c r="J75" i="8"/>
  <c r="J207" i="8"/>
  <c r="J280" i="8"/>
  <c r="J64" i="8"/>
  <c r="J130" i="8"/>
  <c r="J367" i="8"/>
  <c r="J237" i="8"/>
  <c r="J19" i="8"/>
  <c r="J24" i="8"/>
  <c r="J553" i="8"/>
  <c r="J100" i="8"/>
  <c r="J223" i="8"/>
  <c r="J414" i="8"/>
  <c r="J272" i="8"/>
  <c r="J345" i="8"/>
  <c r="J103" i="8"/>
  <c r="J66" i="8"/>
  <c r="J37" i="8"/>
  <c r="J679" i="8"/>
  <c r="J716" i="8"/>
  <c r="J273" i="8"/>
  <c r="J506" i="8"/>
  <c r="J283" i="8"/>
  <c r="J748" i="8"/>
  <c r="J94" i="8"/>
  <c r="J125" i="8"/>
  <c r="J173" i="8"/>
  <c r="J251" i="8"/>
  <c r="J119" i="8"/>
  <c r="J662" i="8"/>
  <c r="J573" i="8"/>
  <c r="J528" i="8"/>
  <c r="J542" i="8"/>
  <c r="J449" i="8"/>
  <c r="J507" i="8"/>
  <c r="J780" i="8"/>
  <c r="J688" i="8"/>
  <c r="J738" i="8"/>
  <c r="J752" i="8"/>
  <c r="J269" i="8"/>
  <c r="J510" i="8"/>
  <c r="J523" i="8"/>
  <c r="J820" i="8"/>
  <c r="J416" i="8"/>
  <c r="J758" i="8"/>
  <c r="J761" i="8"/>
  <c r="J650" i="8"/>
  <c r="J527" i="8"/>
  <c r="J529" i="8"/>
  <c r="J812" i="8"/>
  <c r="J795" i="8"/>
  <c r="J619" i="8"/>
  <c r="J623" i="8"/>
  <c r="J641" i="8"/>
  <c r="J677" i="8"/>
  <c r="J789" i="8"/>
  <c r="J563" i="8"/>
  <c r="J749" i="8"/>
  <c r="J610" i="8"/>
  <c r="J109" i="8"/>
  <c r="J849" i="8"/>
  <c r="J397" i="8"/>
  <c r="J200" i="8"/>
  <c r="J156" i="8"/>
  <c r="J36" i="8"/>
  <c r="J84" i="8"/>
  <c r="J344" i="8"/>
  <c r="J296" i="8"/>
  <c r="J260" i="8"/>
  <c r="J214" i="8"/>
  <c r="J166" i="8"/>
  <c r="J227" i="8"/>
  <c r="J635" i="8"/>
  <c r="J741" i="8"/>
  <c r="J353" i="8"/>
  <c r="J794" i="8"/>
  <c r="J786" i="8"/>
  <c r="J836" i="8"/>
  <c r="J277" i="8"/>
  <c r="J20" i="8"/>
  <c r="J213" i="8"/>
  <c r="J256" i="8"/>
  <c r="J437" i="8"/>
  <c r="J339" i="8"/>
  <c r="J356" i="8"/>
  <c r="J292" i="8"/>
  <c r="J438" i="8"/>
  <c r="J456" i="8"/>
  <c r="J343" i="8"/>
  <c r="J27" i="8"/>
  <c r="J204" i="8"/>
  <c r="J302" i="8"/>
  <c r="J362" i="8"/>
  <c r="J247" i="8"/>
  <c r="J672" i="8"/>
  <c r="J409" i="8"/>
  <c r="J81" i="8"/>
  <c r="J142" i="8"/>
  <c r="J337" i="8"/>
  <c r="J199" i="8"/>
  <c r="J361" i="8"/>
  <c r="J727" i="8"/>
  <c r="J12" i="8"/>
  <c r="J539" i="8"/>
  <c r="J373" i="8"/>
  <c r="J49" i="8"/>
  <c r="J848" i="8"/>
  <c r="J719" i="8"/>
  <c r="J722" i="8"/>
  <c r="J249" i="8"/>
  <c r="J448" i="8"/>
  <c r="J709" i="8"/>
  <c r="J737" i="8"/>
  <c r="J730" i="8"/>
  <c r="J678" i="8"/>
  <c r="J512" i="8"/>
  <c r="J768" i="8"/>
  <c r="J832" i="8"/>
  <c r="J855" i="8"/>
  <c r="J852" i="8"/>
  <c r="J754" i="8"/>
  <c r="J691" i="8"/>
  <c r="J587" i="8"/>
  <c r="J262" i="8"/>
  <c r="J847" i="8"/>
  <c r="J810" i="8"/>
  <c r="J763" i="8"/>
  <c r="J854" i="8"/>
  <c r="J340" i="8"/>
  <c r="J842" i="8"/>
  <c r="J717" i="8"/>
  <c r="J440" i="8"/>
  <c r="J88" i="8"/>
  <c r="J284" i="8"/>
  <c r="J682" i="8"/>
  <c r="J465" i="8"/>
  <c r="J638" i="8"/>
  <c r="J47" i="8"/>
  <c r="J387" i="8"/>
  <c r="J379" i="8"/>
  <c r="J178" i="8"/>
  <c r="J93" i="8"/>
  <c r="J376" i="8"/>
  <c r="J516" i="8"/>
  <c r="J697" i="8"/>
  <c r="J620" i="8"/>
  <c r="J518" i="8"/>
  <c r="J614" i="8"/>
  <c r="J259" i="8"/>
  <c r="J39" i="8"/>
  <c r="J97" i="8"/>
  <c r="J760" i="8"/>
  <c r="J807" i="8"/>
  <c r="J645" i="8"/>
  <c r="J713" i="8"/>
  <c r="J739" i="8"/>
  <c r="J496" i="8"/>
  <c r="J815" i="8"/>
  <c r="J747" i="8"/>
  <c r="J608" i="8"/>
  <c r="J466" i="8"/>
  <c r="J324" i="8"/>
  <c r="J457" i="8"/>
  <c r="J453" i="8"/>
  <c r="J295" i="8"/>
  <c r="J330" i="8"/>
  <c r="J65" i="8"/>
  <c r="J275" i="8"/>
  <c r="J126" i="8"/>
  <c r="J14" i="8"/>
  <c r="J211" i="8"/>
  <c r="J203" i="8"/>
  <c r="J578" i="8"/>
  <c r="J95" i="8"/>
  <c r="J680" i="8"/>
  <c r="J783" i="8"/>
  <c r="J769" i="8"/>
  <c r="J418" i="8"/>
  <c r="J77" i="8"/>
  <c r="J73" i="8"/>
  <c r="J74" i="8"/>
  <c r="J138" i="8"/>
  <c r="J673" i="8"/>
  <c r="J593" i="8"/>
  <c r="J742" i="8"/>
  <c r="J400" i="8"/>
  <c r="J538" i="8"/>
  <c r="J300" i="8"/>
  <c r="J731" i="8"/>
  <c r="J423" i="8"/>
  <c r="J191" i="8"/>
  <c r="J144" i="8"/>
  <c r="J180" i="8"/>
  <c r="J751" i="8"/>
  <c r="J694" i="8"/>
  <c r="J299" i="8"/>
  <c r="J305" i="8"/>
  <c r="J427" i="8"/>
  <c r="J823" i="8"/>
  <c r="J784" i="8"/>
  <c r="J104" i="8"/>
  <c r="J584" i="8"/>
  <c r="J431" i="8"/>
  <c r="J326" i="8"/>
  <c r="J598" i="8"/>
  <c r="J333" i="8"/>
  <c r="J535" i="8"/>
  <c r="J258" i="8"/>
  <c r="J728" i="8"/>
  <c r="J396" i="8"/>
  <c r="J841" i="8"/>
  <c r="J159" i="8"/>
  <c r="J500" i="8"/>
  <c r="J462" i="8"/>
  <c r="J128" i="8"/>
  <c r="J133" i="8"/>
  <c r="J257" i="8"/>
  <c r="J82" i="8"/>
  <c r="J714" i="8"/>
  <c r="J659" i="8"/>
  <c r="J732" i="8"/>
  <c r="J828" i="8"/>
  <c r="J845" i="8"/>
  <c r="J803" i="8"/>
  <c r="J808" i="8"/>
  <c r="J646" i="8"/>
  <c r="J647" i="8"/>
  <c r="J684" i="8"/>
  <c r="J817" i="8"/>
  <c r="J596" i="8"/>
  <c r="J707" i="8"/>
  <c r="J648" i="8"/>
  <c r="J775" i="8"/>
  <c r="J72" i="8"/>
  <c r="J547" i="8"/>
  <c r="J839" i="8"/>
  <c r="J725" i="8"/>
  <c r="J664" i="8"/>
  <c r="J846" i="8"/>
  <c r="J639" i="8"/>
  <c r="J685" i="8"/>
  <c r="J695" i="8"/>
  <c r="J544" i="8"/>
  <c r="J743" i="8"/>
  <c r="J819" i="8"/>
  <c r="J314" i="8"/>
  <c r="J778" i="8"/>
  <c r="J773" i="8"/>
  <c r="J341" i="8"/>
  <c r="J477" i="8"/>
  <c r="J560" i="8"/>
  <c r="J172" i="8"/>
  <c r="J52" i="8"/>
  <c r="J721" i="8"/>
  <c r="J135" i="8"/>
  <c r="J186" i="8"/>
  <c r="J312" i="8"/>
  <c r="J286" i="8"/>
  <c r="J346" i="8"/>
  <c r="J369" i="8"/>
  <c r="J327" i="8"/>
  <c r="J432" i="8"/>
  <c r="J704" i="8"/>
  <c r="J689" i="8"/>
  <c r="J99" i="8"/>
  <c r="J798" i="8"/>
  <c r="J744" i="8"/>
  <c r="J158" i="8"/>
  <c r="J148" i="8"/>
  <c r="J390" i="8"/>
  <c r="J663" i="8"/>
  <c r="J298" i="8"/>
  <c r="J208" i="8"/>
  <c r="J352" i="8"/>
  <c r="J791" i="8"/>
  <c r="J687" i="8"/>
  <c r="J606" i="8"/>
  <c r="J618" i="8"/>
  <c r="J746" i="8"/>
  <c r="J633" i="8"/>
  <c r="J735" i="8"/>
  <c r="J220" i="8"/>
  <c r="J234" i="8"/>
  <c r="J436" i="8"/>
  <c r="J787" i="8"/>
  <c r="J712" i="8"/>
  <c r="J830" i="8"/>
  <c r="J595" i="8"/>
  <c r="J225" i="8"/>
  <c r="J472" i="8"/>
  <c r="J248" i="8"/>
  <c r="J631" i="8"/>
  <c r="J87" i="8"/>
  <c r="J569" i="8"/>
  <c r="J281" i="8"/>
  <c r="J307" i="8"/>
  <c r="J515" i="8"/>
  <c r="J805" i="8"/>
  <c r="J851" i="8"/>
  <c r="J782" i="8"/>
  <c r="J692" i="8"/>
  <c r="J702" i="8"/>
  <c r="J675" i="8"/>
  <c r="J831" i="8"/>
  <c r="J319" i="8"/>
  <c r="J690" i="8"/>
  <c r="J843" i="8"/>
  <c r="J194" i="8"/>
  <c r="J391" i="8"/>
  <c r="J377" i="8"/>
  <c r="J525" i="8"/>
  <c r="J363" i="8"/>
  <c r="J195" i="8"/>
  <c r="J698" i="8"/>
  <c r="J804" i="8"/>
  <c r="J700" i="8"/>
  <c r="J814" i="8"/>
  <c r="J536" i="8"/>
  <c r="J490" i="8"/>
  <c r="J244" i="8"/>
  <c r="J429" i="8"/>
  <c r="J205" i="8"/>
  <c r="J755" i="8"/>
  <c r="J445" i="8"/>
  <c r="J745" i="8"/>
  <c r="J504" i="8"/>
  <c r="J779" i="8"/>
  <c r="J505" i="8"/>
  <c r="J813" i="8"/>
  <c r="J546" i="8"/>
  <c r="J399" i="8"/>
  <c r="J724" i="8"/>
  <c r="J853" i="8"/>
  <c r="J165" i="8"/>
  <c r="J686" i="8"/>
  <c r="J455" i="8"/>
  <c r="J454" i="8"/>
  <c r="J229" i="8"/>
  <c r="J413" i="8"/>
  <c r="J289" i="8"/>
  <c r="J404" i="8"/>
  <c r="J474" i="8"/>
  <c r="J374" i="8"/>
  <c r="J384" i="8"/>
  <c r="J209" i="8"/>
  <c r="J549" i="8"/>
  <c r="J263" i="8"/>
  <c r="J38" i="8"/>
  <c r="J236" i="8"/>
  <c r="J254" i="8"/>
  <c r="J137" i="8"/>
  <c r="J452" i="8"/>
  <c r="J85" i="8"/>
  <c r="J149" i="8"/>
  <c r="J332" i="8"/>
  <c r="J443" i="8"/>
  <c r="J370" i="8"/>
  <c r="J371" i="8"/>
  <c r="J235" i="8"/>
  <c r="J394" i="8"/>
  <c r="J564" i="8"/>
  <c r="J497" i="8"/>
  <c r="J459" i="8"/>
  <c r="J464" i="8"/>
  <c r="J822" i="8"/>
  <c r="J170" i="8"/>
  <c r="J268" i="8"/>
  <c r="J117" i="8"/>
  <c r="J131" i="8"/>
  <c r="J486" i="8"/>
  <c r="J189" i="8"/>
  <c r="J105" i="8"/>
  <c r="J140" i="8"/>
  <c r="J537" i="8"/>
  <c r="J530" i="8"/>
  <c r="J188" i="8"/>
  <c r="J26" i="8"/>
  <c r="J160" i="8"/>
  <c r="J634" i="8"/>
  <c r="J602" i="8"/>
  <c r="J282" i="8"/>
  <c r="J458" i="8"/>
  <c r="J372" i="8"/>
  <c r="J212" i="8"/>
  <c r="J460" i="8"/>
  <c r="J550" i="8"/>
  <c r="J571" i="8"/>
  <c r="J627" i="8"/>
  <c r="J451" i="8"/>
  <c r="J364" i="8"/>
  <c r="J419" i="8"/>
  <c r="J182" i="8"/>
  <c r="J517" i="8"/>
  <c r="J615" i="8"/>
  <c r="J667" i="8"/>
  <c r="J651" i="8"/>
  <c r="J554" i="8"/>
  <c r="J705" i="8"/>
  <c r="J177" i="8"/>
  <c r="J450" i="8"/>
  <c r="J415" i="8"/>
  <c r="J60" i="8"/>
  <c r="J435" i="8"/>
  <c r="J421" i="8"/>
  <c r="J233" i="8"/>
  <c r="J221" i="8"/>
  <c r="J481" i="8"/>
  <c r="J534" i="8"/>
  <c r="J385" i="8"/>
  <c r="J508" i="8"/>
  <c r="J551" i="8"/>
  <c r="J495" i="8"/>
  <c r="J597" i="8"/>
  <c r="J201" i="8"/>
  <c r="J245" i="8"/>
  <c r="J572" i="8"/>
  <c r="J309" i="8"/>
  <c r="J68" i="8"/>
  <c r="J463" i="8"/>
  <c r="J493" i="8"/>
  <c r="J406" i="8"/>
  <c r="J483" i="8"/>
  <c r="J589" i="8"/>
  <c r="J310" i="8"/>
  <c r="J192" i="8"/>
  <c r="J222" i="8"/>
  <c r="J206" i="8"/>
  <c r="J403" i="8"/>
  <c r="J380" i="8"/>
  <c r="J261" i="8"/>
  <c r="J368" i="8"/>
  <c r="J118" i="8"/>
  <c r="J50" i="8"/>
  <c r="J294" i="8"/>
  <c r="J581" i="8"/>
  <c r="J652" i="8"/>
  <c r="J216" i="8"/>
  <c r="J393" i="8"/>
  <c r="J335" i="8"/>
  <c r="J293" i="8"/>
  <c r="J238" i="8"/>
  <c r="J61" i="8"/>
  <c r="J43" i="8"/>
  <c r="J605" i="8"/>
  <c r="J110" i="8"/>
  <c r="J729" i="8"/>
  <c r="J592" i="8"/>
  <c r="J408" i="8"/>
  <c r="J706" i="8"/>
  <c r="J288" i="8"/>
  <c r="J718" i="8"/>
  <c r="J594" i="8"/>
  <c r="J653" i="8"/>
  <c r="J355" i="8"/>
  <c r="J502" i="8"/>
  <c r="J161" i="8"/>
  <c r="J439" i="8"/>
  <c r="J494" i="8"/>
  <c r="J541" i="8"/>
  <c r="J557" i="8"/>
  <c r="J582" i="8"/>
  <c r="J856" i="8"/>
  <c r="J723" i="8"/>
  <c r="J696" i="8"/>
  <c r="J636" i="8"/>
  <c r="J599" i="8"/>
  <c r="J654" i="8"/>
  <c r="J424" i="8"/>
  <c r="J733" i="8"/>
  <c r="J360" i="8"/>
  <c r="J683" i="8"/>
  <c r="J809" i="8"/>
  <c r="J806" i="8"/>
  <c r="J827" i="8"/>
  <c r="J402" i="8"/>
  <c r="J83" i="8"/>
  <c r="J270" i="8"/>
  <c r="J79" i="8"/>
  <c r="J146" i="8"/>
  <c r="J328" i="8"/>
  <c r="J78" i="8"/>
  <c r="J129" i="8"/>
  <c r="J98" i="8"/>
  <c r="J467" i="8"/>
  <c r="J265" i="8"/>
  <c r="J150" i="8"/>
  <c r="J167" i="8"/>
  <c r="J174" i="8"/>
  <c r="J139" i="8"/>
  <c r="J215" i="8"/>
  <c r="J116" i="8"/>
  <c r="J92" i="8"/>
  <c r="J122" i="8"/>
  <c r="J80" i="8"/>
  <c r="J347" i="8"/>
  <c r="J555" i="8"/>
  <c r="J124" i="8"/>
  <c r="J143" i="8"/>
  <c r="J228" i="8"/>
  <c r="J176" i="8"/>
  <c r="J540" i="8"/>
  <c r="J304" i="8"/>
  <c r="J511" i="8"/>
  <c r="J734" i="8"/>
  <c r="J626" i="8"/>
  <c r="J801" i="8"/>
  <c r="J799" i="8"/>
  <c r="J169" i="8"/>
  <c r="J132" i="8"/>
  <c r="J320" i="8"/>
  <c r="J574" i="8"/>
  <c r="J190" i="8"/>
  <c r="J388" i="8"/>
  <c r="J410" i="8"/>
  <c r="J489" i="8"/>
  <c r="J217" i="8"/>
  <c r="J102" i="8"/>
  <c r="J168" i="8"/>
  <c r="J243" i="8"/>
  <c r="J179" i="8"/>
  <c r="J316" i="8"/>
  <c r="J422" i="8"/>
  <c r="J644" i="8"/>
  <c r="J354" i="8"/>
  <c r="J790" i="8"/>
  <c r="J441" i="8"/>
  <c r="J676" i="8"/>
  <c r="J640" i="8"/>
  <c r="J609" i="8"/>
  <c r="J753" i="8"/>
  <c r="J187" i="8"/>
  <c r="J567" i="8"/>
  <c r="J230" i="8"/>
  <c r="J336" i="8"/>
  <c r="J9" i="8"/>
  <c r="J33" i="8"/>
  <c r="J255" i="8"/>
  <c r="J108" i="8"/>
  <c r="J357" i="8"/>
  <c r="J185" i="8"/>
  <c r="J46" i="8"/>
  <c r="J18" i="8"/>
  <c r="J175" i="8"/>
  <c r="J183" i="8"/>
  <c r="J63" i="8"/>
  <c r="J522" i="8"/>
  <c r="J776" i="8"/>
  <c r="J383" i="8"/>
  <c r="J198" i="8"/>
  <c r="J622" i="8"/>
  <c r="J771" i="8"/>
  <c r="J826" i="8"/>
  <c r="J811" i="8"/>
  <c r="J821" i="8"/>
  <c r="J365" i="8"/>
  <c r="J358" i="8"/>
  <c r="J412" i="8"/>
  <c r="J313" i="8"/>
  <c r="J279" i="8"/>
  <c r="J318" i="8"/>
  <c r="J488" i="8"/>
  <c r="J226" i="8"/>
  <c r="J701" i="8"/>
  <c r="J514" i="8"/>
  <c r="J533" i="8"/>
  <c r="J62" i="8"/>
  <c r="J351" i="8"/>
  <c r="J395" i="8"/>
  <c r="J69" i="8"/>
  <c r="J577" i="8"/>
  <c r="J120" i="8"/>
  <c r="J111" i="8"/>
  <c r="J480" i="8"/>
  <c r="J306" i="8"/>
  <c r="J520" i="8"/>
  <c r="J136" i="8"/>
  <c r="J833" i="8"/>
  <c r="J267" i="8"/>
  <c r="J703" i="8"/>
  <c r="J112" i="8"/>
  <c r="J711" i="8"/>
  <c r="J476" i="8"/>
  <c r="J349" i="8"/>
  <c r="J375" i="8"/>
  <c r="J603" i="8"/>
  <c r="J389" i="8"/>
  <c r="J491" i="8"/>
  <c r="J426" i="8"/>
  <c r="J484" i="8"/>
  <c r="J637" i="8"/>
  <c r="J612" i="8"/>
  <c r="J579" i="8"/>
  <c r="J660" i="8"/>
  <c r="J561" i="8"/>
  <c r="J34" i="8"/>
  <c r="J366" i="8"/>
  <c r="J777" i="8"/>
  <c r="J181" i="8"/>
  <c r="J559" i="8"/>
  <c r="J447" i="8"/>
  <c r="J657" i="8"/>
  <c r="J420" i="8"/>
  <c r="J114" i="8"/>
  <c r="J147" i="8"/>
  <c r="J417" i="8"/>
  <c r="J193" i="8"/>
  <c r="J252" i="8"/>
  <c r="J469" i="8"/>
  <c r="J471" i="8"/>
  <c r="J196" i="8"/>
  <c r="J425" i="8"/>
  <c r="J487" i="8"/>
  <c r="J219" i="8"/>
  <c r="J266" i="8"/>
  <c r="J757" i="8"/>
  <c r="J41" i="8"/>
  <c r="J661" i="8"/>
  <c r="J740" i="8"/>
  <c r="J250" i="8"/>
  <c r="J123" i="8"/>
  <c r="J311" i="8"/>
  <c r="J162" i="8"/>
  <c r="J31" i="8"/>
  <c r="J693" i="8"/>
  <c r="J405" i="8"/>
  <c r="J475" i="8"/>
  <c r="J837" i="8"/>
  <c r="J611" i="8"/>
  <c r="J824" i="8"/>
  <c r="J838" i="8"/>
  <c r="J818" i="8"/>
  <c r="J325" i="8"/>
  <c r="J548" i="8"/>
  <c r="J482" i="8"/>
  <c r="J231" i="8"/>
  <c r="J151" i="8"/>
  <c r="J271" i="8"/>
  <c r="J621" i="8"/>
  <c r="J398" i="8"/>
  <c r="J348" i="8"/>
  <c r="J303" i="8"/>
  <c r="J545" i="8"/>
  <c r="J331" i="8"/>
  <c r="J532" i="8"/>
  <c r="J720" i="8"/>
  <c r="J601" i="8"/>
  <c r="J543" i="8"/>
  <c r="J359" i="8"/>
  <c r="J308" i="8"/>
  <c r="J513" i="8"/>
  <c r="J48" i="8"/>
  <c r="J558" i="8"/>
  <c r="J785" i="8"/>
  <c r="J442" i="8"/>
  <c r="J583" i="8"/>
  <c r="J793" i="8"/>
  <c r="J224" i="8"/>
  <c r="J519" i="8"/>
  <c r="J665" i="8"/>
  <c r="J253" i="8"/>
  <c r="J76" i="8"/>
  <c r="J430" i="8"/>
  <c r="J503" i="8"/>
  <c r="J715" i="8"/>
  <c r="J492" i="8"/>
  <c r="J774" i="8"/>
  <c r="J276" i="8"/>
  <c r="J585" i="8"/>
  <c r="J15" i="8"/>
  <c r="J8" i="8"/>
  <c r="J13" i="8"/>
  <c r="J154" i="8"/>
  <c r="J434" i="8"/>
  <c r="J381" i="8"/>
  <c r="J600" i="8"/>
  <c r="J655" i="8"/>
  <c r="J781" i="8"/>
  <c r="J681" i="8"/>
  <c r="J565" i="8"/>
  <c r="J470" i="8"/>
  <c r="J317" i="8"/>
  <c r="J762" i="8"/>
  <c r="J670" i="8"/>
  <c r="J90" i="8"/>
  <c r="J264" i="8"/>
  <c r="J246" i="8"/>
  <c r="J499" i="8"/>
  <c r="J767" i="8"/>
  <c r="J850" i="8"/>
  <c r="J588" i="8"/>
  <c r="J825" i="8"/>
  <c r="J468" i="8"/>
  <c r="J630" i="8"/>
  <c r="J568" i="8"/>
  <c r="J796" i="8"/>
  <c r="J736" i="8"/>
  <c r="J287" i="8"/>
  <c r="J115" i="8"/>
  <c r="J106" i="8"/>
  <c r="J274" i="8"/>
  <c r="J153" i="8"/>
  <c r="J51" i="8"/>
  <c r="J241" i="8"/>
  <c r="J22" i="8"/>
  <c r="J607" i="8"/>
  <c r="J750" i="8"/>
  <c r="J338" i="8"/>
  <c r="J334" i="8"/>
  <c r="J428" i="8"/>
  <c r="J290" i="8"/>
  <c r="J479" i="8"/>
  <c r="J210" i="8"/>
  <c r="J834" i="8"/>
  <c r="J708" i="8"/>
  <c r="J315" i="8"/>
  <c r="J770" i="8"/>
  <c r="J401" i="8"/>
  <c r="J616" i="8"/>
  <c r="J524" i="8"/>
  <c r="J556" i="8"/>
  <c r="G643" i="8"/>
  <c r="G301" i="8"/>
  <c r="G576" i="8"/>
  <c r="G509" i="8"/>
  <c r="G501" i="8"/>
  <c r="G674" i="8"/>
  <c r="G835" i="8"/>
  <c r="G629" i="8"/>
  <c r="G829" i="8"/>
  <c r="G726" i="8"/>
  <c r="G668" i="8"/>
  <c r="G802" i="8"/>
  <c r="G566" i="8"/>
  <c r="G666" i="8"/>
  <c r="G797" i="8"/>
  <c r="G792" i="8"/>
  <c r="G642" i="8"/>
  <c r="G699" i="8"/>
  <c r="G844" i="8"/>
  <c r="G632" i="8"/>
  <c r="G816" i="8"/>
  <c r="G485" i="8"/>
  <c r="G386" i="8"/>
  <c r="G323" i="8"/>
  <c r="G800" i="8"/>
  <c r="G591" i="8"/>
  <c r="G649" i="8"/>
  <c r="G291" i="8"/>
  <c r="G202" i="8"/>
  <c r="G590" i="8"/>
  <c r="G521" i="8"/>
  <c r="G562" i="8"/>
  <c r="G498" i="8"/>
  <c r="G433" i="8"/>
  <c r="G446" i="8"/>
  <c r="G586" i="8"/>
  <c r="G232" i="8"/>
  <c r="G552" i="8"/>
  <c r="G164" i="8"/>
  <c r="G329" i="8"/>
  <c r="G392" i="8"/>
  <c r="G55" i="8"/>
  <c r="G278" i="8"/>
  <c r="G218" i="8"/>
  <c r="G239" i="8"/>
  <c r="G101" i="8"/>
  <c r="G113" i="8"/>
  <c r="G759" i="8"/>
  <c r="G407" i="8"/>
  <c r="G242" i="8"/>
  <c r="G617" i="8"/>
  <c r="G297" i="8"/>
  <c r="G526" i="8"/>
  <c r="G756" i="8"/>
  <c r="G710" i="8"/>
  <c r="G772" i="8"/>
  <c r="G197" i="8"/>
  <c r="G155" i="8"/>
  <c r="G350" i="8"/>
  <c r="G764" i="8"/>
  <c r="G788" i="8"/>
  <c r="G321" i="8"/>
  <c r="G604" i="8"/>
  <c r="G840" i="8"/>
  <c r="G766" i="8"/>
  <c r="G107" i="8"/>
  <c r="G163" i="8"/>
  <c r="G67" i="8"/>
  <c r="G285" i="8"/>
  <c r="G134" i="8"/>
  <c r="G96" i="8"/>
  <c r="G624" i="8"/>
  <c r="G71" i="8"/>
  <c r="G478" i="8"/>
  <c r="G613" i="8"/>
  <c r="G382" i="8"/>
  <c r="G322" i="8"/>
  <c r="G89" i="8"/>
  <c r="G28" i="8"/>
  <c r="G444" i="8"/>
  <c r="G157" i="8"/>
  <c r="G45" i="8"/>
  <c r="G56" i="8"/>
  <c r="G580" i="8"/>
  <c r="G575" i="8"/>
  <c r="G411" i="8"/>
  <c r="G145" i="8"/>
  <c r="G91" i="8"/>
  <c r="G30" i="8"/>
  <c r="G378" i="8"/>
  <c r="G461" i="8"/>
  <c r="G11" i="8"/>
  <c r="G25" i="8"/>
  <c r="G42" i="8"/>
  <c r="G141" i="8"/>
  <c r="G54" i="8"/>
  <c r="G17" i="8"/>
  <c r="G23" i="8"/>
  <c r="G531" i="8"/>
  <c r="G342" i="8"/>
  <c r="G58" i="8"/>
  <c r="G70" i="8"/>
  <c r="G29" i="8"/>
  <c r="G35" i="8"/>
  <c r="G127" i="8"/>
  <c r="G184" i="8"/>
  <c r="G44" i="8"/>
  <c r="G473" i="8"/>
  <c r="G171" i="8"/>
  <c r="G40" i="8"/>
  <c r="G57" i="8"/>
  <c r="G16" i="8"/>
  <c r="G10" i="8"/>
  <c r="G32" i="8"/>
  <c r="G240" i="8"/>
  <c r="G53" i="8"/>
  <c r="G152" i="8"/>
  <c r="G59" i="8"/>
  <c r="G21" i="8"/>
  <c r="G121" i="8"/>
  <c r="G671" i="8"/>
  <c r="G628" i="8"/>
  <c r="G570" i="8"/>
  <c r="G669" i="8"/>
  <c r="G858" i="8"/>
  <c r="G86" i="8"/>
  <c r="G765" i="8"/>
  <c r="G658" i="8"/>
  <c r="G857" i="8"/>
  <c r="G625" i="8"/>
  <c r="G656" i="8"/>
  <c r="G75" i="8"/>
  <c r="G207" i="8"/>
  <c r="G280" i="8"/>
  <c r="G64" i="8"/>
  <c r="G130" i="8"/>
  <c r="G367" i="8"/>
  <c r="G237" i="8"/>
  <c r="G19" i="8"/>
  <c r="G24" i="8"/>
  <c r="G553" i="8"/>
  <c r="G100" i="8"/>
  <c r="G223" i="8"/>
  <c r="G414" i="8"/>
  <c r="G272" i="8"/>
  <c r="G345" i="8"/>
  <c r="G103" i="8"/>
  <c r="G66" i="8"/>
  <c r="G37" i="8"/>
  <c r="G679" i="8"/>
  <c r="G716" i="8"/>
  <c r="G273" i="8"/>
  <c r="G506" i="8"/>
  <c r="G283" i="8"/>
  <c r="G748" i="8"/>
  <c r="G94" i="8"/>
  <c r="G125" i="8"/>
  <c r="G173" i="8"/>
  <c r="G251" i="8"/>
  <c r="G119" i="8"/>
  <c r="G662" i="8"/>
  <c r="G573" i="8"/>
  <c r="G528" i="8"/>
  <c r="G542" i="8"/>
  <c r="G449" i="8"/>
  <c r="G507" i="8"/>
  <c r="G780" i="8"/>
  <c r="G688" i="8"/>
  <c r="G738" i="8"/>
  <c r="G752" i="8"/>
  <c r="G269" i="8"/>
  <c r="G510" i="8"/>
  <c r="G523" i="8"/>
  <c r="G820" i="8"/>
  <c r="G416" i="8"/>
  <c r="G758" i="8"/>
  <c r="G761" i="8"/>
  <c r="G650" i="8"/>
  <c r="G527" i="8"/>
  <c r="G529" i="8"/>
  <c r="G812" i="8"/>
  <c r="G795" i="8"/>
  <c r="G619" i="8"/>
  <c r="G623" i="8"/>
  <c r="G641" i="8"/>
  <c r="G677" i="8"/>
  <c r="G789" i="8"/>
  <c r="G563" i="8"/>
  <c r="G749" i="8"/>
  <c r="G610" i="8"/>
  <c r="G109" i="8"/>
  <c r="G849" i="8"/>
  <c r="G397" i="8"/>
  <c r="G200" i="8"/>
  <c r="G156" i="8"/>
  <c r="G36" i="8"/>
  <c r="G84" i="8"/>
  <c r="G344" i="8"/>
  <c r="G296" i="8"/>
  <c r="G260" i="8"/>
  <c r="G214" i="8"/>
  <c r="G166" i="8"/>
  <c r="G227" i="8"/>
  <c r="G635" i="8"/>
  <c r="G741" i="8"/>
  <c r="G353" i="8"/>
  <c r="G794" i="8"/>
  <c r="G786" i="8"/>
  <c r="G836" i="8"/>
  <c r="G277" i="8"/>
  <c r="G20" i="8"/>
  <c r="G213" i="8"/>
  <c r="G256" i="8"/>
  <c r="G437" i="8"/>
  <c r="G339" i="8"/>
  <c r="G356" i="8"/>
  <c r="G292" i="8"/>
  <c r="G438" i="8"/>
  <c r="G456" i="8"/>
  <c r="G343" i="8"/>
  <c r="G27" i="8"/>
  <c r="G204" i="8"/>
  <c r="G302" i="8"/>
  <c r="G362" i="8"/>
  <c r="G247" i="8"/>
  <c r="G672" i="8"/>
  <c r="G409" i="8"/>
  <c r="G81" i="8"/>
  <c r="G142" i="8"/>
  <c r="G337" i="8"/>
  <c r="G199" i="8"/>
  <c r="G361" i="8"/>
  <c r="G727" i="8"/>
  <c r="G12" i="8"/>
  <c r="G539" i="8"/>
  <c r="G373" i="8"/>
  <c r="G49" i="8"/>
  <c r="G848" i="8"/>
  <c r="G719" i="8"/>
  <c r="G722" i="8"/>
  <c r="G249" i="8"/>
  <c r="G448" i="8"/>
  <c r="G709" i="8"/>
  <c r="G737" i="8"/>
  <c r="G730" i="8"/>
  <c r="G678" i="8"/>
  <c r="G512" i="8"/>
  <c r="G768" i="8"/>
  <c r="G832" i="8"/>
  <c r="G855" i="8"/>
  <c r="G852" i="8"/>
  <c r="G754" i="8"/>
  <c r="G691" i="8"/>
  <c r="G587" i="8"/>
  <c r="G262" i="8"/>
  <c r="G847" i="8"/>
  <c r="G810" i="8"/>
  <c r="G763" i="8"/>
  <c r="G854" i="8"/>
  <c r="G340" i="8"/>
  <c r="G842" i="8"/>
  <c r="G717" i="8"/>
  <c r="G440" i="8"/>
  <c r="G88" i="8"/>
  <c r="G284" i="8"/>
  <c r="G682" i="8"/>
  <c r="G465" i="8"/>
  <c r="G638" i="8"/>
  <c r="G47" i="8"/>
  <c r="G387" i="8"/>
  <c r="G379" i="8"/>
  <c r="G178" i="8"/>
  <c r="G93" i="8"/>
  <c r="G376" i="8"/>
  <c r="G516" i="8"/>
  <c r="G697" i="8"/>
  <c r="G620" i="8"/>
  <c r="G518" i="8"/>
  <c r="G614" i="8"/>
  <c r="G259" i="8"/>
  <c r="G39" i="8"/>
  <c r="G97" i="8"/>
  <c r="G760" i="8"/>
  <c r="G807" i="8"/>
  <c r="G645" i="8"/>
  <c r="G713" i="8"/>
  <c r="G739" i="8"/>
  <c r="G496" i="8"/>
  <c r="G815" i="8"/>
  <c r="G747" i="8"/>
  <c r="G608" i="8"/>
  <c r="G466" i="8"/>
  <c r="G324" i="8"/>
  <c r="G457" i="8"/>
  <c r="G453" i="8"/>
  <c r="G295" i="8"/>
  <c r="G330" i="8"/>
  <c r="G65" i="8"/>
  <c r="G275" i="8"/>
  <c r="G126" i="8"/>
  <c r="G14" i="8"/>
  <c r="G211" i="8"/>
  <c r="G203" i="8"/>
  <c r="G578" i="8"/>
  <c r="G95" i="8"/>
  <c r="G680" i="8"/>
  <c r="G783" i="8"/>
  <c r="G769" i="8"/>
  <c r="G418" i="8"/>
  <c r="G77" i="8"/>
  <c r="G73" i="8"/>
  <c r="G74" i="8"/>
  <c r="G138" i="8"/>
  <c r="G673" i="8"/>
  <c r="G593" i="8"/>
  <c r="G742" i="8"/>
  <c r="G400" i="8"/>
  <c r="G538" i="8"/>
  <c r="G300" i="8"/>
  <c r="G731" i="8"/>
  <c r="G423" i="8"/>
  <c r="G191" i="8"/>
  <c r="G144" i="8"/>
  <c r="G180" i="8"/>
  <c r="G751" i="8"/>
  <c r="G694" i="8"/>
  <c r="G299" i="8"/>
  <c r="G305" i="8"/>
  <c r="G427" i="8"/>
  <c r="G823" i="8"/>
  <c r="G784" i="8"/>
  <c r="G104" i="8"/>
  <c r="G584" i="8"/>
  <c r="G431" i="8"/>
  <c r="G326" i="8"/>
  <c r="G598" i="8"/>
  <c r="G333" i="8"/>
  <c r="G535" i="8"/>
  <c r="G258" i="8"/>
  <c r="G728" i="8"/>
  <c r="G396" i="8"/>
  <c r="G841" i="8"/>
  <c r="G159" i="8"/>
  <c r="G500" i="8"/>
  <c r="G462" i="8"/>
  <c r="G128" i="8"/>
  <c r="G133" i="8"/>
  <c r="G257" i="8"/>
  <c r="G82" i="8"/>
  <c r="G714" i="8"/>
  <c r="G659" i="8"/>
  <c r="G732" i="8"/>
  <c r="G828" i="8"/>
  <c r="G845" i="8"/>
  <c r="G803" i="8"/>
  <c r="G808" i="8"/>
  <c r="G646" i="8"/>
  <c r="G647" i="8"/>
  <c r="G684" i="8"/>
  <c r="G817" i="8"/>
  <c r="G596" i="8"/>
  <c r="G707" i="8"/>
  <c r="G648" i="8"/>
  <c r="G775" i="8"/>
  <c r="G72" i="8"/>
  <c r="G547" i="8"/>
  <c r="G839" i="8"/>
  <c r="G725" i="8"/>
  <c r="G664" i="8"/>
  <c r="G846" i="8"/>
  <c r="G639" i="8"/>
  <c r="G685" i="8"/>
  <c r="G695" i="8"/>
  <c r="G544" i="8"/>
  <c r="G743" i="8"/>
  <c r="G819" i="8"/>
  <c r="G314" i="8"/>
  <c r="G778" i="8"/>
  <c r="G773" i="8"/>
  <c r="G341" i="8"/>
  <c r="G477" i="8"/>
  <c r="G560" i="8"/>
  <c r="G172" i="8"/>
  <c r="G52" i="8"/>
  <c r="G721" i="8"/>
  <c r="G135" i="8"/>
  <c r="G186" i="8"/>
  <c r="G312" i="8"/>
  <c r="G286" i="8"/>
  <c r="G346" i="8"/>
  <c r="G369" i="8"/>
  <c r="G327" i="8"/>
  <c r="G432" i="8"/>
  <c r="G704" i="8"/>
  <c r="G689" i="8"/>
  <c r="G99" i="8"/>
  <c r="G798" i="8"/>
  <c r="G744" i="8"/>
  <c r="G158" i="8"/>
  <c r="G148" i="8"/>
  <c r="G390" i="8"/>
  <c r="G663" i="8"/>
  <c r="G298" i="8"/>
  <c r="G208" i="8"/>
  <c r="G352" i="8"/>
  <c r="G791" i="8"/>
  <c r="G687" i="8"/>
  <c r="G606" i="8"/>
  <c r="G618" i="8"/>
  <c r="G746" i="8"/>
  <c r="G633" i="8"/>
  <c r="G735" i="8"/>
  <c r="G220" i="8"/>
  <c r="G234" i="8"/>
  <c r="G436" i="8"/>
  <c r="G787" i="8"/>
  <c r="G712" i="8"/>
  <c r="G830" i="8"/>
  <c r="G595" i="8"/>
  <c r="G225" i="8"/>
  <c r="G472" i="8"/>
  <c r="G248" i="8"/>
  <c r="G631" i="8"/>
  <c r="G87" i="8"/>
  <c r="G569" i="8"/>
  <c r="G281" i="8"/>
  <c r="G307" i="8"/>
  <c r="G515" i="8"/>
  <c r="G805" i="8"/>
  <c r="G851" i="8"/>
  <c r="G782" i="8"/>
  <c r="G692" i="8"/>
  <c r="G702" i="8"/>
  <c r="G675" i="8"/>
  <c r="G831" i="8"/>
  <c r="G319" i="8"/>
  <c r="G690" i="8"/>
  <c r="G843" i="8"/>
  <c r="G194" i="8"/>
  <c r="G391" i="8"/>
  <c r="G377" i="8"/>
  <c r="G525" i="8"/>
  <c r="G363" i="8"/>
  <c r="G195" i="8"/>
  <c r="G698" i="8"/>
  <c r="G804" i="8"/>
  <c r="G700" i="8"/>
  <c r="G814" i="8"/>
  <c r="G536" i="8"/>
  <c r="G490" i="8"/>
  <c r="G244" i="8"/>
  <c r="G429" i="8"/>
  <c r="G205" i="8"/>
  <c r="G755" i="8"/>
  <c r="G445" i="8"/>
  <c r="G745" i="8"/>
  <c r="G504" i="8"/>
  <c r="G779" i="8"/>
  <c r="G505" i="8"/>
  <c r="G813" i="8"/>
  <c r="G546" i="8"/>
  <c r="G399" i="8"/>
  <c r="G724" i="8"/>
  <c r="G853" i="8"/>
  <c r="G165" i="8"/>
  <c r="G686" i="8"/>
  <c r="G455" i="8"/>
  <c r="G454" i="8"/>
  <c r="G229" i="8"/>
  <c r="G413" i="8"/>
  <c r="G289" i="8"/>
  <c r="G404" i="8"/>
  <c r="G474" i="8"/>
  <c r="G374" i="8"/>
  <c r="G384" i="8"/>
  <c r="G209" i="8"/>
  <c r="G549" i="8"/>
  <c r="G263" i="8"/>
  <c r="G38" i="8"/>
  <c r="G236" i="8"/>
  <c r="G254" i="8"/>
  <c r="G137" i="8"/>
  <c r="G452" i="8"/>
  <c r="G85" i="8"/>
  <c r="G149" i="8"/>
  <c r="G332" i="8"/>
  <c r="G443" i="8"/>
  <c r="G370" i="8"/>
  <c r="G371" i="8"/>
  <c r="G235" i="8"/>
  <c r="G394" i="8"/>
  <c r="G564" i="8"/>
  <c r="G497" i="8"/>
  <c r="G459" i="8"/>
  <c r="G464" i="8"/>
  <c r="G822" i="8"/>
  <c r="G170" i="8"/>
  <c r="G268" i="8"/>
  <c r="G117" i="8"/>
  <c r="G131" i="8"/>
  <c r="G486" i="8"/>
  <c r="G189" i="8"/>
  <c r="G105" i="8"/>
  <c r="G140" i="8"/>
  <c r="G537" i="8"/>
  <c r="G530" i="8"/>
  <c r="G188" i="8"/>
  <c r="G26" i="8"/>
  <c r="G160" i="8"/>
  <c r="G634" i="8"/>
  <c r="G602" i="8"/>
  <c r="G282" i="8"/>
  <c r="G458" i="8"/>
  <c r="G372" i="8"/>
  <c r="G212" i="8"/>
  <c r="G460" i="8"/>
  <c r="G550" i="8"/>
  <c r="G571" i="8"/>
  <c r="G627" i="8"/>
  <c r="G451" i="8"/>
  <c r="G364" i="8"/>
  <c r="G419" i="8"/>
  <c r="G182" i="8"/>
  <c r="G517" i="8"/>
  <c r="G615" i="8"/>
  <c r="G667" i="8"/>
  <c r="G651" i="8"/>
  <c r="G554" i="8"/>
  <c r="G705" i="8"/>
  <c r="G177" i="8"/>
  <c r="G450" i="8"/>
  <c r="G415" i="8"/>
  <c r="G60" i="8"/>
  <c r="G435" i="8"/>
  <c r="G421" i="8"/>
  <c r="G233" i="8"/>
  <c r="G221" i="8"/>
  <c r="G481" i="8"/>
  <c r="G534" i="8"/>
  <c r="G385" i="8"/>
  <c r="G508" i="8"/>
  <c r="G551" i="8"/>
  <c r="G495" i="8"/>
  <c r="G597" i="8"/>
  <c r="G201" i="8"/>
  <c r="G245" i="8"/>
  <c r="G572" i="8"/>
  <c r="G309" i="8"/>
  <c r="G68" i="8"/>
  <c r="G463" i="8"/>
  <c r="G493" i="8"/>
  <c r="G406" i="8"/>
  <c r="G483" i="8"/>
  <c r="G589" i="8"/>
  <c r="G310" i="8"/>
  <c r="G192" i="8"/>
  <c r="G222" i="8"/>
  <c r="G206" i="8"/>
  <c r="G403" i="8"/>
  <c r="G380" i="8"/>
  <c r="G261" i="8"/>
  <c r="G368" i="8"/>
  <c r="G118" i="8"/>
  <c r="G50" i="8"/>
  <c r="G294" i="8"/>
  <c r="G581" i="8"/>
  <c r="G652" i="8"/>
  <c r="G216" i="8"/>
  <c r="G393" i="8"/>
  <c r="G335" i="8"/>
  <c r="G293" i="8"/>
  <c r="G238" i="8"/>
  <c r="G61" i="8"/>
  <c r="G43" i="8"/>
  <c r="G605" i="8"/>
  <c r="G110" i="8"/>
  <c r="G729" i="8"/>
  <c r="G592" i="8"/>
  <c r="G408" i="8"/>
  <c r="G706" i="8"/>
  <c r="G288" i="8"/>
  <c r="G718" i="8"/>
  <c r="G594" i="8"/>
  <c r="G653" i="8"/>
  <c r="G355" i="8"/>
  <c r="G502" i="8"/>
  <c r="G161" i="8"/>
  <c r="G439" i="8"/>
  <c r="G494" i="8"/>
  <c r="G541" i="8"/>
  <c r="G557" i="8"/>
  <c r="G582" i="8"/>
  <c r="G856" i="8"/>
  <c r="G723" i="8"/>
  <c r="G696" i="8"/>
  <c r="G636" i="8"/>
  <c r="G599" i="8"/>
  <c r="G654" i="8"/>
  <c r="G424" i="8"/>
  <c r="G733" i="8"/>
  <c r="G360" i="8"/>
  <c r="G683" i="8"/>
  <c r="G809" i="8"/>
  <c r="G806" i="8"/>
  <c r="G827" i="8"/>
  <c r="G402" i="8"/>
  <c r="G83" i="8"/>
  <c r="G270" i="8"/>
  <c r="G79" i="8"/>
  <c r="G146" i="8"/>
  <c r="G328" i="8"/>
  <c r="G78" i="8"/>
  <c r="G129" i="8"/>
  <c r="G98" i="8"/>
  <c r="G467" i="8"/>
  <c r="G265" i="8"/>
  <c r="G150" i="8"/>
  <c r="G167" i="8"/>
  <c r="G174" i="8"/>
  <c r="G139" i="8"/>
  <c r="G215" i="8"/>
  <c r="G116" i="8"/>
  <c r="G92" i="8"/>
  <c r="G122" i="8"/>
  <c r="G80" i="8"/>
  <c r="G347" i="8"/>
  <c r="G555" i="8"/>
  <c r="G124" i="8"/>
  <c r="G143" i="8"/>
  <c r="G228" i="8"/>
  <c r="G176" i="8"/>
  <c r="G540" i="8"/>
  <c r="G304" i="8"/>
  <c r="G511" i="8"/>
  <c r="G734" i="8"/>
  <c r="G626" i="8"/>
  <c r="G801" i="8"/>
  <c r="G799" i="8"/>
  <c r="G169" i="8"/>
  <c r="G132" i="8"/>
  <c r="G320" i="8"/>
  <c r="G574" i="8"/>
  <c r="G190" i="8"/>
  <c r="G388" i="8"/>
  <c r="G410" i="8"/>
  <c r="G489" i="8"/>
  <c r="G217" i="8"/>
  <c r="G102" i="8"/>
  <c r="G168" i="8"/>
  <c r="G243" i="8"/>
  <c r="G179" i="8"/>
  <c r="G316" i="8"/>
  <c r="G422" i="8"/>
  <c r="G644" i="8"/>
  <c r="G354" i="8"/>
  <c r="G790" i="8"/>
  <c r="G441" i="8"/>
  <c r="G676" i="8"/>
  <c r="G640" i="8"/>
  <c r="G609" i="8"/>
  <c r="G753" i="8"/>
  <c r="G187" i="8"/>
  <c r="G567" i="8"/>
  <c r="G230" i="8"/>
  <c r="G336" i="8"/>
  <c r="G9" i="8"/>
  <c r="G33" i="8"/>
  <c r="G255" i="8"/>
  <c r="G108" i="8"/>
  <c r="G357" i="8"/>
  <c r="G185" i="8"/>
  <c r="G46" i="8"/>
  <c r="G18" i="8"/>
  <c r="G175" i="8"/>
  <c r="G183" i="8"/>
  <c r="G63" i="8"/>
  <c r="G522" i="8"/>
  <c r="G776" i="8"/>
  <c r="G383" i="8"/>
  <c r="G198" i="8"/>
  <c r="G622" i="8"/>
  <c r="G771" i="8"/>
  <c r="G826" i="8"/>
  <c r="G811" i="8"/>
  <c r="G821" i="8"/>
  <c r="G365" i="8"/>
  <c r="G358" i="8"/>
  <c r="G412" i="8"/>
  <c r="G313" i="8"/>
  <c r="G279" i="8"/>
  <c r="G318" i="8"/>
  <c r="G488" i="8"/>
  <c r="G226" i="8"/>
  <c r="G701" i="8"/>
  <c r="G514" i="8"/>
  <c r="G533" i="8"/>
  <c r="G62" i="8"/>
  <c r="G351" i="8"/>
  <c r="G395" i="8"/>
  <c r="G69" i="8"/>
  <c r="G577" i="8"/>
  <c r="G120" i="8"/>
  <c r="G111" i="8"/>
  <c r="G480" i="8"/>
  <c r="G306" i="8"/>
  <c r="G520" i="8"/>
  <c r="G136" i="8"/>
  <c r="G833" i="8"/>
  <c r="G267" i="8"/>
  <c r="G703" i="8"/>
  <c r="G112" i="8"/>
  <c r="G711" i="8"/>
  <c r="G476" i="8"/>
  <c r="G349" i="8"/>
  <c r="G375" i="8"/>
  <c r="G603" i="8"/>
  <c r="G389" i="8"/>
  <c r="G491" i="8"/>
  <c r="G426" i="8"/>
  <c r="G484" i="8"/>
  <c r="G637" i="8"/>
  <c r="G612" i="8"/>
  <c r="G579" i="8"/>
  <c r="G660" i="8"/>
  <c r="G561" i="8"/>
  <c r="G34" i="8"/>
  <c r="G366" i="8"/>
  <c r="G777" i="8"/>
  <c r="G181" i="8"/>
  <c r="G559" i="8"/>
  <c r="G447" i="8"/>
  <c r="G657" i="8"/>
  <c r="G420" i="8"/>
  <c r="G114" i="8"/>
  <c r="G147" i="8"/>
  <c r="G417" i="8"/>
  <c r="G193" i="8"/>
  <c r="G252" i="8"/>
  <c r="G469" i="8"/>
  <c r="G471" i="8"/>
  <c r="G196" i="8"/>
  <c r="G425" i="8"/>
  <c r="G487" i="8"/>
  <c r="G219" i="8"/>
  <c r="G266" i="8"/>
  <c r="G757" i="8"/>
  <c r="G41" i="8"/>
  <c r="G661" i="8"/>
  <c r="G740" i="8"/>
  <c r="G250" i="8"/>
  <c r="G123" i="8"/>
  <c r="G311" i="8"/>
  <c r="G162" i="8"/>
  <c r="G31" i="8"/>
  <c r="G693" i="8"/>
  <c r="G405" i="8"/>
  <c r="G475" i="8"/>
  <c r="G837" i="8"/>
  <c r="G611" i="8"/>
  <c r="G824" i="8"/>
  <c r="G838" i="8"/>
  <c r="G818" i="8"/>
  <c r="G325" i="8"/>
  <c r="G548" i="8"/>
  <c r="G482" i="8"/>
  <c r="G231" i="8"/>
  <c r="G151" i="8"/>
  <c r="G271" i="8"/>
  <c r="G621" i="8"/>
  <c r="G398" i="8"/>
  <c r="G348" i="8"/>
  <c r="G303" i="8"/>
  <c r="G545" i="8"/>
  <c r="G331" i="8"/>
  <c r="G532" i="8"/>
  <c r="G720" i="8"/>
  <c r="G601" i="8"/>
  <c r="G543" i="8"/>
  <c r="G359" i="8"/>
  <c r="G308" i="8"/>
  <c r="G513" i="8"/>
  <c r="G48" i="8"/>
  <c r="G558" i="8"/>
  <c r="G785" i="8"/>
  <c r="G442" i="8"/>
  <c r="G583" i="8"/>
  <c r="G793" i="8"/>
  <c r="G224" i="8"/>
  <c r="G519" i="8"/>
  <c r="G665" i="8"/>
  <c r="G253" i="8"/>
  <c r="G76" i="8"/>
  <c r="G430" i="8"/>
  <c r="G503" i="8"/>
  <c r="G715" i="8"/>
  <c r="G492" i="8"/>
  <c r="G774" i="8"/>
  <c r="G276" i="8"/>
  <c r="G585" i="8"/>
  <c r="G15" i="8"/>
  <c r="G8" i="8"/>
  <c r="G13" i="8"/>
  <c r="G154" i="8"/>
  <c r="G434" i="8"/>
  <c r="G381" i="8"/>
  <c r="G600" i="8"/>
  <c r="G655" i="8"/>
  <c r="G781" i="8"/>
  <c r="G681" i="8"/>
  <c r="G565" i="8"/>
  <c r="G470" i="8"/>
  <c r="G317" i="8"/>
  <c r="G762" i="8"/>
  <c r="G670" i="8"/>
  <c r="G90" i="8"/>
  <c r="G264" i="8"/>
  <c r="G246" i="8"/>
  <c r="G499" i="8"/>
  <c r="G767" i="8"/>
  <c r="G850" i="8"/>
  <c r="G588" i="8"/>
  <c r="G825" i="8"/>
  <c r="G468" i="8"/>
  <c r="G630" i="8"/>
  <c r="G568" i="8"/>
  <c r="G796" i="8"/>
  <c r="G736" i="8"/>
  <c r="G287" i="8"/>
  <c r="G115" i="8"/>
  <c r="G106" i="8"/>
  <c r="G274" i="8"/>
  <c r="G153" i="8"/>
  <c r="G51" i="8"/>
  <c r="G241" i="8"/>
  <c r="G22" i="8"/>
  <c r="G607" i="8"/>
  <c r="G750" i="8"/>
  <c r="G338" i="8"/>
  <c r="G334" i="8"/>
  <c r="G428" i="8"/>
  <c r="G290" i="8"/>
  <c r="G479" i="8"/>
  <c r="G210" i="8"/>
  <c r="G834" i="8"/>
  <c r="G708" i="8"/>
  <c r="G315" i="8"/>
  <c r="G770" i="8"/>
  <c r="G401" i="8"/>
  <c r="G616" i="8"/>
  <c r="G524" i="8"/>
  <c r="G556" i="8"/>
  <c r="E859" i="8"/>
  <c r="M860" i="5" l="1"/>
  <c r="N860" i="5"/>
  <c r="O860" i="5"/>
  <c r="G860" i="5"/>
  <c r="F860" i="5"/>
  <c r="K860" i="5"/>
  <c r="I860" i="5"/>
  <c r="J860" i="5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" i="1"/>
  <c r="C9" i="5" l="1"/>
  <c r="M9" i="5"/>
  <c r="N9" i="5"/>
  <c r="O9" i="5"/>
  <c r="C10" i="5"/>
  <c r="M10" i="5"/>
  <c r="N10" i="5"/>
  <c r="O10" i="5"/>
  <c r="C11" i="5"/>
  <c r="M11" i="5"/>
  <c r="N11" i="5"/>
  <c r="O11" i="5"/>
  <c r="C12" i="5"/>
  <c r="M12" i="5"/>
  <c r="N12" i="5"/>
  <c r="O12" i="5"/>
  <c r="C13" i="5"/>
  <c r="M13" i="5"/>
  <c r="N13" i="5"/>
  <c r="O13" i="5"/>
  <c r="C14" i="5"/>
  <c r="M14" i="5"/>
  <c r="N14" i="5"/>
  <c r="O14" i="5"/>
  <c r="C15" i="5"/>
  <c r="M15" i="5"/>
  <c r="N15" i="5"/>
  <c r="O15" i="5"/>
  <c r="C16" i="5"/>
  <c r="M16" i="5"/>
  <c r="N16" i="5"/>
  <c r="O16" i="5"/>
  <c r="C17" i="5"/>
  <c r="M17" i="5"/>
  <c r="N17" i="5"/>
  <c r="O17" i="5"/>
  <c r="C18" i="5"/>
  <c r="M18" i="5"/>
  <c r="N18" i="5"/>
  <c r="O18" i="5"/>
  <c r="C19" i="5"/>
  <c r="M19" i="5"/>
  <c r="N19" i="5"/>
  <c r="O19" i="5"/>
  <c r="C20" i="5"/>
  <c r="M20" i="5"/>
  <c r="N20" i="5"/>
  <c r="O20" i="5"/>
  <c r="C21" i="5"/>
  <c r="M21" i="5"/>
  <c r="N21" i="5"/>
  <c r="O21" i="5"/>
  <c r="C22" i="5"/>
  <c r="M22" i="5"/>
  <c r="N22" i="5"/>
  <c r="O22" i="5"/>
  <c r="C23" i="5"/>
  <c r="M23" i="5"/>
  <c r="N23" i="5"/>
  <c r="O23" i="5"/>
  <c r="C24" i="5"/>
  <c r="M24" i="5"/>
  <c r="N24" i="5"/>
  <c r="O24" i="5"/>
  <c r="C25" i="5"/>
  <c r="M25" i="5"/>
  <c r="N25" i="5"/>
  <c r="O25" i="5"/>
  <c r="C26" i="5"/>
  <c r="M26" i="5"/>
  <c r="N26" i="5"/>
  <c r="O26" i="5"/>
  <c r="C27" i="5"/>
  <c r="M27" i="5"/>
  <c r="N27" i="5"/>
  <c r="O27" i="5"/>
  <c r="C28" i="5"/>
  <c r="M28" i="5"/>
  <c r="N28" i="5"/>
  <c r="O28" i="5"/>
  <c r="C29" i="5"/>
  <c r="M29" i="5"/>
  <c r="N29" i="5"/>
  <c r="O29" i="5"/>
  <c r="C30" i="5"/>
  <c r="M30" i="5"/>
  <c r="N30" i="5"/>
  <c r="O30" i="5"/>
  <c r="C31" i="5"/>
  <c r="M31" i="5"/>
  <c r="N31" i="5"/>
  <c r="O31" i="5"/>
  <c r="C32" i="5"/>
  <c r="M32" i="5"/>
  <c r="N32" i="5"/>
  <c r="O32" i="5"/>
  <c r="C33" i="5"/>
  <c r="M33" i="5"/>
  <c r="N33" i="5"/>
  <c r="O33" i="5"/>
  <c r="C34" i="5"/>
  <c r="M34" i="5"/>
  <c r="N34" i="5"/>
  <c r="O34" i="5"/>
  <c r="C35" i="5"/>
  <c r="M35" i="5"/>
  <c r="N35" i="5"/>
  <c r="O35" i="5"/>
  <c r="C36" i="5"/>
  <c r="M36" i="5"/>
  <c r="N36" i="5"/>
  <c r="O36" i="5"/>
  <c r="C37" i="5"/>
  <c r="M37" i="5"/>
  <c r="N37" i="5"/>
  <c r="O37" i="5"/>
  <c r="C38" i="5"/>
  <c r="M38" i="5"/>
  <c r="N38" i="5"/>
  <c r="O38" i="5"/>
  <c r="C39" i="5"/>
  <c r="M39" i="5"/>
  <c r="N39" i="5"/>
  <c r="O39" i="5"/>
  <c r="C40" i="5"/>
  <c r="M40" i="5"/>
  <c r="N40" i="5"/>
  <c r="O40" i="5"/>
  <c r="C41" i="5"/>
  <c r="M41" i="5"/>
  <c r="N41" i="5"/>
  <c r="O41" i="5"/>
  <c r="C42" i="5"/>
  <c r="M42" i="5"/>
  <c r="N42" i="5"/>
  <c r="O42" i="5"/>
  <c r="C43" i="5"/>
  <c r="M43" i="5"/>
  <c r="N43" i="5"/>
  <c r="O43" i="5"/>
  <c r="C44" i="5"/>
  <c r="M44" i="5"/>
  <c r="N44" i="5"/>
  <c r="O44" i="5"/>
  <c r="C45" i="5"/>
  <c r="M45" i="5"/>
  <c r="N45" i="5"/>
  <c r="O45" i="5"/>
  <c r="C46" i="5"/>
  <c r="M46" i="5"/>
  <c r="N46" i="5"/>
  <c r="O46" i="5"/>
  <c r="C47" i="5"/>
  <c r="M47" i="5"/>
  <c r="N47" i="5"/>
  <c r="O47" i="5"/>
  <c r="C48" i="5"/>
  <c r="M48" i="5"/>
  <c r="N48" i="5"/>
  <c r="O48" i="5"/>
  <c r="C49" i="5"/>
  <c r="M49" i="5"/>
  <c r="N49" i="5"/>
  <c r="O49" i="5"/>
  <c r="C50" i="5"/>
  <c r="M50" i="5"/>
  <c r="N50" i="5"/>
  <c r="O50" i="5"/>
  <c r="C51" i="5"/>
  <c r="M51" i="5"/>
  <c r="N51" i="5"/>
  <c r="O51" i="5"/>
  <c r="C52" i="5"/>
  <c r="M52" i="5"/>
  <c r="N52" i="5"/>
  <c r="O52" i="5"/>
  <c r="C53" i="5"/>
  <c r="M53" i="5"/>
  <c r="N53" i="5"/>
  <c r="O53" i="5"/>
  <c r="C54" i="5"/>
  <c r="M54" i="5"/>
  <c r="N54" i="5"/>
  <c r="O54" i="5"/>
  <c r="C55" i="5"/>
  <c r="M55" i="5"/>
  <c r="N55" i="5"/>
  <c r="O55" i="5"/>
  <c r="C56" i="5"/>
  <c r="M56" i="5"/>
  <c r="N56" i="5"/>
  <c r="O56" i="5"/>
  <c r="C57" i="5"/>
  <c r="M57" i="5"/>
  <c r="N57" i="5"/>
  <c r="O57" i="5"/>
  <c r="C58" i="5"/>
  <c r="M58" i="5"/>
  <c r="N58" i="5"/>
  <c r="O58" i="5"/>
  <c r="C59" i="5"/>
  <c r="M59" i="5"/>
  <c r="N59" i="5"/>
  <c r="O59" i="5"/>
  <c r="C60" i="5"/>
  <c r="M60" i="5"/>
  <c r="N60" i="5"/>
  <c r="O60" i="5"/>
  <c r="C61" i="5"/>
  <c r="M61" i="5"/>
  <c r="N61" i="5"/>
  <c r="O61" i="5"/>
  <c r="C62" i="5"/>
  <c r="M62" i="5"/>
  <c r="N62" i="5"/>
  <c r="O62" i="5"/>
  <c r="C63" i="5"/>
  <c r="M63" i="5"/>
  <c r="N63" i="5"/>
  <c r="O63" i="5"/>
  <c r="C64" i="5"/>
  <c r="M64" i="5"/>
  <c r="N64" i="5"/>
  <c r="O64" i="5"/>
  <c r="C65" i="5"/>
  <c r="M65" i="5"/>
  <c r="N65" i="5"/>
  <c r="O65" i="5"/>
  <c r="C66" i="5"/>
  <c r="M66" i="5"/>
  <c r="N66" i="5"/>
  <c r="O66" i="5"/>
  <c r="C67" i="5"/>
  <c r="M67" i="5"/>
  <c r="N67" i="5"/>
  <c r="O67" i="5"/>
  <c r="C68" i="5"/>
  <c r="M68" i="5"/>
  <c r="N68" i="5"/>
  <c r="O68" i="5"/>
  <c r="C69" i="5"/>
  <c r="M69" i="5"/>
  <c r="N69" i="5"/>
  <c r="O69" i="5"/>
  <c r="C70" i="5"/>
  <c r="M70" i="5"/>
  <c r="N70" i="5"/>
  <c r="O70" i="5"/>
  <c r="C71" i="5"/>
  <c r="M71" i="5"/>
  <c r="N71" i="5"/>
  <c r="O71" i="5"/>
  <c r="C72" i="5"/>
  <c r="M72" i="5"/>
  <c r="N72" i="5"/>
  <c r="O72" i="5"/>
  <c r="C73" i="5"/>
  <c r="M73" i="5"/>
  <c r="N73" i="5"/>
  <c r="O73" i="5"/>
  <c r="C74" i="5"/>
  <c r="M74" i="5"/>
  <c r="N74" i="5"/>
  <c r="O74" i="5"/>
  <c r="C75" i="5"/>
  <c r="M75" i="5"/>
  <c r="N75" i="5"/>
  <c r="O75" i="5"/>
  <c r="C76" i="5"/>
  <c r="M76" i="5"/>
  <c r="N76" i="5"/>
  <c r="O76" i="5"/>
  <c r="C77" i="5"/>
  <c r="M77" i="5"/>
  <c r="N77" i="5"/>
  <c r="O77" i="5"/>
  <c r="C78" i="5"/>
  <c r="M78" i="5"/>
  <c r="N78" i="5"/>
  <c r="O78" i="5"/>
  <c r="C79" i="5"/>
  <c r="M79" i="5"/>
  <c r="N79" i="5"/>
  <c r="O79" i="5"/>
  <c r="C80" i="5"/>
  <c r="M80" i="5"/>
  <c r="N80" i="5"/>
  <c r="O80" i="5"/>
  <c r="C81" i="5"/>
  <c r="M81" i="5"/>
  <c r="N81" i="5"/>
  <c r="O81" i="5"/>
  <c r="C82" i="5"/>
  <c r="M82" i="5"/>
  <c r="N82" i="5"/>
  <c r="O82" i="5"/>
  <c r="C83" i="5"/>
  <c r="M83" i="5"/>
  <c r="N83" i="5"/>
  <c r="O83" i="5"/>
  <c r="C84" i="5"/>
  <c r="M84" i="5"/>
  <c r="N84" i="5"/>
  <c r="O84" i="5"/>
  <c r="C85" i="5"/>
  <c r="M85" i="5"/>
  <c r="N85" i="5"/>
  <c r="O85" i="5"/>
  <c r="C86" i="5"/>
  <c r="M86" i="5"/>
  <c r="N86" i="5"/>
  <c r="O86" i="5"/>
  <c r="C87" i="5"/>
  <c r="M87" i="5"/>
  <c r="N87" i="5"/>
  <c r="O87" i="5"/>
  <c r="C88" i="5"/>
  <c r="M88" i="5"/>
  <c r="N88" i="5"/>
  <c r="O88" i="5"/>
  <c r="C89" i="5"/>
  <c r="M89" i="5"/>
  <c r="N89" i="5"/>
  <c r="O89" i="5"/>
  <c r="C90" i="5"/>
  <c r="M90" i="5"/>
  <c r="N90" i="5"/>
  <c r="O90" i="5"/>
  <c r="C91" i="5"/>
  <c r="M91" i="5"/>
  <c r="N91" i="5"/>
  <c r="O91" i="5"/>
  <c r="C92" i="5"/>
  <c r="M92" i="5"/>
  <c r="N92" i="5"/>
  <c r="O92" i="5"/>
  <c r="C93" i="5"/>
  <c r="M93" i="5"/>
  <c r="N93" i="5"/>
  <c r="O93" i="5"/>
  <c r="C94" i="5"/>
  <c r="M94" i="5"/>
  <c r="N94" i="5"/>
  <c r="O94" i="5"/>
  <c r="C95" i="5"/>
  <c r="M95" i="5"/>
  <c r="N95" i="5"/>
  <c r="O95" i="5"/>
  <c r="C96" i="5"/>
  <c r="M96" i="5"/>
  <c r="N96" i="5"/>
  <c r="O96" i="5"/>
  <c r="C97" i="5"/>
  <c r="M97" i="5"/>
  <c r="N97" i="5"/>
  <c r="O97" i="5"/>
  <c r="C98" i="5"/>
  <c r="M98" i="5"/>
  <c r="N98" i="5"/>
  <c r="O98" i="5"/>
  <c r="C99" i="5"/>
  <c r="M99" i="5"/>
  <c r="N99" i="5"/>
  <c r="O99" i="5"/>
  <c r="C100" i="5"/>
  <c r="M100" i="5"/>
  <c r="N100" i="5"/>
  <c r="O100" i="5"/>
  <c r="C101" i="5"/>
  <c r="M101" i="5"/>
  <c r="N101" i="5"/>
  <c r="O101" i="5"/>
  <c r="C102" i="5"/>
  <c r="M102" i="5"/>
  <c r="N102" i="5"/>
  <c r="O102" i="5"/>
  <c r="C103" i="5"/>
  <c r="M103" i="5"/>
  <c r="N103" i="5"/>
  <c r="O103" i="5"/>
  <c r="C104" i="5"/>
  <c r="M104" i="5"/>
  <c r="N104" i="5"/>
  <c r="O104" i="5"/>
  <c r="C105" i="5"/>
  <c r="M105" i="5"/>
  <c r="N105" i="5"/>
  <c r="O105" i="5"/>
  <c r="C106" i="5"/>
  <c r="M106" i="5"/>
  <c r="N106" i="5"/>
  <c r="O106" i="5"/>
  <c r="C107" i="5"/>
  <c r="M107" i="5"/>
  <c r="N107" i="5"/>
  <c r="O107" i="5"/>
  <c r="C108" i="5"/>
  <c r="M108" i="5"/>
  <c r="N108" i="5"/>
  <c r="O108" i="5"/>
  <c r="C109" i="5"/>
  <c r="M109" i="5"/>
  <c r="N109" i="5"/>
  <c r="O109" i="5"/>
  <c r="C110" i="5"/>
  <c r="M110" i="5"/>
  <c r="N110" i="5"/>
  <c r="O110" i="5"/>
  <c r="C111" i="5"/>
  <c r="M111" i="5"/>
  <c r="N111" i="5"/>
  <c r="O111" i="5"/>
  <c r="C112" i="5"/>
  <c r="M112" i="5"/>
  <c r="N112" i="5"/>
  <c r="O112" i="5"/>
  <c r="C113" i="5"/>
  <c r="M113" i="5"/>
  <c r="N113" i="5"/>
  <c r="O113" i="5"/>
  <c r="C114" i="5"/>
  <c r="M114" i="5"/>
  <c r="N114" i="5"/>
  <c r="O114" i="5"/>
  <c r="C115" i="5"/>
  <c r="M115" i="5"/>
  <c r="N115" i="5"/>
  <c r="O115" i="5"/>
  <c r="C116" i="5"/>
  <c r="M116" i="5"/>
  <c r="N116" i="5"/>
  <c r="O116" i="5"/>
  <c r="C117" i="5"/>
  <c r="M117" i="5"/>
  <c r="N117" i="5"/>
  <c r="O117" i="5"/>
  <c r="C118" i="5"/>
  <c r="M118" i="5"/>
  <c r="N118" i="5"/>
  <c r="O118" i="5"/>
  <c r="C119" i="5"/>
  <c r="M119" i="5"/>
  <c r="N119" i="5"/>
  <c r="O119" i="5"/>
  <c r="C120" i="5"/>
  <c r="M120" i="5"/>
  <c r="N120" i="5"/>
  <c r="O120" i="5"/>
  <c r="C121" i="5"/>
  <c r="M121" i="5"/>
  <c r="N121" i="5"/>
  <c r="O121" i="5"/>
  <c r="C122" i="5"/>
  <c r="M122" i="5"/>
  <c r="N122" i="5"/>
  <c r="O122" i="5"/>
  <c r="C123" i="5"/>
  <c r="M123" i="5"/>
  <c r="N123" i="5"/>
  <c r="O123" i="5"/>
  <c r="C124" i="5"/>
  <c r="M124" i="5"/>
  <c r="N124" i="5"/>
  <c r="O124" i="5"/>
  <c r="C125" i="5"/>
  <c r="M125" i="5"/>
  <c r="N125" i="5"/>
  <c r="O125" i="5"/>
  <c r="C126" i="5"/>
  <c r="M126" i="5"/>
  <c r="N126" i="5"/>
  <c r="O126" i="5"/>
  <c r="C127" i="5"/>
  <c r="M127" i="5"/>
  <c r="N127" i="5"/>
  <c r="O127" i="5"/>
  <c r="C128" i="5"/>
  <c r="M128" i="5"/>
  <c r="N128" i="5"/>
  <c r="O128" i="5"/>
  <c r="C129" i="5"/>
  <c r="M129" i="5"/>
  <c r="N129" i="5"/>
  <c r="O129" i="5"/>
  <c r="C130" i="5"/>
  <c r="M130" i="5"/>
  <c r="N130" i="5"/>
  <c r="O130" i="5"/>
  <c r="C131" i="5"/>
  <c r="M131" i="5"/>
  <c r="N131" i="5"/>
  <c r="O131" i="5"/>
  <c r="C132" i="5"/>
  <c r="M132" i="5"/>
  <c r="N132" i="5"/>
  <c r="O132" i="5"/>
  <c r="C133" i="5"/>
  <c r="M133" i="5"/>
  <c r="N133" i="5"/>
  <c r="O133" i="5"/>
  <c r="C134" i="5"/>
  <c r="M134" i="5"/>
  <c r="N134" i="5"/>
  <c r="O134" i="5"/>
  <c r="C135" i="5"/>
  <c r="M135" i="5"/>
  <c r="N135" i="5"/>
  <c r="O135" i="5"/>
  <c r="C136" i="5"/>
  <c r="M136" i="5"/>
  <c r="N136" i="5"/>
  <c r="O136" i="5"/>
  <c r="C137" i="5"/>
  <c r="M137" i="5"/>
  <c r="N137" i="5"/>
  <c r="O137" i="5"/>
  <c r="C138" i="5"/>
  <c r="M138" i="5"/>
  <c r="N138" i="5"/>
  <c r="O138" i="5"/>
  <c r="C139" i="5"/>
  <c r="M139" i="5"/>
  <c r="N139" i="5"/>
  <c r="O139" i="5"/>
  <c r="C140" i="5"/>
  <c r="M140" i="5"/>
  <c r="N140" i="5"/>
  <c r="O140" i="5"/>
  <c r="C141" i="5"/>
  <c r="M141" i="5"/>
  <c r="N141" i="5"/>
  <c r="O141" i="5"/>
  <c r="C142" i="5"/>
  <c r="M142" i="5"/>
  <c r="N142" i="5"/>
  <c r="O142" i="5"/>
  <c r="C143" i="5"/>
  <c r="M143" i="5"/>
  <c r="N143" i="5"/>
  <c r="O143" i="5"/>
  <c r="C144" i="5"/>
  <c r="M144" i="5"/>
  <c r="N144" i="5"/>
  <c r="O144" i="5"/>
  <c r="C145" i="5"/>
  <c r="M145" i="5"/>
  <c r="N145" i="5"/>
  <c r="O145" i="5"/>
  <c r="C146" i="5"/>
  <c r="M146" i="5"/>
  <c r="N146" i="5"/>
  <c r="O146" i="5"/>
  <c r="C147" i="5"/>
  <c r="M147" i="5"/>
  <c r="N147" i="5"/>
  <c r="O147" i="5"/>
  <c r="C148" i="5"/>
  <c r="M148" i="5"/>
  <c r="N148" i="5"/>
  <c r="O148" i="5"/>
  <c r="C149" i="5"/>
  <c r="M149" i="5"/>
  <c r="N149" i="5"/>
  <c r="O149" i="5"/>
  <c r="C150" i="5"/>
  <c r="M150" i="5"/>
  <c r="N150" i="5"/>
  <c r="O150" i="5"/>
  <c r="C151" i="5"/>
  <c r="M151" i="5"/>
  <c r="N151" i="5"/>
  <c r="O151" i="5"/>
  <c r="C152" i="5"/>
  <c r="M152" i="5"/>
  <c r="N152" i="5"/>
  <c r="O152" i="5"/>
  <c r="C153" i="5"/>
  <c r="M153" i="5"/>
  <c r="N153" i="5"/>
  <c r="O153" i="5"/>
  <c r="C154" i="5"/>
  <c r="M154" i="5"/>
  <c r="N154" i="5"/>
  <c r="O154" i="5"/>
  <c r="C155" i="5"/>
  <c r="M155" i="5"/>
  <c r="N155" i="5"/>
  <c r="O155" i="5"/>
  <c r="C156" i="5"/>
  <c r="M156" i="5"/>
  <c r="N156" i="5"/>
  <c r="O156" i="5"/>
  <c r="C157" i="5"/>
  <c r="M157" i="5"/>
  <c r="N157" i="5"/>
  <c r="O157" i="5"/>
  <c r="C158" i="5"/>
  <c r="M158" i="5"/>
  <c r="N158" i="5"/>
  <c r="O158" i="5"/>
  <c r="C159" i="5"/>
  <c r="M159" i="5"/>
  <c r="N159" i="5"/>
  <c r="O159" i="5"/>
  <c r="C160" i="5"/>
  <c r="M160" i="5"/>
  <c r="N160" i="5"/>
  <c r="O160" i="5"/>
  <c r="C161" i="5"/>
  <c r="M161" i="5"/>
  <c r="N161" i="5"/>
  <c r="O161" i="5"/>
  <c r="C162" i="5"/>
  <c r="M162" i="5"/>
  <c r="N162" i="5"/>
  <c r="O162" i="5"/>
  <c r="C163" i="5"/>
  <c r="M163" i="5"/>
  <c r="N163" i="5"/>
  <c r="O163" i="5"/>
  <c r="C164" i="5"/>
  <c r="M164" i="5"/>
  <c r="N164" i="5"/>
  <c r="O164" i="5"/>
  <c r="C165" i="5"/>
  <c r="M165" i="5"/>
  <c r="N165" i="5"/>
  <c r="O165" i="5"/>
  <c r="C166" i="5"/>
  <c r="M166" i="5"/>
  <c r="N166" i="5"/>
  <c r="O166" i="5"/>
  <c r="C167" i="5"/>
  <c r="M167" i="5"/>
  <c r="N167" i="5"/>
  <c r="O167" i="5"/>
  <c r="C168" i="5"/>
  <c r="M168" i="5"/>
  <c r="N168" i="5"/>
  <c r="O168" i="5"/>
  <c r="C169" i="5"/>
  <c r="M169" i="5"/>
  <c r="N169" i="5"/>
  <c r="O169" i="5"/>
  <c r="C170" i="5"/>
  <c r="M170" i="5"/>
  <c r="N170" i="5"/>
  <c r="O170" i="5"/>
  <c r="C171" i="5"/>
  <c r="M171" i="5"/>
  <c r="N171" i="5"/>
  <c r="O171" i="5"/>
  <c r="C172" i="5"/>
  <c r="M172" i="5"/>
  <c r="N172" i="5"/>
  <c r="O172" i="5"/>
  <c r="C173" i="5"/>
  <c r="M173" i="5"/>
  <c r="N173" i="5"/>
  <c r="O173" i="5"/>
  <c r="C174" i="5"/>
  <c r="M174" i="5"/>
  <c r="N174" i="5"/>
  <c r="O174" i="5"/>
  <c r="C175" i="5"/>
  <c r="M175" i="5"/>
  <c r="N175" i="5"/>
  <c r="O175" i="5"/>
  <c r="C176" i="5"/>
  <c r="M176" i="5"/>
  <c r="N176" i="5"/>
  <c r="O176" i="5"/>
  <c r="C177" i="5"/>
  <c r="M177" i="5"/>
  <c r="N177" i="5"/>
  <c r="O177" i="5"/>
  <c r="C178" i="5"/>
  <c r="M178" i="5"/>
  <c r="N178" i="5"/>
  <c r="O178" i="5"/>
  <c r="C179" i="5"/>
  <c r="M179" i="5"/>
  <c r="N179" i="5"/>
  <c r="O179" i="5"/>
  <c r="C180" i="5"/>
  <c r="M180" i="5"/>
  <c r="N180" i="5"/>
  <c r="O180" i="5"/>
  <c r="C181" i="5"/>
  <c r="M181" i="5"/>
  <c r="N181" i="5"/>
  <c r="O181" i="5"/>
  <c r="C182" i="5"/>
  <c r="M182" i="5"/>
  <c r="N182" i="5"/>
  <c r="O182" i="5"/>
  <c r="C183" i="5"/>
  <c r="M183" i="5"/>
  <c r="N183" i="5"/>
  <c r="O183" i="5"/>
  <c r="C184" i="5"/>
  <c r="M184" i="5"/>
  <c r="N184" i="5"/>
  <c r="O184" i="5"/>
  <c r="C185" i="5"/>
  <c r="M185" i="5"/>
  <c r="N185" i="5"/>
  <c r="O185" i="5"/>
  <c r="C186" i="5"/>
  <c r="M186" i="5"/>
  <c r="N186" i="5"/>
  <c r="O186" i="5"/>
  <c r="C187" i="5"/>
  <c r="M187" i="5"/>
  <c r="N187" i="5"/>
  <c r="O187" i="5"/>
  <c r="C188" i="5"/>
  <c r="M188" i="5"/>
  <c r="N188" i="5"/>
  <c r="O188" i="5"/>
  <c r="C189" i="5"/>
  <c r="M189" i="5"/>
  <c r="N189" i="5"/>
  <c r="O189" i="5"/>
  <c r="C190" i="5"/>
  <c r="M190" i="5"/>
  <c r="N190" i="5"/>
  <c r="O190" i="5"/>
  <c r="C191" i="5"/>
  <c r="M191" i="5"/>
  <c r="N191" i="5"/>
  <c r="O191" i="5"/>
  <c r="C192" i="5"/>
  <c r="M192" i="5"/>
  <c r="N192" i="5"/>
  <c r="O192" i="5"/>
  <c r="C193" i="5"/>
  <c r="M193" i="5"/>
  <c r="N193" i="5"/>
  <c r="O193" i="5"/>
  <c r="C194" i="5"/>
  <c r="M194" i="5"/>
  <c r="N194" i="5"/>
  <c r="O194" i="5"/>
  <c r="C195" i="5"/>
  <c r="M195" i="5"/>
  <c r="N195" i="5"/>
  <c r="O195" i="5"/>
  <c r="C196" i="5"/>
  <c r="M196" i="5"/>
  <c r="N196" i="5"/>
  <c r="O196" i="5"/>
  <c r="C197" i="5"/>
  <c r="M197" i="5"/>
  <c r="N197" i="5"/>
  <c r="O197" i="5"/>
  <c r="C198" i="5"/>
  <c r="M198" i="5"/>
  <c r="N198" i="5"/>
  <c r="O198" i="5"/>
  <c r="C199" i="5"/>
  <c r="M199" i="5"/>
  <c r="N199" i="5"/>
  <c r="O199" i="5"/>
  <c r="C200" i="5"/>
  <c r="M200" i="5"/>
  <c r="N200" i="5"/>
  <c r="O200" i="5"/>
  <c r="C201" i="5"/>
  <c r="M201" i="5"/>
  <c r="N201" i="5"/>
  <c r="O201" i="5"/>
  <c r="C202" i="5"/>
  <c r="M202" i="5"/>
  <c r="N202" i="5"/>
  <c r="O202" i="5"/>
  <c r="C203" i="5"/>
  <c r="M203" i="5"/>
  <c r="N203" i="5"/>
  <c r="O203" i="5"/>
  <c r="C204" i="5"/>
  <c r="M204" i="5"/>
  <c r="N204" i="5"/>
  <c r="O204" i="5"/>
  <c r="C205" i="5"/>
  <c r="M205" i="5"/>
  <c r="N205" i="5"/>
  <c r="O205" i="5"/>
  <c r="C206" i="5"/>
  <c r="M206" i="5"/>
  <c r="N206" i="5"/>
  <c r="O206" i="5"/>
  <c r="C207" i="5"/>
  <c r="M207" i="5"/>
  <c r="N207" i="5"/>
  <c r="O207" i="5"/>
  <c r="C208" i="5"/>
  <c r="M208" i="5"/>
  <c r="N208" i="5"/>
  <c r="O208" i="5"/>
  <c r="C209" i="5"/>
  <c r="M209" i="5"/>
  <c r="N209" i="5"/>
  <c r="O209" i="5"/>
  <c r="C210" i="5"/>
  <c r="M210" i="5"/>
  <c r="N210" i="5"/>
  <c r="O210" i="5"/>
  <c r="C211" i="5"/>
  <c r="M211" i="5"/>
  <c r="N211" i="5"/>
  <c r="O211" i="5"/>
  <c r="C212" i="5"/>
  <c r="M212" i="5"/>
  <c r="N212" i="5"/>
  <c r="O212" i="5"/>
  <c r="C213" i="5"/>
  <c r="M213" i="5"/>
  <c r="N213" i="5"/>
  <c r="O213" i="5"/>
  <c r="C214" i="5"/>
  <c r="M214" i="5"/>
  <c r="N214" i="5"/>
  <c r="O214" i="5"/>
  <c r="C215" i="5"/>
  <c r="M215" i="5"/>
  <c r="N215" i="5"/>
  <c r="O215" i="5"/>
  <c r="C216" i="5"/>
  <c r="M216" i="5"/>
  <c r="N216" i="5"/>
  <c r="O216" i="5"/>
  <c r="C217" i="5"/>
  <c r="M217" i="5"/>
  <c r="N217" i="5"/>
  <c r="O217" i="5"/>
  <c r="C218" i="5"/>
  <c r="M218" i="5"/>
  <c r="N218" i="5"/>
  <c r="O218" i="5"/>
  <c r="C219" i="5"/>
  <c r="M219" i="5"/>
  <c r="N219" i="5"/>
  <c r="O219" i="5"/>
  <c r="C220" i="5"/>
  <c r="M220" i="5"/>
  <c r="N220" i="5"/>
  <c r="O220" i="5"/>
  <c r="C221" i="5"/>
  <c r="M221" i="5"/>
  <c r="N221" i="5"/>
  <c r="O221" i="5"/>
  <c r="C222" i="5"/>
  <c r="M222" i="5"/>
  <c r="N222" i="5"/>
  <c r="O222" i="5"/>
  <c r="C223" i="5"/>
  <c r="M223" i="5"/>
  <c r="N223" i="5"/>
  <c r="O223" i="5"/>
  <c r="C224" i="5"/>
  <c r="M224" i="5"/>
  <c r="N224" i="5"/>
  <c r="O224" i="5"/>
  <c r="C225" i="5"/>
  <c r="M225" i="5"/>
  <c r="N225" i="5"/>
  <c r="O225" i="5"/>
  <c r="C226" i="5"/>
  <c r="M226" i="5"/>
  <c r="N226" i="5"/>
  <c r="O226" i="5"/>
  <c r="C227" i="5"/>
  <c r="M227" i="5"/>
  <c r="N227" i="5"/>
  <c r="O227" i="5"/>
  <c r="C228" i="5"/>
  <c r="M228" i="5"/>
  <c r="N228" i="5"/>
  <c r="O228" i="5"/>
  <c r="C229" i="5"/>
  <c r="M229" i="5"/>
  <c r="N229" i="5"/>
  <c r="O229" i="5"/>
  <c r="C230" i="5"/>
  <c r="M230" i="5"/>
  <c r="N230" i="5"/>
  <c r="O230" i="5"/>
  <c r="C231" i="5"/>
  <c r="M231" i="5"/>
  <c r="N231" i="5"/>
  <c r="O231" i="5"/>
  <c r="C232" i="5"/>
  <c r="M232" i="5"/>
  <c r="N232" i="5"/>
  <c r="O232" i="5"/>
  <c r="C233" i="5"/>
  <c r="M233" i="5"/>
  <c r="N233" i="5"/>
  <c r="O233" i="5"/>
  <c r="C234" i="5"/>
  <c r="M234" i="5"/>
  <c r="N234" i="5"/>
  <c r="O234" i="5"/>
  <c r="C235" i="5"/>
  <c r="M235" i="5"/>
  <c r="N235" i="5"/>
  <c r="O235" i="5"/>
  <c r="C236" i="5"/>
  <c r="M236" i="5"/>
  <c r="N236" i="5"/>
  <c r="O236" i="5"/>
  <c r="C237" i="5"/>
  <c r="M237" i="5"/>
  <c r="N237" i="5"/>
  <c r="O237" i="5"/>
  <c r="C238" i="5"/>
  <c r="M238" i="5"/>
  <c r="N238" i="5"/>
  <c r="O238" i="5"/>
  <c r="C239" i="5"/>
  <c r="M239" i="5"/>
  <c r="N239" i="5"/>
  <c r="O239" i="5"/>
  <c r="C240" i="5"/>
  <c r="M240" i="5"/>
  <c r="N240" i="5"/>
  <c r="O240" i="5"/>
  <c r="C241" i="5"/>
  <c r="M241" i="5"/>
  <c r="N241" i="5"/>
  <c r="O241" i="5"/>
  <c r="C242" i="5"/>
  <c r="M242" i="5"/>
  <c r="N242" i="5"/>
  <c r="O242" i="5"/>
  <c r="C243" i="5"/>
  <c r="M243" i="5"/>
  <c r="N243" i="5"/>
  <c r="O243" i="5"/>
  <c r="C244" i="5"/>
  <c r="M244" i="5"/>
  <c r="N244" i="5"/>
  <c r="O244" i="5"/>
  <c r="C245" i="5"/>
  <c r="M245" i="5"/>
  <c r="N245" i="5"/>
  <c r="O245" i="5"/>
  <c r="C246" i="5"/>
  <c r="M246" i="5"/>
  <c r="N246" i="5"/>
  <c r="O246" i="5"/>
  <c r="C247" i="5"/>
  <c r="M247" i="5"/>
  <c r="N247" i="5"/>
  <c r="O247" i="5"/>
  <c r="C248" i="5"/>
  <c r="M248" i="5"/>
  <c r="N248" i="5"/>
  <c r="O248" i="5"/>
  <c r="C249" i="5"/>
  <c r="M249" i="5"/>
  <c r="N249" i="5"/>
  <c r="O249" i="5"/>
  <c r="C250" i="5"/>
  <c r="M250" i="5"/>
  <c r="N250" i="5"/>
  <c r="O250" i="5"/>
  <c r="C251" i="5"/>
  <c r="M251" i="5"/>
  <c r="N251" i="5"/>
  <c r="O251" i="5"/>
  <c r="C252" i="5"/>
  <c r="M252" i="5"/>
  <c r="N252" i="5"/>
  <c r="O252" i="5"/>
  <c r="C253" i="5"/>
  <c r="M253" i="5"/>
  <c r="N253" i="5"/>
  <c r="O253" i="5"/>
  <c r="C254" i="5"/>
  <c r="M254" i="5"/>
  <c r="N254" i="5"/>
  <c r="O254" i="5"/>
  <c r="C255" i="5"/>
  <c r="M255" i="5"/>
  <c r="N255" i="5"/>
  <c r="O255" i="5"/>
  <c r="C256" i="5"/>
  <c r="M256" i="5"/>
  <c r="N256" i="5"/>
  <c r="O256" i="5"/>
  <c r="C257" i="5"/>
  <c r="M257" i="5"/>
  <c r="N257" i="5"/>
  <c r="O257" i="5"/>
  <c r="C258" i="5"/>
  <c r="M258" i="5"/>
  <c r="N258" i="5"/>
  <c r="O258" i="5"/>
  <c r="C259" i="5"/>
  <c r="M259" i="5"/>
  <c r="N259" i="5"/>
  <c r="O259" i="5"/>
  <c r="C260" i="5"/>
  <c r="M260" i="5"/>
  <c r="N260" i="5"/>
  <c r="O260" i="5"/>
  <c r="C261" i="5"/>
  <c r="M261" i="5"/>
  <c r="N261" i="5"/>
  <c r="O261" i="5"/>
  <c r="C262" i="5"/>
  <c r="M262" i="5"/>
  <c r="N262" i="5"/>
  <c r="O262" i="5"/>
  <c r="C263" i="5"/>
  <c r="M263" i="5"/>
  <c r="N263" i="5"/>
  <c r="O263" i="5"/>
  <c r="C264" i="5"/>
  <c r="M264" i="5"/>
  <c r="N264" i="5"/>
  <c r="O264" i="5"/>
  <c r="C265" i="5"/>
  <c r="M265" i="5"/>
  <c r="N265" i="5"/>
  <c r="O265" i="5"/>
  <c r="C266" i="5"/>
  <c r="M266" i="5"/>
  <c r="N266" i="5"/>
  <c r="O266" i="5"/>
  <c r="C267" i="5"/>
  <c r="M267" i="5"/>
  <c r="N267" i="5"/>
  <c r="O267" i="5"/>
  <c r="C268" i="5"/>
  <c r="M268" i="5"/>
  <c r="N268" i="5"/>
  <c r="O268" i="5"/>
  <c r="C269" i="5"/>
  <c r="M269" i="5"/>
  <c r="N269" i="5"/>
  <c r="O269" i="5"/>
  <c r="C270" i="5"/>
  <c r="M270" i="5"/>
  <c r="N270" i="5"/>
  <c r="O270" i="5"/>
  <c r="C271" i="5"/>
  <c r="M271" i="5"/>
  <c r="N271" i="5"/>
  <c r="O271" i="5"/>
  <c r="C272" i="5"/>
  <c r="M272" i="5"/>
  <c r="N272" i="5"/>
  <c r="O272" i="5"/>
  <c r="C273" i="5"/>
  <c r="M273" i="5"/>
  <c r="N273" i="5"/>
  <c r="O273" i="5"/>
  <c r="C274" i="5"/>
  <c r="M274" i="5"/>
  <c r="N274" i="5"/>
  <c r="O274" i="5"/>
  <c r="C275" i="5"/>
  <c r="M275" i="5"/>
  <c r="N275" i="5"/>
  <c r="O275" i="5"/>
  <c r="C276" i="5"/>
  <c r="M276" i="5"/>
  <c r="N276" i="5"/>
  <c r="O276" i="5"/>
  <c r="C277" i="5"/>
  <c r="M277" i="5"/>
  <c r="N277" i="5"/>
  <c r="O277" i="5"/>
  <c r="C278" i="5"/>
  <c r="M278" i="5"/>
  <c r="N278" i="5"/>
  <c r="O278" i="5"/>
  <c r="C279" i="5"/>
  <c r="M279" i="5"/>
  <c r="N279" i="5"/>
  <c r="O279" i="5"/>
  <c r="C280" i="5"/>
  <c r="M280" i="5"/>
  <c r="N280" i="5"/>
  <c r="O280" i="5"/>
  <c r="C281" i="5"/>
  <c r="M281" i="5"/>
  <c r="N281" i="5"/>
  <c r="O281" i="5"/>
  <c r="C282" i="5"/>
  <c r="M282" i="5"/>
  <c r="N282" i="5"/>
  <c r="O282" i="5"/>
  <c r="C283" i="5"/>
  <c r="M283" i="5"/>
  <c r="N283" i="5"/>
  <c r="O283" i="5"/>
  <c r="C284" i="5"/>
  <c r="M284" i="5"/>
  <c r="N284" i="5"/>
  <c r="O284" i="5"/>
  <c r="C285" i="5"/>
  <c r="M285" i="5"/>
  <c r="N285" i="5"/>
  <c r="O285" i="5"/>
  <c r="C286" i="5"/>
  <c r="M286" i="5"/>
  <c r="N286" i="5"/>
  <c r="O286" i="5"/>
  <c r="C287" i="5"/>
  <c r="M287" i="5"/>
  <c r="N287" i="5"/>
  <c r="O287" i="5"/>
  <c r="C288" i="5"/>
  <c r="M288" i="5"/>
  <c r="N288" i="5"/>
  <c r="O288" i="5"/>
  <c r="C289" i="5"/>
  <c r="M289" i="5"/>
  <c r="N289" i="5"/>
  <c r="O289" i="5"/>
  <c r="C290" i="5"/>
  <c r="M290" i="5"/>
  <c r="N290" i="5"/>
  <c r="O290" i="5"/>
  <c r="C291" i="5"/>
  <c r="M291" i="5"/>
  <c r="N291" i="5"/>
  <c r="O291" i="5"/>
  <c r="C292" i="5"/>
  <c r="M292" i="5"/>
  <c r="N292" i="5"/>
  <c r="O292" i="5"/>
  <c r="C293" i="5"/>
  <c r="M293" i="5"/>
  <c r="N293" i="5"/>
  <c r="O293" i="5"/>
  <c r="C294" i="5"/>
  <c r="M294" i="5"/>
  <c r="N294" i="5"/>
  <c r="O294" i="5"/>
  <c r="C295" i="5"/>
  <c r="M295" i="5"/>
  <c r="N295" i="5"/>
  <c r="O295" i="5"/>
  <c r="C296" i="5"/>
  <c r="M296" i="5"/>
  <c r="N296" i="5"/>
  <c r="O296" i="5"/>
  <c r="C297" i="5"/>
  <c r="M297" i="5"/>
  <c r="N297" i="5"/>
  <c r="O297" i="5"/>
  <c r="C298" i="5"/>
  <c r="M298" i="5"/>
  <c r="N298" i="5"/>
  <c r="O298" i="5"/>
  <c r="C299" i="5"/>
  <c r="M299" i="5"/>
  <c r="N299" i="5"/>
  <c r="O299" i="5"/>
  <c r="C300" i="5"/>
  <c r="M300" i="5"/>
  <c r="N300" i="5"/>
  <c r="O300" i="5"/>
  <c r="C301" i="5"/>
  <c r="M301" i="5"/>
  <c r="N301" i="5"/>
  <c r="O301" i="5"/>
  <c r="C302" i="5"/>
  <c r="M302" i="5"/>
  <c r="N302" i="5"/>
  <c r="O302" i="5"/>
  <c r="C303" i="5"/>
  <c r="M303" i="5"/>
  <c r="N303" i="5"/>
  <c r="O303" i="5"/>
  <c r="C304" i="5"/>
  <c r="M304" i="5"/>
  <c r="N304" i="5"/>
  <c r="O304" i="5"/>
  <c r="C305" i="5"/>
  <c r="M305" i="5"/>
  <c r="N305" i="5"/>
  <c r="O305" i="5"/>
  <c r="C306" i="5"/>
  <c r="M306" i="5"/>
  <c r="N306" i="5"/>
  <c r="O306" i="5"/>
  <c r="C307" i="5"/>
  <c r="M307" i="5"/>
  <c r="N307" i="5"/>
  <c r="O307" i="5"/>
  <c r="C308" i="5"/>
  <c r="M308" i="5"/>
  <c r="N308" i="5"/>
  <c r="O308" i="5"/>
  <c r="C309" i="5"/>
  <c r="M309" i="5"/>
  <c r="N309" i="5"/>
  <c r="O309" i="5"/>
  <c r="C310" i="5"/>
  <c r="M310" i="5"/>
  <c r="N310" i="5"/>
  <c r="O310" i="5"/>
  <c r="C311" i="5"/>
  <c r="M311" i="5"/>
  <c r="N311" i="5"/>
  <c r="O311" i="5"/>
  <c r="C312" i="5"/>
  <c r="M312" i="5"/>
  <c r="N312" i="5"/>
  <c r="O312" i="5"/>
  <c r="C313" i="5"/>
  <c r="M313" i="5"/>
  <c r="N313" i="5"/>
  <c r="O313" i="5"/>
  <c r="C314" i="5"/>
  <c r="M314" i="5"/>
  <c r="N314" i="5"/>
  <c r="O314" i="5"/>
  <c r="C315" i="5"/>
  <c r="M315" i="5"/>
  <c r="N315" i="5"/>
  <c r="O315" i="5"/>
  <c r="C316" i="5"/>
  <c r="M316" i="5"/>
  <c r="N316" i="5"/>
  <c r="O316" i="5"/>
  <c r="C317" i="5"/>
  <c r="M317" i="5"/>
  <c r="N317" i="5"/>
  <c r="O317" i="5"/>
  <c r="C318" i="5"/>
  <c r="M318" i="5"/>
  <c r="N318" i="5"/>
  <c r="O318" i="5"/>
  <c r="C319" i="5"/>
  <c r="M319" i="5"/>
  <c r="N319" i="5"/>
  <c r="O319" i="5"/>
  <c r="C320" i="5"/>
  <c r="M320" i="5"/>
  <c r="N320" i="5"/>
  <c r="O320" i="5"/>
  <c r="C321" i="5"/>
  <c r="M321" i="5"/>
  <c r="N321" i="5"/>
  <c r="O321" i="5"/>
  <c r="C322" i="5"/>
  <c r="M322" i="5"/>
  <c r="N322" i="5"/>
  <c r="O322" i="5"/>
  <c r="C323" i="5"/>
  <c r="M323" i="5"/>
  <c r="N323" i="5"/>
  <c r="O323" i="5"/>
  <c r="C324" i="5"/>
  <c r="M324" i="5"/>
  <c r="N324" i="5"/>
  <c r="O324" i="5"/>
  <c r="C325" i="5"/>
  <c r="M325" i="5"/>
  <c r="N325" i="5"/>
  <c r="O325" i="5"/>
  <c r="C326" i="5"/>
  <c r="M326" i="5"/>
  <c r="N326" i="5"/>
  <c r="O326" i="5"/>
  <c r="C327" i="5"/>
  <c r="M327" i="5"/>
  <c r="N327" i="5"/>
  <c r="O327" i="5"/>
  <c r="C328" i="5"/>
  <c r="M328" i="5"/>
  <c r="N328" i="5"/>
  <c r="O328" i="5"/>
  <c r="C329" i="5"/>
  <c r="M329" i="5"/>
  <c r="N329" i="5"/>
  <c r="O329" i="5"/>
  <c r="C330" i="5"/>
  <c r="M330" i="5"/>
  <c r="N330" i="5"/>
  <c r="O330" i="5"/>
  <c r="C331" i="5"/>
  <c r="M331" i="5"/>
  <c r="N331" i="5"/>
  <c r="O331" i="5"/>
  <c r="C332" i="5"/>
  <c r="M332" i="5"/>
  <c r="N332" i="5"/>
  <c r="O332" i="5"/>
  <c r="C333" i="5"/>
  <c r="M333" i="5"/>
  <c r="N333" i="5"/>
  <c r="O333" i="5"/>
  <c r="C334" i="5"/>
  <c r="M334" i="5"/>
  <c r="N334" i="5"/>
  <c r="O334" i="5"/>
  <c r="C335" i="5"/>
  <c r="M335" i="5"/>
  <c r="N335" i="5"/>
  <c r="O335" i="5"/>
  <c r="C336" i="5"/>
  <c r="M336" i="5"/>
  <c r="N336" i="5"/>
  <c r="O336" i="5"/>
  <c r="C337" i="5"/>
  <c r="M337" i="5"/>
  <c r="N337" i="5"/>
  <c r="O337" i="5"/>
  <c r="C338" i="5"/>
  <c r="M338" i="5"/>
  <c r="N338" i="5"/>
  <c r="O338" i="5"/>
  <c r="C339" i="5"/>
  <c r="M339" i="5"/>
  <c r="N339" i="5"/>
  <c r="O339" i="5"/>
  <c r="C340" i="5"/>
  <c r="M340" i="5"/>
  <c r="N340" i="5"/>
  <c r="O340" i="5"/>
  <c r="C341" i="5"/>
  <c r="M341" i="5"/>
  <c r="N341" i="5"/>
  <c r="O341" i="5"/>
  <c r="C342" i="5"/>
  <c r="M342" i="5"/>
  <c r="N342" i="5"/>
  <c r="O342" i="5"/>
  <c r="C343" i="5"/>
  <c r="M343" i="5"/>
  <c r="N343" i="5"/>
  <c r="O343" i="5"/>
  <c r="C344" i="5"/>
  <c r="M344" i="5"/>
  <c r="N344" i="5"/>
  <c r="O344" i="5"/>
  <c r="C345" i="5"/>
  <c r="M345" i="5"/>
  <c r="N345" i="5"/>
  <c r="O345" i="5"/>
  <c r="C346" i="5"/>
  <c r="M346" i="5"/>
  <c r="N346" i="5"/>
  <c r="O346" i="5"/>
  <c r="C347" i="5"/>
  <c r="M347" i="5"/>
  <c r="N347" i="5"/>
  <c r="O347" i="5"/>
  <c r="C348" i="5"/>
  <c r="M348" i="5"/>
  <c r="N348" i="5"/>
  <c r="O348" i="5"/>
  <c r="C349" i="5"/>
  <c r="M349" i="5"/>
  <c r="N349" i="5"/>
  <c r="O349" i="5"/>
  <c r="C350" i="5"/>
  <c r="M350" i="5"/>
  <c r="N350" i="5"/>
  <c r="O350" i="5"/>
  <c r="C351" i="5"/>
  <c r="M351" i="5"/>
  <c r="N351" i="5"/>
  <c r="O351" i="5"/>
  <c r="C352" i="5"/>
  <c r="M352" i="5"/>
  <c r="N352" i="5"/>
  <c r="O352" i="5"/>
  <c r="C353" i="5"/>
  <c r="M353" i="5"/>
  <c r="N353" i="5"/>
  <c r="O353" i="5"/>
  <c r="C354" i="5"/>
  <c r="M354" i="5"/>
  <c r="N354" i="5"/>
  <c r="O354" i="5"/>
  <c r="Q354" i="5"/>
  <c r="R354" i="5"/>
  <c r="C355" i="5"/>
  <c r="M355" i="5"/>
  <c r="N355" i="5"/>
  <c r="O355" i="5"/>
  <c r="C356" i="5"/>
  <c r="M356" i="5"/>
  <c r="N356" i="5"/>
  <c r="O356" i="5"/>
  <c r="C357" i="5"/>
  <c r="M357" i="5"/>
  <c r="N357" i="5"/>
  <c r="O357" i="5"/>
  <c r="C358" i="5"/>
  <c r="M358" i="5"/>
  <c r="N358" i="5"/>
  <c r="O358" i="5"/>
  <c r="C359" i="5"/>
  <c r="M359" i="5"/>
  <c r="N359" i="5"/>
  <c r="O359" i="5"/>
  <c r="C360" i="5"/>
  <c r="M360" i="5"/>
  <c r="N360" i="5"/>
  <c r="O360" i="5"/>
  <c r="C361" i="5"/>
  <c r="M361" i="5"/>
  <c r="N361" i="5"/>
  <c r="O361" i="5"/>
  <c r="C362" i="5"/>
  <c r="M362" i="5"/>
  <c r="N362" i="5"/>
  <c r="O362" i="5"/>
  <c r="C363" i="5"/>
  <c r="M363" i="5"/>
  <c r="N363" i="5"/>
  <c r="O363" i="5"/>
  <c r="C364" i="5"/>
  <c r="M364" i="5"/>
  <c r="N364" i="5"/>
  <c r="O364" i="5"/>
  <c r="C365" i="5"/>
  <c r="M365" i="5"/>
  <c r="N365" i="5"/>
  <c r="O365" i="5"/>
  <c r="C366" i="5"/>
  <c r="M366" i="5"/>
  <c r="N366" i="5"/>
  <c r="O366" i="5"/>
  <c r="C367" i="5"/>
  <c r="M367" i="5"/>
  <c r="N367" i="5"/>
  <c r="O367" i="5"/>
  <c r="C368" i="5"/>
  <c r="M368" i="5"/>
  <c r="N368" i="5"/>
  <c r="O368" i="5"/>
  <c r="C369" i="5"/>
  <c r="M369" i="5"/>
  <c r="N369" i="5"/>
  <c r="O369" i="5"/>
  <c r="C370" i="5"/>
  <c r="M370" i="5"/>
  <c r="N370" i="5"/>
  <c r="O370" i="5"/>
  <c r="C371" i="5"/>
  <c r="M371" i="5"/>
  <c r="N371" i="5"/>
  <c r="O371" i="5"/>
  <c r="C372" i="5"/>
  <c r="M372" i="5"/>
  <c r="N372" i="5"/>
  <c r="O372" i="5"/>
  <c r="C373" i="5"/>
  <c r="M373" i="5"/>
  <c r="N373" i="5"/>
  <c r="O373" i="5"/>
  <c r="C374" i="5"/>
  <c r="M374" i="5"/>
  <c r="N374" i="5"/>
  <c r="O374" i="5"/>
  <c r="C375" i="5"/>
  <c r="M375" i="5"/>
  <c r="N375" i="5"/>
  <c r="O375" i="5"/>
  <c r="C376" i="5"/>
  <c r="M376" i="5"/>
  <c r="N376" i="5"/>
  <c r="O376" i="5"/>
  <c r="C377" i="5"/>
  <c r="M377" i="5"/>
  <c r="N377" i="5"/>
  <c r="O377" i="5"/>
  <c r="C378" i="5"/>
  <c r="M378" i="5"/>
  <c r="N378" i="5"/>
  <c r="O378" i="5"/>
  <c r="C379" i="5"/>
  <c r="M379" i="5"/>
  <c r="N379" i="5"/>
  <c r="O379" i="5"/>
  <c r="C380" i="5"/>
  <c r="M380" i="5"/>
  <c r="N380" i="5"/>
  <c r="O380" i="5"/>
  <c r="C381" i="5"/>
  <c r="M381" i="5"/>
  <c r="N381" i="5"/>
  <c r="O381" i="5"/>
  <c r="C382" i="5"/>
  <c r="M382" i="5"/>
  <c r="N382" i="5"/>
  <c r="O382" i="5"/>
  <c r="C383" i="5"/>
  <c r="M383" i="5"/>
  <c r="N383" i="5"/>
  <c r="O383" i="5"/>
  <c r="C384" i="5"/>
  <c r="M384" i="5"/>
  <c r="N384" i="5"/>
  <c r="O384" i="5"/>
  <c r="C385" i="5"/>
  <c r="M385" i="5"/>
  <c r="N385" i="5"/>
  <c r="O385" i="5"/>
  <c r="C386" i="5"/>
  <c r="M386" i="5"/>
  <c r="N386" i="5"/>
  <c r="O386" i="5"/>
  <c r="C387" i="5"/>
  <c r="M387" i="5"/>
  <c r="N387" i="5"/>
  <c r="O387" i="5"/>
  <c r="C388" i="5"/>
  <c r="M388" i="5"/>
  <c r="N388" i="5"/>
  <c r="O388" i="5"/>
  <c r="C389" i="5"/>
  <c r="M389" i="5"/>
  <c r="N389" i="5"/>
  <c r="O389" i="5"/>
  <c r="C390" i="5"/>
  <c r="M390" i="5"/>
  <c r="N390" i="5"/>
  <c r="O390" i="5"/>
  <c r="C391" i="5"/>
  <c r="M391" i="5"/>
  <c r="N391" i="5"/>
  <c r="O391" i="5"/>
  <c r="C392" i="5"/>
  <c r="M392" i="5"/>
  <c r="N392" i="5"/>
  <c r="O392" i="5"/>
  <c r="C393" i="5"/>
  <c r="M393" i="5"/>
  <c r="N393" i="5"/>
  <c r="O393" i="5"/>
  <c r="C394" i="5"/>
  <c r="M394" i="5"/>
  <c r="N394" i="5"/>
  <c r="O394" i="5"/>
  <c r="C395" i="5"/>
  <c r="M395" i="5"/>
  <c r="N395" i="5"/>
  <c r="O395" i="5"/>
  <c r="C396" i="5"/>
  <c r="M396" i="5"/>
  <c r="N396" i="5"/>
  <c r="O396" i="5"/>
  <c r="C397" i="5"/>
  <c r="M397" i="5"/>
  <c r="N397" i="5"/>
  <c r="O397" i="5"/>
  <c r="C398" i="5"/>
  <c r="M398" i="5"/>
  <c r="N398" i="5"/>
  <c r="O398" i="5"/>
  <c r="C399" i="5"/>
  <c r="M399" i="5"/>
  <c r="N399" i="5"/>
  <c r="O399" i="5"/>
  <c r="C400" i="5"/>
  <c r="M400" i="5"/>
  <c r="N400" i="5"/>
  <c r="O400" i="5"/>
  <c r="C401" i="5"/>
  <c r="M401" i="5"/>
  <c r="N401" i="5"/>
  <c r="O401" i="5"/>
  <c r="C402" i="5"/>
  <c r="M402" i="5"/>
  <c r="N402" i="5"/>
  <c r="O402" i="5"/>
  <c r="C403" i="5"/>
  <c r="M403" i="5"/>
  <c r="N403" i="5"/>
  <c r="O403" i="5"/>
  <c r="C404" i="5"/>
  <c r="M404" i="5"/>
  <c r="N404" i="5"/>
  <c r="O404" i="5"/>
  <c r="C405" i="5"/>
  <c r="M405" i="5"/>
  <c r="N405" i="5"/>
  <c r="O405" i="5"/>
  <c r="C406" i="5"/>
  <c r="M406" i="5"/>
  <c r="N406" i="5"/>
  <c r="O406" i="5"/>
  <c r="C407" i="5"/>
  <c r="M407" i="5"/>
  <c r="N407" i="5"/>
  <c r="O407" i="5"/>
  <c r="C408" i="5"/>
  <c r="M408" i="5"/>
  <c r="N408" i="5"/>
  <c r="O408" i="5"/>
  <c r="C409" i="5"/>
  <c r="M409" i="5"/>
  <c r="N409" i="5"/>
  <c r="O409" i="5"/>
  <c r="C410" i="5"/>
  <c r="M410" i="5"/>
  <c r="N410" i="5"/>
  <c r="O410" i="5"/>
  <c r="C411" i="5"/>
  <c r="M411" i="5"/>
  <c r="N411" i="5"/>
  <c r="O411" i="5"/>
  <c r="C412" i="5"/>
  <c r="M412" i="5"/>
  <c r="N412" i="5"/>
  <c r="O412" i="5"/>
  <c r="C413" i="5"/>
  <c r="M413" i="5"/>
  <c r="N413" i="5"/>
  <c r="O413" i="5"/>
  <c r="C414" i="5"/>
  <c r="M414" i="5"/>
  <c r="N414" i="5"/>
  <c r="O414" i="5"/>
  <c r="C415" i="5"/>
  <c r="M415" i="5"/>
  <c r="N415" i="5"/>
  <c r="O415" i="5"/>
  <c r="C416" i="5"/>
  <c r="M416" i="5"/>
  <c r="N416" i="5"/>
  <c r="O416" i="5"/>
  <c r="C417" i="5"/>
  <c r="M417" i="5"/>
  <c r="N417" i="5"/>
  <c r="O417" i="5"/>
  <c r="C418" i="5"/>
  <c r="M418" i="5"/>
  <c r="N418" i="5"/>
  <c r="O418" i="5"/>
  <c r="C419" i="5"/>
  <c r="M419" i="5"/>
  <c r="N419" i="5"/>
  <c r="O419" i="5"/>
  <c r="C420" i="5"/>
  <c r="M420" i="5"/>
  <c r="N420" i="5"/>
  <c r="O420" i="5"/>
  <c r="C421" i="5"/>
  <c r="M421" i="5"/>
  <c r="N421" i="5"/>
  <c r="O421" i="5"/>
  <c r="C422" i="5"/>
  <c r="M422" i="5"/>
  <c r="N422" i="5"/>
  <c r="O422" i="5"/>
  <c r="C423" i="5"/>
  <c r="M423" i="5"/>
  <c r="N423" i="5"/>
  <c r="O423" i="5"/>
  <c r="C424" i="5"/>
  <c r="M424" i="5"/>
  <c r="N424" i="5"/>
  <c r="O424" i="5"/>
  <c r="C425" i="5"/>
  <c r="M425" i="5"/>
  <c r="N425" i="5"/>
  <c r="O425" i="5"/>
  <c r="C426" i="5"/>
  <c r="M426" i="5"/>
  <c r="N426" i="5"/>
  <c r="O426" i="5"/>
  <c r="C427" i="5"/>
  <c r="M427" i="5"/>
  <c r="N427" i="5"/>
  <c r="O427" i="5"/>
  <c r="C428" i="5"/>
  <c r="M428" i="5"/>
  <c r="N428" i="5"/>
  <c r="O428" i="5"/>
  <c r="C429" i="5"/>
  <c r="M429" i="5"/>
  <c r="N429" i="5"/>
  <c r="O429" i="5"/>
  <c r="C430" i="5"/>
  <c r="M430" i="5"/>
  <c r="N430" i="5"/>
  <c r="O430" i="5"/>
  <c r="C431" i="5"/>
  <c r="M431" i="5"/>
  <c r="N431" i="5"/>
  <c r="O431" i="5"/>
  <c r="C432" i="5"/>
  <c r="M432" i="5"/>
  <c r="N432" i="5"/>
  <c r="O432" i="5"/>
  <c r="C433" i="5"/>
  <c r="M433" i="5"/>
  <c r="N433" i="5"/>
  <c r="O433" i="5"/>
  <c r="C434" i="5"/>
  <c r="M434" i="5"/>
  <c r="N434" i="5"/>
  <c r="O434" i="5"/>
  <c r="C435" i="5"/>
  <c r="M435" i="5"/>
  <c r="N435" i="5"/>
  <c r="O435" i="5"/>
  <c r="C436" i="5"/>
  <c r="M436" i="5"/>
  <c r="N436" i="5"/>
  <c r="O436" i="5"/>
  <c r="C437" i="5"/>
  <c r="M437" i="5"/>
  <c r="N437" i="5"/>
  <c r="O437" i="5"/>
  <c r="C438" i="5"/>
  <c r="M438" i="5"/>
  <c r="N438" i="5"/>
  <c r="O438" i="5"/>
  <c r="C439" i="5"/>
  <c r="M439" i="5"/>
  <c r="N439" i="5"/>
  <c r="O439" i="5"/>
  <c r="C440" i="5"/>
  <c r="M440" i="5"/>
  <c r="N440" i="5"/>
  <c r="O440" i="5"/>
  <c r="C441" i="5"/>
  <c r="M441" i="5"/>
  <c r="N441" i="5"/>
  <c r="O441" i="5"/>
  <c r="C442" i="5"/>
  <c r="M442" i="5"/>
  <c r="N442" i="5"/>
  <c r="O442" i="5"/>
  <c r="C443" i="5"/>
  <c r="M443" i="5"/>
  <c r="N443" i="5"/>
  <c r="O443" i="5"/>
  <c r="C444" i="5"/>
  <c r="M444" i="5"/>
  <c r="N444" i="5"/>
  <c r="O444" i="5"/>
  <c r="C445" i="5"/>
  <c r="M445" i="5"/>
  <c r="N445" i="5"/>
  <c r="O445" i="5"/>
  <c r="C446" i="5"/>
  <c r="M446" i="5"/>
  <c r="N446" i="5"/>
  <c r="O446" i="5"/>
  <c r="C447" i="5"/>
  <c r="M447" i="5"/>
  <c r="N447" i="5"/>
  <c r="O447" i="5"/>
  <c r="C448" i="5"/>
  <c r="M448" i="5"/>
  <c r="N448" i="5"/>
  <c r="O448" i="5"/>
  <c r="C449" i="5"/>
  <c r="M449" i="5"/>
  <c r="N449" i="5"/>
  <c r="O449" i="5"/>
  <c r="C450" i="5"/>
  <c r="M450" i="5"/>
  <c r="N450" i="5"/>
  <c r="O450" i="5"/>
  <c r="C451" i="5"/>
  <c r="M451" i="5"/>
  <c r="N451" i="5"/>
  <c r="O451" i="5"/>
  <c r="C452" i="5"/>
  <c r="M452" i="5"/>
  <c r="N452" i="5"/>
  <c r="O452" i="5"/>
  <c r="C453" i="5"/>
  <c r="M453" i="5"/>
  <c r="N453" i="5"/>
  <c r="O453" i="5"/>
  <c r="C454" i="5"/>
  <c r="M454" i="5"/>
  <c r="N454" i="5"/>
  <c r="O454" i="5"/>
  <c r="C455" i="5"/>
  <c r="M455" i="5"/>
  <c r="N455" i="5"/>
  <c r="O455" i="5"/>
  <c r="C456" i="5"/>
  <c r="M456" i="5"/>
  <c r="N456" i="5"/>
  <c r="O456" i="5"/>
  <c r="C457" i="5"/>
  <c r="M457" i="5"/>
  <c r="N457" i="5"/>
  <c r="O457" i="5"/>
  <c r="C458" i="5"/>
  <c r="M458" i="5"/>
  <c r="N458" i="5"/>
  <c r="O458" i="5"/>
  <c r="C459" i="5"/>
  <c r="M459" i="5"/>
  <c r="N459" i="5"/>
  <c r="O459" i="5"/>
  <c r="C460" i="5"/>
  <c r="M460" i="5"/>
  <c r="N460" i="5"/>
  <c r="O460" i="5"/>
  <c r="C461" i="5"/>
  <c r="M461" i="5"/>
  <c r="N461" i="5"/>
  <c r="O461" i="5"/>
  <c r="C462" i="5"/>
  <c r="M462" i="5"/>
  <c r="N462" i="5"/>
  <c r="O462" i="5"/>
  <c r="C463" i="5"/>
  <c r="M463" i="5"/>
  <c r="N463" i="5"/>
  <c r="O463" i="5"/>
  <c r="C464" i="5"/>
  <c r="M464" i="5"/>
  <c r="N464" i="5"/>
  <c r="O464" i="5"/>
  <c r="C465" i="5"/>
  <c r="M465" i="5"/>
  <c r="N465" i="5"/>
  <c r="O465" i="5"/>
  <c r="C466" i="5"/>
  <c r="M466" i="5"/>
  <c r="N466" i="5"/>
  <c r="O466" i="5"/>
  <c r="C467" i="5"/>
  <c r="M467" i="5"/>
  <c r="N467" i="5"/>
  <c r="O467" i="5"/>
  <c r="C468" i="5"/>
  <c r="M468" i="5"/>
  <c r="N468" i="5"/>
  <c r="O468" i="5"/>
  <c r="C469" i="5"/>
  <c r="M469" i="5"/>
  <c r="N469" i="5"/>
  <c r="O469" i="5"/>
  <c r="C470" i="5"/>
  <c r="M470" i="5"/>
  <c r="N470" i="5"/>
  <c r="O470" i="5"/>
  <c r="C471" i="5"/>
  <c r="M471" i="5"/>
  <c r="N471" i="5"/>
  <c r="O471" i="5"/>
  <c r="C472" i="5"/>
  <c r="M472" i="5"/>
  <c r="N472" i="5"/>
  <c r="O472" i="5"/>
  <c r="C473" i="5"/>
  <c r="M473" i="5"/>
  <c r="N473" i="5"/>
  <c r="O473" i="5"/>
  <c r="C474" i="5"/>
  <c r="M474" i="5"/>
  <c r="N474" i="5"/>
  <c r="O474" i="5"/>
  <c r="C475" i="5"/>
  <c r="M475" i="5"/>
  <c r="N475" i="5"/>
  <c r="O475" i="5"/>
  <c r="C476" i="5"/>
  <c r="M476" i="5"/>
  <c r="N476" i="5"/>
  <c r="O476" i="5"/>
  <c r="C477" i="5"/>
  <c r="M477" i="5"/>
  <c r="N477" i="5"/>
  <c r="O477" i="5"/>
  <c r="C478" i="5"/>
  <c r="M478" i="5"/>
  <c r="N478" i="5"/>
  <c r="O478" i="5"/>
  <c r="C479" i="5"/>
  <c r="M479" i="5"/>
  <c r="N479" i="5"/>
  <c r="O479" i="5"/>
  <c r="C480" i="5"/>
  <c r="M480" i="5"/>
  <c r="N480" i="5"/>
  <c r="O480" i="5"/>
  <c r="C481" i="5"/>
  <c r="M481" i="5"/>
  <c r="N481" i="5"/>
  <c r="O481" i="5"/>
  <c r="C482" i="5"/>
  <c r="M482" i="5"/>
  <c r="N482" i="5"/>
  <c r="O482" i="5"/>
  <c r="C483" i="5"/>
  <c r="M483" i="5"/>
  <c r="N483" i="5"/>
  <c r="O483" i="5"/>
  <c r="C484" i="5"/>
  <c r="M484" i="5"/>
  <c r="N484" i="5"/>
  <c r="O484" i="5"/>
  <c r="C485" i="5"/>
  <c r="M485" i="5"/>
  <c r="N485" i="5"/>
  <c r="O485" i="5"/>
  <c r="C486" i="5"/>
  <c r="M486" i="5"/>
  <c r="N486" i="5"/>
  <c r="O486" i="5"/>
  <c r="C487" i="5"/>
  <c r="M487" i="5"/>
  <c r="N487" i="5"/>
  <c r="O487" i="5"/>
  <c r="C488" i="5"/>
  <c r="M488" i="5"/>
  <c r="N488" i="5"/>
  <c r="O488" i="5"/>
  <c r="C489" i="5"/>
  <c r="M489" i="5"/>
  <c r="N489" i="5"/>
  <c r="O489" i="5"/>
  <c r="C490" i="5"/>
  <c r="M490" i="5"/>
  <c r="N490" i="5"/>
  <c r="O490" i="5"/>
  <c r="C491" i="5"/>
  <c r="M491" i="5"/>
  <c r="N491" i="5"/>
  <c r="O491" i="5"/>
  <c r="C492" i="5"/>
  <c r="M492" i="5"/>
  <c r="N492" i="5"/>
  <c r="O492" i="5"/>
  <c r="C493" i="5"/>
  <c r="M493" i="5"/>
  <c r="N493" i="5"/>
  <c r="O493" i="5"/>
  <c r="C494" i="5"/>
  <c r="M494" i="5"/>
  <c r="N494" i="5"/>
  <c r="O494" i="5"/>
  <c r="C495" i="5"/>
  <c r="M495" i="5"/>
  <c r="N495" i="5"/>
  <c r="O495" i="5"/>
  <c r="C496" i="5"/>
  <c r="M496" i="5"/>
  <c r="N496" i="5"/>
  <c r="O496" i="5"/>
  <c r="C497" i="5"/>
  <c r="M497" i="5"/>
  <c r="N497" i="5"/>
  <c r="O497" i="5"/>
  <c r="C498" i="5"/>
  <c r="M498" i="5"/>
  <c r="N498" i="5"/>
  <c r="O498" i="5"/>
  <c r="C499" i="5"/>
  <c r="M499" i="5"/>
  <c r="N499" i="5"/>
  <c r="O499" i="5"/>
  <c r="C500" i="5"/>
  <c r="M500" i="5"/>
  <c r="N500" i="5"/>
  <c r="O500" i="5"/>
  <c r="C501" i="5"/>
  <c r="M501" i="5"/>
  <c r="N501" i="5"/>
  <c r="O501" i="5"/>
  <c r="C502" i="5"/>
  <c r="M502" i="5"/>
  <c r="N502" i="5"/>
  <c r="O502" i="5"/>
  <c r="C503" i="5"/>
  <c r="M503" i="5"/>
  <c r="N503" i="5"/>
  <c r="O503" i="5"/>
  <c r="C504" i="5"/>
  <c r="M504" i="5"/>
  <c r="N504" i="5"/>
  <c r="O504" i="5"/>
  <c r="C505" i="5"/>
  <c r="M505" i="5"/>
  <c r="N505" i="5"/>
  <c r="O505" i="5"/>
  <c r="C506" i="5"/>
  <c r="M506" i="5"/>
  <c r="N506" i="5"/>
  <c r="O506" i="5"/>
  <c r="C507" i="5"/>
  <c r="M507" i="5"/>
  <c r="N507" i="5"/>
  <c r="O507" i="5"/>
  <c r="C508" i="5"/>
  <c r="M508" i="5"/>
  <c r="N508" i="5"/>
  <c r="O508" i="5"/>
  <c r="C509" i="5"/>
  <c r="M509" i="5"/>
  <c r="N509" i="5"/>
  <c r="O509" i="5"/>
  <c r="C510" i="5"/>
  <c r="M510" i="5"/>
  <c r="N510" i="5"/>
  <c r="O510" i="5"/>
  <c r="C511" i="5"/>
  <c r="M511" i="5"/>
  <c r="N511" i="5"/>
  <c r="O511" i="5"/>
  <c r="C512" i="5"/>
  <c r="M512" i="5"/>
  <c r="N512" i="5"/>
  <c r="O512" i="5"/>
  <c r="C513" i="5"/>
  <c r="M513" i="5"/>
  <c r="N513" i="5"/>
  <c r="O513" i="5"/>
  <c r="C514" i="5"/>
  <c r="M514" i="5"/>
  <c r="N514" i="5"/>
  <c r="O514" i="5"/>
  <c r="C515" i="5"/>
  <c r="M515" i="5"/>
  <c r="N515" i="5"/>
  <c r="O515" i="5"/>
  <c r="C516" i="5"/>
  <c r="M516" i="5"/>
  <c r="N516" i="5"/>
  <c r="O516" i="5"/>
  <c r="C517" i="5"/>
  <c r="M517" i="5"/>
  <c r="N517" i="5"/>
  <c r="O517" i="5"/>
  <c r="C518" i="5"/>
  <c r="M518" i="5"/>
  <c r="N518" i="5"/>
  <c r="O518" i="5"/>
  <c r="C519" i="5"/>
  <c r="M519" i="5"/>
  <c r="N519" i="5"/>
  <c r="O519" i="5"/>
  <c r="C520" i="5"/>
  <c r="M520" i="5"/>
  <c r="N520" i="5"/>
  <c r="O520" i="5"/>
  <c r="C521" i="5"/>
  <c r="M521" i="5"/>
  <c r="N521" i="5"/>
  <c r="O521" i="5"/>
  <c r="C522" i="5"/>
  <c r="M522" i="5"/>
  <c r="N522" i="5"/>
  <c r="O522" i="5"/>
  <c r="C523" i="5"/>
  <c r="M523" i="5"/>
  <c r="N523" i="5"/>
  <c r="O523" i="5"/>
  <c r="C524" i="5"/>
  <c r="M524" i="5"/>
  <c r="N524" i="5"/>
  <c r="O524" i="5"/>
  <c r="C525" i="5"/>
  <c r="M525" i="5"/>
  <c r="N525" i="5"/>
  <c r="O525" i="5"/>
  <c r="C526" i="5"/>
  <c r="M526" i="5"/>
  <c r="N526" i="5"/>
  <c r="O526" i="5"/>
  <c r="C527" i="5"/>
  <c r="M527" i="5"/>
  <c r="N527" i="5"/>
  <c r="O527" i="5"/>
  <c r="C528" i="5"/>
  <c r="M528" i="5"/>
  <c r="N528" i="5"/>
  <c r="O528" i="5"/>
  <c r="C529" i="5"/>
  <c r="M529" i="5"/>
  <c r="N529" i="5"/>
  <c r="O529" i="5"/>
  <c r="C530" i="5"/>
  <c r="M530" i="5"/>
  <c r="N530" i="5"/>
  <c r="O530" i="5"/>
  <c r="C531" i="5"/>
  <c r="M531" i="5"/>
  <c r="N531" i="5"/>
  <c r="O531" i="5"/>
  <c r="C532" i="5"/>
  <c r="M532" i="5"/>
  <c r="N532" i="5"/>
  <c r="O532" i="5"/>
  <c r="C533" i="5"/>
  <c r="M533" i="5"/>
  <c r="N533" i="5"/>
  <c r="O533" i="5"/>
  <c r="C534" i="5"/>
  <c r="M534" i="5"/>
  <c r="N534" i="5"/>
  <c r="O534" i="5"/>
  <c r="C535" i="5"/>
  <c r="M535" i="5"/>
  <c r="N535" i="5"/>
  <c r="O535" i="5"/>
  <c r="C536" i="5"/>
  <c r="M536" i="5"/>
  <c r="N536" i="5"/>
  <c r="O536" i="5"/>
  <c r="C537" i="5"/>
  <c r="M537" i="5"/>
  <c r="N537" i="5"/>
  <c r="O537" i="5"/>
  <c r="C538" i="5"/>
  <c r="M538" i="5"/>
  <c r="N538" i="5"/>
  <c r="O538" i="5"/>
  <c r="C539" i="5"/>
  <c r="M539" i="5"/>
  <c r="N539" i="5"/>
  <c r="O539" i="5"/>
  <c r="C540" i="5"/>
  <c r="M540" i="5"/>
  <c r="N540" i="5"/>
  <c r="O540" i="5"/>
  <c r="C541" i="5"/>
  <c r="M541" i="5"/>
  <c r="N541" i="5"/>
  <c r="O541" i="5"/>
  <c r="C542" i="5"/>
  <c r="M542" i="5"/>
  <c r="N542" i="5"/>
  <c r="O542" i="5"/>
  <c r="C543" i="5"/>
  <c r="M543" i="5"/>
  <c r="N543" i="5"/>
  <c r="O543" i="5"/>
  <c r="C544" i="5"/>
  <c r="M544" i="5"/>
  <c r="N544" i="5"/>
  <c r="O544" i="5"/>
  <c r="C545" i="5"/>
  <c r="M545" i="5"/>
  <c r="N545" i="5"/>
  <c r="O545" i="5"/>
  <c r="C546" i="5"/>
  <c r="M546" i="5"/>
  <c r="N546" i="5"/>
  <c r="O546" i="5"/>
  <c r="C547" i="5"/>
  <c r="M547" i="5"/>
  <c r="N547" i="5"/>
  <c r="O547" i="5"/>
  <c r="C548" i="5"/>
  <c r="M548" i="5"/>
  <c r="N548" i="5"/>
  <c r="O548" i="5"/>
  <c r="C549" i="5"/>
  <c r="M549" i="5"/>
  <c r="N549" i="5"/>
  <c r="O549" i="5"/>
  <c r="C550" i="5"/>
  <c r="M550" i="5"/>
  <c r="N550" i="5"/>
  <c r="O550" i="5"/>
  <c r="C551" i="5"/>
  <c r="M551" i="5"/>
  <c r="N551" i="5"/>
  <c r="O551" i="5"/>
  <c r="C552" i="5"/>
  <c r="M552" i="5"/>
  <c r="N552" i="5"/>
  <c r="O552" i="5"/>
  <c r="C553" i="5"/>
  <c r="M553" i="5"/>
  <c r="N553" i="5"/>
  <c r="O553" i="5"/>
  <c r="C554" i="5"/>
  <c r="M554" i="5"/>
  <c r="N554" i="5"/>
  <c r="O554" i="5"/>
  <c r="C555" i="5"/>
  <c r="M555" i="5"/>
  <c r="N555" i="5"/>
  <c r="O555" i="5"/>
  <c r="C556" i="5"/>
  <c r="M556" i="5"/>
  <c r="N556" i="5"/>
  <c r="O556" i="5"/>
  <c r="C557" i="5"/>
  <c r="M557" i="5"/>
  <c r="N557" i="5"/>
  <c r="O557" i="5"/>
  <c r="C558" i="5"/>
  <c r="M558" i="5"/>
  <c r="N558" i="5"/>
  <c r="O558" i="5"/>
  <c r="C559" i="5"/>
  <c r="M559" i="5"/>
  <c r="N559" i="5"/>
  <c r="O559" i="5"/>
  <c r="C560" i="5"/>
  <c r="M560" i="5"/>
  <c r="N560" i="5"/>
  <c r="O560" i="5"/>
  <c r="C561" i="5"/>
  <c r="M561" i="5"/>
  <c r="N561" i="5"/>
  <c r="O561" i="5"/>
  <c r="C562" i="5"/>
  <c r="M562" i="5"/>
  <c r="N562" i="5"/>
  <c r="O562" i="5"/>
  <c r="C563" i="5"/>
  <c r="M563" i="5"/>
  <c r="N563" i="5"/>
  <c r="O563" i="5"/>
  <c r="C564" i="5"/>
  <c r="M564" i="5"/>
  <c r="N564" i="5"/>
  <c r="O564" i="5"/>
  <c r="C565" i="5"/>
  <c r="M565" i="5"/>
  <c r="N565" i="5"/>
  <c r="O565" i="5"/>
  <c r="C566" i="5"/>
  <c r="M566" i="5"/>
  <c r="N566" i="5"/>
  <c r="O566" i="5"/>
  <c r="C567" i="5"/>
  <c r="M567" i="5"/>
  <c r="N567" i="5"/>
  <c r="O567" i="5"/>
  <c r="C568" i="5"/>
  <c r="M568" i="5"/>
  <c r="N568" i="5"/>
  <c r="O568" i="5"/>
  <c r="C569" i="5"/>
  <c r="M569" i="5"/>
  <c r="N569" i="5"/>
  <c r="O569" i="5"/>
  <c r="C570" i="5"/>
  <c r="M570" i="5"/>
  <c r="N570" i="5"/>
  <c r="O570" i="5"/>
  <c r="C571" i="5"/>
  <c r="M571" i="5"/>
  <c r="N571" i="5"/>
  <c r="O571" i="5"/>
  <c r="C572" i="5"/>
  <c r="M572" i="5"/>
  <c r="N572" i="5"/>
  <c r="O572" i="5"/>
  <c r="C573" i="5"/>
  <c r="M573" i="5"/>
  <c r="N573" i="5"/>
  <c r="O573" i="5"/>
  <c r="C574" i="5"/>
  <c r="M574" i="5"/>
  <c r="N574" i="5"/>
  <c r="O574" i="5"/>
  <c r="C575" i="5"/>
  <c r="M575" i="5"/>
  <c r="N575" i="5"/>
  <c r="O575" i="5"/>
  <c r="C576" i="5"/>
  <c r="M576" i="5"/>
  <c r="N576" i="5"/>
  <c r="O576" i="5"/>
  <c r="C577" i="5"/>
  <c r="M577" i="5"/>
  <c r="N577" i="5"/>
  <c r="O577" i="5"/>
  <c r="C578" i="5"/>
  <c r="M578" i="5"/>
  <c r="N578" i="5"/>
  <c r="O578" i="5"/>
  <c r="C579" i="5"/>
  <c r="M579" i="5"/>
  <c r="N579" i="5"/>
  <c r="O579" i="5"/>
  <c r="C580" i="5"/>
  <c r="M580" i="5"/>
  <c r="N580" i="5"/>
  <c r="O580" i="5"/>
  <c r="C581" i="5"/>
  <c r="M581" i="5"/>
  <c r="N581" i="5"/>
  <c r="O581" i="5"/>
  <c r="C582" i="5"/>
  <c r="M582" i="5"/>
  <c r="N582" i="5"/>
  <c r="O582" i="5"/>
  <c r="C583" i="5"/>
  <c r="M583" i="5"/>
  <c r="N583" i="5"/>
  <c r="O583" i="5"/>
  <c r="C584" i="5"/>
  <c r="M584" i="5"/>
  <c r="N584" i="5"/>
  <c r="O584" i="5"/>
  <c r="C585" i="5"/>
  <c r="M585" i="5"/>
  <c r="N585" i="5"/>
  <c r="O585" i="5"/>
  <c r="C586" i="5"/>
  <c r="M586" i="5"/>
  <c r="N586" i="5"/>
  <c r="O586" i="5"/>
  <c r="C587" i="5"/>
  <c r="M587" i="5"/>
  <c r="N587" i="5"/>
  <c r="O587" i="5"/>
  <c r="C588" i="5"/>
  <c r="M588" i="5"/>
  <c r="N588" i="5"/>
  <c r="O588" i="5"/>
  <c r="C589" i="5"/>
  <c r="M589" i="5"/>
  <c r="N589" i="5"/>
  <c r="O589" i="5"/>
  <c r="C590" i="5"/>
  <c r="M590" i="5"/>
  <c r="N590" i="5"/>
  <c r="O590" i="5"/>
  <c r="C591" i="5"/>
  <c r="M591" i="5"/>
  <c r="N591" i="5"/>
  <c r="O591" i="5"/>
  <c r="C592" i="5"/>
  <c r="M592" i="5"/>
  <c r="N592" i="5"/>
  <c r="O592" i="5"/>
  <c r="C593" i="5"/>
  <c r="M593" i="5"/>
  <c r="N593" i="5"/>
  <c r="O593" i="5"/>
  <c r="C594" i="5"/>
  <c r="M594" i="5"/>
  <c r="N594" i="5"/>
  <c r="O594" i="5"/>
  <c r="C595" i="5"/>
  <c r="M595" i="5"/>
  <c r="N595" i="5"/>
  <c r="O595" i="5"/>
  <c r="C596" i="5"/>
  <c r="M596" i="5"/>
  <c r="N596" i="5"/>
  <c r="O596" i="5"/>
  <c r="C597" i="5"/>
  <c r="M597" i="5"/>
  <c r="N597" i="5"/>
  <c r="O597" i="5"/>
  <c r="C598" i="5"/>
  <c r="M598" i="5"/>
  <c r="N598" i="5"/>
  <c r="O598" i="5"/>
  <c r="C599" i="5"/>
  <c r="M599" i="5"/>
  <c r="N599" i="5"/>
  <c r="O599" i="5"/>
  <c r="C600" i="5"/>
  <c r="M600" i="5"/>
  <c r="N600" i="5"/>
  <c r="O600" i="5"/>
  <c r="C601" i="5"/>
  <c r="M601" i="5"/>
  <c r="N601" i="5"/>
  <c r="O601" i="5"/>
  <c r="C602" i="5"/>
  <c r="M602" i="5"/>
  <c r="N602" i="5"/>
  <c r="O602" i="5"/>
  <c r="C603" i="5"/>
  <c r="M603" i="5"/>
  <c r="N603" i="5"/>
  <c r="O603" i="5"/>
  <c r="C604" i="5"/>
  <c r="M604" i="5"/>
  <c r="N604" i="5"/>
  <c r="O604" i="5"/>
  <c r="C605" i="5"/>
  <c r="M605" i="5"/>
  <c r="N605" i="5"/>
  <c r="O605" i="5"/>
  <c r="C606" i="5"/>
  <c r="M606" i="5"/>
  <c r="N606" i="5"/>
  <c r="O606" i="5"/>
  <c r="C607" i="5"/>
  <c r="M607" i="5"/>
  <c r="N607" i="5"/>
  <c r="O607" i="5"/>
  <c r="C608" i="5"/>
  <c r="M608" i="5"/>
  <c r="N608" i="5"/>
  <c r="O608" i="5"/>
  <c r="C609" i="5"/>
  <c r="M609" i="5"/>
  <c r="N609" i="5"/>
  <c r="O609" i="5"/>
  <c r="C610" i="5"/>
  <c r="M610" i="5"/>
  <c r="N610" i="5"/>
  <c r="O610" i="5"/>
  <c r="C611" i="5"/>
  <c r="M611" i="5"/>
  <c r="N611" i="5"/>
  <c r="O611" i="5"/>
  <c r="C612" i="5"/>
  <c r="M612" i="5"/>
  <c r="N612" i="5"/>
  <c r="O612" i="5"/>
  <c r="C613" i="5"/>
  <c r="M613" i="5"/>
  <c r="N613" i="5"/>
  <c r="O613" i="5"/>
  <c r="C614" i="5"/>
  <c r="M614" i="5"/>
  <c r="N614" i="5"/>
  <c r="O614" i="5"/>
  <c r="C615" i="5"/>
  <c r="M615" i="5"/>
  <c r="N615" i="5"/>
  <c r="O615" i="5"/>
  <c r="C616" i="5"/>
  <c r="M616" i="5"/>
  <c r="N616" i="5"/>
  <c r="O616" i="5"/>
  <c r="C617" i="5"/>
  <c r="M617" i="5"/>
  <c r="N617" i="5"/>
  <c r="O617" i="5"/>
  <c r="C618" i="5"/>
  <c r="M618" i="5"/>
  <c r="N618" i="5"/>
  <c r="O618" i="5"/>
  <c r="C619" i="5"/>
  <c r="M619" i="5"/>
  <c r="N619" i="5"/>
  <c r="O619" i="5"/>
  <c r="C620" i="5"/>
  <c r="M620" i="5"/>
  <c r="N620" i="5"/>
  <c r="O620" i="5"/>
  <c r="C621" i="5"/>
  <c r="M621" i="5"/>
  <c r="N621" i="5"/>
  <c r="O621" i="5"/>
  <c r="C622" i="5"/>
  <c r="M622" i="5"/>
  <c r="N622" i="5"/>
  <c r="O622" i="5"/>
  <c r="C623" i="5"/>
  <c r="M623" i="5"/>
  <c r="N623" i="5"/>
  <c r="O623" i="5"/>
  <c r="C624" i="5"/>
  <c r="M624" i="5"/>
  <c r="N624" i="5"/>
  <c r="O624" i="5"/>
  <c r="C625" i="5"/>
  <c r="M625" i="5"/>
  <c r="N625" i="5"/>
  <c r="O625" i="5"/>
  <c r="C626" i="5"/>
  <c r="M626" i="5"/>
  <c r="N626" i="5"/>
  <c r="O626" i="5"/>
  <c r="C627" i="5"/>
  <c r="M627" i="5"/>
  <c r="N627" i="5"/>
  <c r="O627" i="5"/>
  <c r="C628" i="5"/>
  <c r="M628" i="5"/>
  <c r="N628" i="5"/>
  <c r="O628" i="5"/>
  <c r="C629" i="5"/>
  <c r="M629" i="5"/>
  <c r="N629" i="5"/>
  <c r="O629" i="5"/>
  <c r="C630" i="5"/>
  <c r="M630" i="5"/>
  <c r="N630" i="5"/>
  <c r="O630" i="5"/>
  <c r="C631" i="5"/>
  <c r="M631" i="5"/>
  <c r="N631" i="5"/>
  <c r="O631" i="5"/>
  <c r="C632" i="5"/>
  <c r="M632" i="5"/>
  <c r="N632" i="5"/>
  <c r="O632" i="5"/>
  <c r="C633" i="5"/>
  <c r="M633" i="5"/>
  <c r="N633" i="5"/>
  <c r="O633" i="5"/>
  <c r="C634" i="5"/>
  <c r="M634" i="5"/>
  <c r="N634" i="5"/>
  <c r="O634" i="5"/>
  <c r="C635" i="5"/>
  <c r="M635" i="5"/>
  <c r="N635" i="5"/>
  <c r="O635" i="5"/>
  <c r="C636" i="5"/>
  <c r="M636" i="5"/>
  <c r="N636" i="5"/>
  <c r="O636" i="5"/>
  <c r="C637" i="5"/>
  <c r="M637" i="5"/>
  <c r="N637" i="5"/>
  <c r="O637" i="5"/>
  <c r="C638" i="5"/>
  <c r="M638" i="5"/>
  <c r="N638" i="5"/>
  <c r="O638" i="5"/>
  <c r="C639" i="5"/>
  <c r="M639" i="5"/>
  <c r="N639" i="5"/>
  <c r="O639" i="5"/>
  <c r="C640" i="5"/>
  <c r="M640" i="5"/>
  <c r="N640" i="5"/>
  <c r="O640" i="5"/>
  <c r="C641" i="5"/>
  <c r="M641" i="5"/>
  <c r="N641" i="5"/>
  <c r="O641" i="5"/>
  <c r="C642" i="5"/>
  <c r="M642" i="5"/>
  <c r="N642" i="5"/>
  <c r="O642" i="5"/>
  <c r="C643" i="5"/>
  <c r="M643" i="5"/>
  <c r="N643" i="5"/>
  <c r="O643" i="5"/>
  <c r="C644" i="5"/>
  <c r="M644" i="5"/>
  <c r="N644" i="5"/>
  <c r="O644" i="5"/>
  <c r="C645" i="5"/>
  <c r="M645" i="5"/>
  <c r="N645" i="5"/>
  <c r="O645" i="5"/>
  <c r="C646" i="5"/>
  <c r="M646" i="5"/>
  <c r="N646" i="5"/>
  <c r="O646" i="5"/>
  <c r="C647" i="5"/>
  <c r="M647" i="5"/>
  <c r="N647" i="5"/>
  <c r="O647" i="5"/>
  <c r="C648" i="5"/>
  <c r="M648" i="5"/>
  <c r="N648" i="5"/>
  <c r="O648" i="5"/>
  <c r="C649" i="5"/>
  <c r="M649" i="5"/>
  <c r="N649" i="5"/>
  <c r="O649" i="5"/>
  <c r="C650" i="5"/>
  <c r="M650" i="5"/>
  <c r="N650" i="5"/>
  <c r="O650" i="5"/>
  <c r="C651" i="5"/>
  <c r="M651" i="5"/>
  <c r="N651" i="5"/>
  <c r="O651" i="5"/>
  <c r="C652" i="5"/>
  <c r="M652" i="5"/>
  <c r="N652" i="5"/>
  <c r="O652" i="5"/>
  <c r="C653" i="5"/>
  <c r="M653" i="5"/>
  <c r="N653" i="5"/>
  <c r="O653" i="5"/>
  <c r="C654" i="5"/>
  <c r="M654" i="5"/>
  <c r="N654" i="5"/>
  <c r="O654" i="5"/>
  <c r="C655" i="5"/>
  <c r="M655" i="5"/>
  <c r="N655" i="5"/>
  <c r="O655" i="5"/>
  <c r="C656" i="5"/>
  <c r="M656" i="5"/>
  <c r="N656" i="5"/>
  <c r="O656" i="5"/>
  <c r="C657" i="5"/>
  <c r="M657" i="5"/>
  <c r="N657" i="5"/>
  <c r="O657" i="5"/>
  <c r="C658" i="5"/>
  <c r="M658" i="5"/>
  <c r="N658" i="5"/>
  <c r="O658" i="5"/>
  <c r="C659" i="5"/>
  <c r="M659" i="5"/>
  <c r="N659" i="5"/>
  <c r="O659" i="5"/>
  <c r="C660" i="5"/>
  <c r="M660" i="5"/>
  <c r="N660" i="5"/>
  <c r="O660" i="5"/>
  <c r="C661" i="5"/>
  <c r="M661" i="5"/>
  <c r="N661" i="5"/>
  <c r="O661" i="5"/>
  <c r="C662" i="5"/>
  <c r="M662" i="5"/>
  <c r="N662" i="5"/>
  <c r="O662" i="5"/>
  <c r="C663" i="5"/>
  <c r="M663" i="5"/>
  <c r="N663" i="5"/>
  <c r="O663" i="5"/>
  <c r="C664" i="5"/>
  <c r="M664" i="5"/>
  <c r="N664" i="5"/>
  <c r="O664" i="5"/>
  <c r="C665" i="5"/>
  <c r="M665" i="5"/>
  <c r="N665" i="5"/>
  <c r="O665" i="5"/>
  <c r="C666" i="5"/>
  <c r="M666" i="5"/>
  <c r="N666" i="5"/>
  <c r="O666" i="5"/>
  <c r="C667" i="5"/>
  <c r="M667" i="5"/>
  <c r="N667" i="5"/>
  <c r="O667" i="5"/>
  <c r="C668" i="5"/>
  <c r="M668" i="5"/>
  <c r="N668" i="5"/>
  <c r="O668" i="5"/>
  <c r="C669" i="5"/>
  <c r="M669" i="5"/>
  <c r="N669" i="5"/>
  <c r="O669" i="5"/>
  <c r="C670" i="5"/>
  <c r="M670" i="5"/>
  <c r="N670" i="5"/>
  <c r="O670" i="5"/>
  <c r="C671" i="5"/>
  <c r="M671" i="5"/>
  <c r="N671" i="5"/>
  <c r="O671" i="5"/>
  <c r="C672" i="5"/>
  <c r="M672" i="5"/>
  <c r="N672" i="5"/>
  <c r="O672" i="5"/>
  <c r="C673" i="5"/>
  <c r="M673" i="5"/>
  <c r="N673" i="5"/>
  <c r="O673" i="5"/>
  <c r="C674" i="5"/>
  <c r="M674" i="5"/>
  <c r="N674" i="5"/>
  <c r="O674" i="5"/>
  <c r="C675" i="5"/>
  <c r="M675" i="5"/>
  <c r="N675" i="5"/>
  <c r="O675" i="5"/>
  <c r="C676" i="5"/>
  <c r="M676" i="5"/>
  <c r="N676" i="5"/>
  <c r="O676" i="5"/>
  <c r="C677" i="5"/>
  <c r="M677" i="5"/>
  <c r="N677" i="5"/>
  <c r="O677" i="5"/>
  <c r="C678" i="5"/>
  <c r="M678" i="5"/>
  <c r="N678" i="5"/>
  <c r="O678" i="5"/>
  <c r="C679" i="5"/>
  <c r="M679" i="5"/>
  <c r="N679" i="5"/>
  <c r="O679" i="5"/>
  <c r="C680" i="5"/>
  <c r="M680" i="5"/>
  <c r="N680" i="5"/>
  <c r="O680" i="5"/>
  <c r="C681" i="5"/>
  <c r="M681" i="5"/>
  <c r="N681" i="5"/>
  <c r="O681" i="5"/>
  <c r="C682" i="5"/>
  <c r="M682" i="5"/>
  <c r="N682" i="5"/>
  <c r="O682" i="5"/>
  <c r="C683" i="5"/>
  <c r="M683" i="5"/>
  <c r="N683" i="5"/>
  <c r="O683" i="5"/>
  <c r="C684" i="5"/>
  <c r="M684" i="5"/>
  <c r="N684" i="5"/>
  <c r="O684" i="5"/>
  <c r="C685" i="5"/>
  <c r="M685" i="5"/>
  <c r="N685" i="5"/>
  <c r="O685" i="5"/>
  <c r="C686" i="5"/>
  <c r="M686" i="5"/>
  <c r="N686" i="5"/>
  <c r="O686" i="5"/>
  <c r="C687" i="5"/>
  <c r="M687" i="5"/>
  <c r="N687" i="5"/>
  <c r="O687" i="5"/>
  <c r="C688" i="5"/>
  <c r="M688" i="5"/>
  <c r="N688" i="5"/>
  <c r="O688" i="5"/>
  <c r="C689" i="5"/>
  <c r="M689" i="5"/>
  <c r="N689" i="5"/>
  <c r="O689" i="5"/>
  <c r="C690" i="5"/>
  <c r="M690" i="5"/>
  <c r="N690" i="5"/>
  <c r="O690" i="5"/>
  <c r="C691" i="5"/>
  <c r="M691" i="5"/>
  <c r="N691" i="5"/>
  <c r="O691" i="5"/>
  <c r="C692" i="5"/>
  <c r="M692" i="5"/>
  <c r="N692" i="5"/>
  <c r="O692" i="5"/>
  <c r="C693" i="5"/>
  <c r="M693" i="5"/>
  <c r="N693" i="5"/>
  <c r="O693" i="5"/>
  <c r="C694" i="5"/>
  <c r="M694" i="5"/>
  <c r="N694" i="5"/>
  <c r="O694" i="5"/>
  <c r="C695" i="5"/>
  <c r="M695" i="5"/>
  <c r="N695" i="5"/>
  <c r="O695" i="5"/>
  <c r="C696" i="5"/>
  <c r="M696" i="5"/>
  <c r="N696" i="5"/>
  <c r="O696" i="5"/>
  <c r="C697" i="5"/>
  <c r="M697" i="5"/>
  <c r="N697" i="5"/>
  <c r="O697" i="5"/>
  <c r="C698" i="5"/>
  <c r="M698" i="5"/>
  <c r="N698" i="5"/>
  <c r="O698" i="5"/>
  <c r="C699" i="5"/>
  <c r="M699" i="5"/>
  <c r="N699" i="5"/>
  <c r="O699" i="5"/>
  <c r="C700" i="5"/>
  <c r="M700" i="5"/>
  <c r="N700" i="5"/>
  <c r="O700" i="5"/>
  <c r="C701" i="5"/>
  <c r="M701" i="5"/>
  <c r="N701" i="5"/>
  <c r="O701" i="5"/>
  <c r="C702" i="5"/>
  <c r="M702" i="5"/>
  <c r="N702" i="5"/>
  <c r="O702" i="5"/>
  <c r="C703" i="5"/>
  <c r="M703" i="5"/>
  <c r="N703" i="5"/>
  <c r="O703" i="5"/>
  <c r="C704" i="5"/>
  <c r="M704" i="5"/>
  <c r="N704" i="5"/>
  <c r="O704" i="5"/>
  <c r="C705" i="5"/>
  <c r="M705" i="5"/>
  <c r="N705" i="5"/>
  <c r="O705" i="5"/>
  <c r="C706" i="5"/>
  <c r="M706" i="5"/>
  <c r="N706" i="5"/>
  <c r="O706" i="5"/>
  <c r="C707" i="5"/>
  <c r="M707" i="5"/>
  <c r="N707" i="5"/>
  <c r="O707" i="5"/>
  <c r="C708" i="5"/>
  <c r="M708" i="5"/>
  <c r="N708" i="5"/>
  <c r="O708" i="5"/>
  <c r="C709" i="5"/>
  <c r="M709" i="5"/>
  <c r="N709" i="5"/>
  <c r="O709" i="5"/>
  <c r="C710" i="5"/>
  <c r="M710" i="5"/>
  <c r="N710" i="5"/>
  <c r="O710" i="5"/>
  <c r="C711" i="5"/>
  <c r="M711" i="5"/>
  <c r="N711" i="5"/>
  <c r="O711" i="5"/>
  <c r="C712" i="5"/>
  <c r="M712" i="5"/>
  <c r="N712" i="5"/>
  <c r="O712" i="5"/>
  <c r="C713" i="5"/>
  <c r="M713" i="5"/>
  <c r="N713" i="5"/>
  <c r="O713" i="5"/>
  <c r="C714" i="5"/>
  <c r="M714" i="5"/>
  <c r="N714" i="5"/>
  <c r="O714" i="5"/>
  <c r="C715" i="5"/>
  <c r="M715" i="5"/>
  <c r="N715" i="5"/>
  <c r="O715" i="5"/>
  <c r="C716" i="5"/>
  <c r="M716" i="5"/>
  <c r="N716" i="5"/>
  <c r="O716" i="5"/>
  <c r="C717" i="5"/>
  <c r="M717" i="5"/>
  <c r="N717" i="5"/>
  <c r="O717" i="5"/>
  <c r="C718" i="5"/>
  <c r="M718" i="5"/>
  <c r="N718" i="5"/>
  <c r="O718" i="5"/>
  <c r="C719" i="5"/>
  <c r="M719" i="5"/>
  <c r="N719" i="5"/>
  <c r="O719" i="5"/>
  <c r="C720" i="5"/>
  <c r="M720" i="5"/>
  <c r="N720" i="5"/>
  <c r="O720" i="5"/>
  <c r="C721" i="5"/>
  <c r="M721" i="5"/>
  <c r="N721" i="5"/>
  <c r="O721" i="5"/>
  <c r="C722" i="5"/>
  <c r="M722" i="5"/>
  <c r="N722" i="5"/>
  <c r="O722" i="5"/>
  <c r="C723" i="5"/>
  <c r="M723" i="5"/>
  <c r="N723" i="5"/>
  <c r="O723" i="5"/>
  <c r="C724" i="5"/>
  <c r="M724" i="5"/>
  <c r="N724" i="5"/>
  <c r="O724" i="5"/>
  <c r="C725" i="5"/>
  <c r="M725" i="5"/>
  <c r="N725" i="5"/>
  <c r="O725" i="5"/>
  <c r="C726" i="5"/>
  <c r="M726" i="5"/>
  <c r="N726" i="5"/>
  <c r="O726" i="5"/>
  <c r="C727" i="5"/>
  <c r="M727" i="5"/>
  <c r="N727" i="5"/>
  <c r="O727" i="5"/>
  <c r="C728" i="5"/>
  <c r="M728" i="5"/>
  <c r="N728" i="5"/>
  <c r="O728" i="5"/>
  <c r="C729" i="5"/>
  <c r="M729" i="5"/>
  <c r="N729" i="5"/>
  <c r="O729" i="5"/>
  <c r="C730" i="5"/>
  <c r="M730" i="5"/>
  <c r="N730" i="5"/>
  <c r="O730" i="5"/>
  <c r="C731" i="5"/>
  <c r="M731" i="5"/>
  <c r="N731" i="5"/>
  <c r="O731" i="5"/>
  <c r="C732" i="5"/>
  <c r="M732" i="5"/>
  <c r="N732" i="5"/>
  <c r="O732" i="5"/>
  <c r="C733" i="5"/>
  <c r="M733" i="5"/>
  <c r="N733" i="5"/>
  <c r="O733" i="5"/>
  <c r="C734" i="5"/>
  <c r="M734" i="5"/>
  <c r="N734" i="5"/>
  <c r="O734" i="5"/>
  <c r="C735" i="5"/>
  <c r="M735" i="5"/>
  <c r="N735" i="5"/>
  <c r="O735" i="5"/>
  <c r="C736" i="5"/>
  <c r="M736" i="5"/>
  <c r="N736" i="5"/>
  <c r="O736" i="5"/>
  <c r="C737" i="5"/>
  <c r="M737" i="5"/>
  <c r="N737" i="5"/>
  <c r="O737" i="5"/>
  <c r="C738" i="5"/>
  <c r="M738" i="5"/>
  <c r="N738" i="5"/>
  <c r="O738" i="5"/>
  <c r="C739" i="5"/>
  <c r="M739" i="5"/>
  <c r="N739" i="5"/>
  <c r="O739" i="5"/>
  <c r="C740" i="5"/>
  <c r="M740" i="5"/>
  <c r="N740" i="5"/>
  <c r="O740" i="5"/>
  <c r="C741" i="5"/>
  <c r="M741" i="5"/>
  <c r="N741" i="5"/>
  <c r="O741" i="5"/>
  <c r="C742" i="5"/>
  <c r="M742" i="5"/>
  <c r="N742" i="5"/>
  <c r="O742" i="5"/>
  <c r="C743" i="5"/>
  <c r="M743" i="5"/>
  <c r="N743" i="5"/>
  <c r="O743" i="5"/>
  <c r="C744" i="5"/>
  <c r="M744" i="5"/>
  <c r="N744" i="5"/>
  <c r="O744" i="5"/>
  <c r="C745" i="5"/>
  <c r="M745" i="5"/>
  <c r="N745" i="5"/>
  <c r="O745" i="5"/>
  <c r="C746" i="5"/>
  <c r="M746" i="5"/>
  <c r="N746" i="5"/>
  <c r="O746" i="5"/>
  <c r="C747" i="5"/>
  <c r="M747" i="5"/>
  <c r="N747" i="5"/>
  <c r="O747" i="5"/>
  <c r="C748" i="5"/>
  <c r="M748" i="5"/>
  <c r="N748" i="5"/>
  <c r="O748" i="5"/>
  <c r="C749" i="5"/>
  <c r="M749" i="5"/>
  <c r="N749" i="5"/>
  <c r="O749" i="5"/>
  <c r="C750" i="5"/>
  <c r="M750" i="5"/>
  <c r="N750" i="5"/>
  <c r="O750" i="5"/>
  <c r="C751" i="5"/>
  <c r="M751" i="5"/>
  <c r="N751" i="5"/>
  <c r="O751" i="5"/>
  <c r="C752" i="5"/>
  <c r="M752" i="5"/>
  <c r="N752" i="5"/>
  <c r="O752" i="5"/>
  <c r="C753" i="5"/>
  <c r="M753" i="5"/>
  <c r="N753" i="5"/>
  <c r="O753" i="5"/>
  <c r="C754" i="5"/>
  <c r="M754" i="5"/>
  <c r="N754" i="5"/>
  <c r="O754" i="5"/>
  <c r="C755" i="5"/>
  <c r="M755" i="5"/>
  <c r="N755" i="5"/>
  <c r="O755" i="5"/>
  <c r="C756" i="5"/>
  <c r="M756" i="5"/>
  <c r="N756" i="5"/>
  <c r="O756" i="5"/>
  <c r="C757" i="5"/>
  <c r="M757" i="5"/>
  <c r="N757" i="5"/>
  <c r="O757" i="5"/>
  <c r="C758" i="5"/>
  <c r="M758" i="5"/>
  <c r="N758" i="5"/>
  <c r="O758" i="5"/>
  <c r="C759" i="5"/>
  <c r="M759" i="5"/>
  <c r="N759" i="5"/>
  <c r="O759" i="5"/>
  <c r="C760" i="5"/>
  <c r="M760" i="5"/>
  <c r="N760" i="5"/>
  <c r="O760" i="5"/>
  <c r="C761" i="5"/>
  <c r="M761" i="5"/>
  <c r="N761" i="5"/>
  <c r="O761" i="5"/>
  <c r="C762" i="5"/>
  <c r="M762" i="5"/>
  <c r="N762" i="5"/>
  <c r="O762" i="5"/>
  <c r="C763" i="5"/>
  <c r="M763" i="5"/>
  <c r="N763" i="5"/>
  <c r="O763" i="5"/>
  <c r="C764" i="5"/>
  <c r="M764" i="5"/>
  <c r="N764" i="5"/>
  <c r="O764" i="5"/>
  <c r="C765" i="5"/>
  <c r="M765" i="5"/>
  <c r="N765" i="5"/>
  <c r="O765" i="5"/>
  <c r="C766" i="5"/>
  <c r="M766" i="5"/>
  <c r="N766" i="5"/>
  <c r="O766" i="5"/>
  <c r="C767" i="5"/>
  <c r="M767" i="5"/>
  <c r="N767" i="5"/>
  <c r="O767" i="5"/>
  <c r="C768" i="5"/>
  <c r="M768" i="5"/>
  <c r="N768" i="5"/>
  <c r="O768" i="5"/>
  <c r="C769" i="5"/>
  <c r="M769" i="5"/>
  <c r="N769" i="5"/>
  <c r="O769" i="5"/>
  <c r="C770" i="5"/>
  <c r="M770" i="5"/>
  <c r="N770" i="5"/>
  <c r="O770" i="5"/>
  <c r="C771" i="5"/>
  <c r="M771" i="5"/>
  <c r="N771" i="5"/>
  <c r="O771" i="5"/>
  <c r="C772" i="5"/>
  <c r="M772" i="5"/>
  <c r="N772" i="5"/>
  <c r="O772" i="5"/>
  <c r="C773" i="5"/>
  <c r="M773" i="5"/>
  <c r="N773" i="5"/>
  <c r="O773" i="5"/>
  <c r="C774" i="5"/>
  <c r="M774" i="5"/>
  <c r="N774" i="5"/>
  <c r="O774" i="5"/>
  <c r="C775" i="5"/>
  <c r="M775" i="5"/>
  <c r="N775" i="5"/>
  <c r="O775" i="5"/>
  <c r="C776" i="5"/>
  <c r="M776" i="5"/>
  <c r="N776" i="5"/>
  <c r="O776" i="5"/>
  <c r="C777" i="5"/>
  <c r="M777" i="5"/>
  <c r="N777" i="5"/>
  <c r="O777" i="5"/>
  <c r="C778" i="5"/>
  <c r="M778" i="5"/>
  <c r="N778" i="5"/>
  <c r="O778" i="5"/>
  <c r="C779" i="5"/>
  <c r="M779" i="5"/>
  <c r="N779" i="5"/>
  <c r="O779" i="5"/>
  <c r="C780" i="5"/>
  <c r="M780" i="5"/>
  <c r="N780" i="5"/>
  <c r="O780" i="5"/>
  <c r="C781" i="5"/>
  <c r="M781" i="5"/>
  <c r="N781" i="5"/>
  <c r="O781" i="5"/>
  <c r="C782" i="5"/>
  <c r="M782" i="5"/>
  <c r="N782" i="5"/>
  <c r="O782" i="5"/>
  <c r="C783" i="5"/>
  <c r="M783" i="5"/>
  <c r="N783" i="5"/>
  <c r="O783" i="5"/>
  <c r="C784" i="5"/>
  <c r="M784" i="5"/>
  <c r="N784" i="5"/>
  <c r="O784" i="5"/>
  <c r="C785" i="5"/>
  <c r="M785" i="5"/>
  <c r="N785" i="5"/>
  <c r="O785" i="5"/>
  <c r="C786" i="5"/>
  <c r="M786" i="5"/>
  <c r="N786" i="5"/>
  <c r="O786" i="5"/>
  <c r="C787" i="5"/>
  <c r="M787" i="5"/>
  <c r="N787" i="5"/>
  <c r="O787" i="5"/>
  <c r="C788" i="5"/>
  <c r="M788" i="5"/>
  <c r="N788" i="5"/>
  <c r="O788" i="5"/>
  <c r="C789" i="5"/>
  <c r="M789" i="5"/>
  <c r="N789" i="5"/>
  <c r="O789" i="5"/>
  <c r="C790" i="5"/>
  <c r="M790" i="5"/>
  <c r="N790" i="5"/>
  <c r="O790" i="5"/>
  <c r="C791" i="5"/>
  <c r="M791" i="5"/>
  <c r="N791" i="5"/>
  <c r="O791" i="5"/>
  <c r="C792" i="5"/>
  <c r="M792" i="5"/>
  <c r="N792" i="5"/>
  <c r="O792" i="5"/>
  <c r="C793" i="5"/>
  <c r="M793" i="5"/>
  <c r="N793" i="5"/>
  <c r="O793" i="5"/>
  <c r="C794" i="5"/>
  <c r="M794" i="5"/>
  <c r="N794" i="5"/>
  <c r="O794" i="5"/>
  <c r="C795" i="5"/>
  <c r="M795" i="5"/>
  <c r="N795" i="5"/>
  <c r="O795" i="5"/>
  <c r="C796" i="5"/>
  <c r="M796" i="5"/>
  <c r="N796" i="5"/>
  <c r="O796" i="5"/>
  <c r="C797" i="5"/>
  <c r="M797" i="5"/>
  <c r="N797" i="5"/>
  <c r="O797" i="5"/>
  <c r="C798" i="5"/>
  <c r="M798" i="5"/>
  <c r="N798" i="5"/>
  <c r="O798" i="5"/>
  <c r="C799" i="5"/>
  <c r="M799" i="5"/>
  <c r="N799" i="5"/>
  <c r="O799" i="5"/>
  <c r="C800" i="5"/>
  <c r="M800" i="5"/>
  <c r="N800" i="5"/>
  <c r="O800" i="5"/>
  <c r="C801" i="5"/>
  <c r="M801" i="5"/>
  <c r="N801" i="5"/>
  <c r="O801" i="5"/>
  <c r="C802" i="5"/>
  <c r="M802" i="5"/>
  <c r="N802" i="5"/>
  <c r="O802" i="5"/>
  <c r="C803" i="5"/>
  <c r="M803" i="5"/>
  <c r="N803" i="5"/>
  <c r="O803" i="5"/>
  <c r="C804" i="5"/>
  <c r="M804" i="5"/>
  <c r="N804" i="5"/>
  <c r="O804" i="5"/>
  <c r="C805" i="5"/>
  <c r="M805" i="5"/>
  <c r="N805" i="5"/>
  <c r="O805" i="5"/>
  <c r="C806" i="5"/>
  <c r="M806" i="5"/>
  <c r="N806" i="5"/>
  <c r="O806" i="5"/>
  <c r="C807" i="5"/>
  <c r="M807" i="5"/>
  <c r="N807" i="5"/>
  <c r="O807" i="5"/>
  <c r="C808" i="5"/>
  <c r="M808" i="5"/>
  <c r="N808" i="5"/>
  <c r="O808" i="5"/>
  <c r="C809" i="5"/>
  <c r="M809" i="5"/>
  <c r="N809" i="5"/>
  <c r="O809" i="5"/>
  <c r="C810" i="5"/>
  <c r="M810" i="5"/>
  <c r="N810" i="5"/>
  <c r="O810" i="5"/>
  <c r="C811" i="5"/>
  <c r="M811" i="5"/>
  <c r="N811" i="5"/>
  <c r="O811" i="5"/>
  <c r="C812" i="5"/>
  <c r="M812" i="5"/>
  <c r="N812" i="5"/>
  <c r="O812" i="5"/>
  <c r="C813" i="5"/>
  <c r="M813" i="5"/>
  <c r="N813" i="5"/>
  <c r="O813" i="5"/>
  <c r="C814" i="5"/>
  <c r="M814" i="5"/>
  <c r="N814" i="5"/>
  <c r="O814" i="5"/>
  <c r="C815" i="5"/>
  <c r="M815" i="5"/>
  <c r="N815" i="5"/>
  <c r="O815" i="5"/>
  <c r="C816" i="5"/>
  <c r="M816" i="5"/>
  <c r="N816" i="5"/>
  <c r="O816" i="5"/>
  <c r="C817" i="5"/>
  <c r="M817" i="5"/>
  <c r="N817" i="5"/>
  <c r="O817" i="5"/>
  <c r="C818" i="5"/>
  <c r="M818" i="5"/>
  <c r="N818" i="5"/>
  <c r="O818" i="5"/>
  <c r="C819" i="5"/>
  <c r="M819" i="5"/>
  <c r="N819" i="5"/>
  <c r="O819" i="5"/>
  <c r="C820" i="5"/>
  <c r="M820" i="5"/>
  <c r="N820" i="5"/>
  <c r="O820" i="5"/>
  <c r="C821" i="5"/>
  <c r="M821" i="5"/>
  <c r="N821" i="5"/>
  <c r="O821" i="5"/>
  <c r="C822" i="5"/>
  <c r="M822" i="5"/>
  <c r="N822" i="5"/>
  <c r="O822" i="5"/>
  <c r="C823" i="5"/>
  <c r="M823" i="5"/>
  <c r="N823" i="5"/>
  <c r="O823" i="5"/>
  <c r="C824" i="5"/>
  <c r="M824" i="5"/>
  <c r="N824" i="5"/>
  <c r="O824" i="5"/>
  <c r="C825" i="5"/>
  <c r="M825" i="5"/>
  <c r="N825" i="5"/>
  <c r="O825" i="5"/>
  <c r="C826" i="5"/>
  <c r="M826" i="5"/>
  <c r="N826" i="5"/>
  <c r="O826" i="5"/>
  <c r="C827" i="5"/>
  <c r="M827" i="5"/>
  <c r="N827" i="5"/>
  <c r="O827" i="5"/>
  <c r="C828" i="5"/>
  <c r="M828" i="5"/>
  <c r="N828" i="5"/>
  <c r="O828" i="5"/>
  <c r="C829" i="5"/>
  <c r="M829" i="5"/>
  <c r="N829" i="5"/>
  <c r="O829" i="5"/>
  <c r="C830" i="5"/>
  <c r="M830" i="5"/>
  <c r="N830" i="5"/>
  <c r="O830" i="5"/>
  <c r="C831" i="5"/>
  <c r="M831" i="5"/>
  <c r="N831" i="5"/>
  <c r="O831" i="5"/>
  <c r="C832" i="5"/>
  <c r="M832" i="5"/>
  <c r="N832" i="5"/>
  <c r="O832" i="5"/>
  <c r="C833" i="5"/>
  <c r="M833" i="5"/>
  <c r="N833" i="5"/>
  <c r="O833" i="5"/>
  <c r="C834" i="5"/>
  <c r="M834" i="5"/>
  <c r="N834" i="5"/>
  <c r="O834" i="5"/>
  <c r="C835" i="5"/>
  <c r="M835" i="5"/>
  <c r="N835" i="5"/>
  <c r="O835" i="5"/>
  <c r="C836" i="5"/>
  <c r="M836" i="5"/>
  <c r="N836" i="5"/>
  <c r="O836" i="5"/>
  <c r="C837" i="5"/>
  <c r="M837" i="5"/>
  <c r="N837" i="5"/>
  <c r="O837" i="5"/>
  <c r="C838" i="5"/>
  <c r="M838" i="5"/>
  <c r="N838" i="5"/>
  <c r="O838" i="5"/>
  <c r="C839" i="5"/>
  <c r="M839" i="5"/>
  <c r="N839" i="5"/>
  <c r="O839" i="5"/>
  <c r="C840" i="5"/>
  <c r="M840" i="5"/>
  <c r="N840" i="5"/>
  <c r="O840" i="5"/>
  <c r="C841" i="5"/>
  <c r="M841" i="5"/>
  <c r="N841" i="5"/>
  <c r="O841" i="5"/>
  <c r="C842" i="5"/>
  <c r="M842" i="5"/>
  <c r="N842" i="5"/>
  <c r="O842" i="5"/>
  <c r="C843" i="5"/>
  <c r="M843" i="5"/>
  <c r="N843" i="5"/>
  <c r="O843" i="5"/>
  <c r="C844" i="5"/>
  <c r="M844" i="5"/>
  <c r="N844" i="5"/>
  <c r="O844" i="5"/>
  <c r="C845" i="5"/>
  <c r="M845" i="5"/>
  <c r="N845" i="5"/>
  <c r="O845" i="5"/>
  <c r="C846" i="5"/>
  <c r="M846" i="5"/>
  <c r="N846" i="5"/>
  <c r="O846" i="5"/>
  <c r="C847" i="5"/>
  <c r="M847" i="5"/>
  <c r="N847" i="5"/>
  <c r="O847" i="5"/>
  <c r="C848" i="5"/>
  <c r="M848" i="5"/>
  <c r="N848" i="5"/>
  <c r="O848" i="5"/>
  <c r="C849" i="5"/>
  <c r="M849" i="5"/>
  <c r="N849" i="5"/>
  <c r="O849" i="5"/>
  <c r="C850" i="5"/>
  <c r="M850" i="5"/>
  <c r="N850" i="5"/>
  <c r="O850" i="5"/>
  <c r="C851" i="5"/>
  <c r="M851" i="5"/>
  <c r="N851" i="5"/>
  <c r="O851" i="5"/>
  <c r="C852" i="5"/>
  <c r="M852" i="5"/>
  <c r="N852" i="5"/>
  <c r="O852" i="5"/>
  <c r="C853" i="5"/>
  <c r="M853" i="5"/>
  <c r="N853" i="5"/>
  <c r="O853" i="5"/>
  <c r="C854" i="5"/>
  <c r="M854" i="5"/>
  <c r="N854" i="5"/>
  <c r="O854" i="5"/>
  <c r="C855" i="5"/>
  <c r="M855" i="5"/>
  <c r="N855" i="5"/>
  <c r="O855" i="5"/>
  <c r="C856" i="5"/>
  <c r="M856" i="5"/>
  <c r="N856" i="5"/>
  <c r="O856" i="5"/>
  <c r="C857" i="5"/>
  <c r="M857" i="5"/>
  <c r="N857" i="5"/>
  <c r="O857" i="5"/>
  <c r="C858" i="5"/>
  <c r="M858" i="5"/>
  <c r="N858" i="5"/>
  <c r="O858" i="5"/>
  <c r="C859" i="5"/>
  <c r="M859" i="5"/>
  <c r="N859" i="5"/>
  <c r="O859" i="5"/>
  <c r="E860" i="5"/>
  <c r="J686" i="1" l="1"/>
  <c r="J454" i="1"/>
  <c r="J413" i="1"/>
  <c r="J404" i="1"/>
  <c r="J374" i="1"/>
  <c r="J209" i="1"/>
  <c r="J262" i="1"/>
  <c r="J236" i="1"/>
  <c r="J137" i="1"/>
  <c r="J85" i="1"/>
  <c r="J332" i="1"/>
  <c r="J370" i="1"/>
  <c r="J235" i="1"/>
  <c r="J564" i="1"/>
  <c r="J459" i="1"/>
  <c r="J822" i="1"/>
  <c r="J268" i="1"/>
  <c r="J131" i="1"/>
  <c r="J189" i="1"/>
  <c r="J140" i="1"/>
  <c r="J530" i="1"/>
  <c r="J556" i="1"/>
  <c r="J301" i="1"/>
  <c r="J26" i="1"/>
  <c r="J160" i="1"/>
  <c r="J602" i="1"/>
  <c r="J509" i="1"/>
  <c r="J674" i="1"/>
  <c r="J629" i="1"/>
  <c r="J726" i="1"/>
  <c r="J802" i="1"/>
  <c r="J666" i="1"/>
  <c r="J792" i="1"/>
  <c r="J699" i="1"/>
  <c r="J632" i="1"/>
  <c r="J485" i="1"/>
  <c r="J323" i="1"/>
  <c r="J591" i="1"/>
  <c r="J291" i="1"/>
  <c r="J590" i="1"/>
  <c r="J562" i="1"/>
  <c r="J433" i="1"/>
  <c r="J664" i="1"/>
  <c r="J639" i="1"/>
  <c r="J695" i="1"/>
  <c r="J743" i="1"/>
  <c r="J232" i="1"/>
  <c r="J164" i="1"/>
  <c r="J392" i="1"/>
  <c r="J278" i="1"/>
  <c r="J239" i="1"/>
  <c r="J113" i="1"/>
  <c r="J407" i="1"/>
  <c r="J617" i="1"/>
  <c r="J526" i="1"/>
  <c r="J710" i="1"/>
  <c r="J197" i="1"/>
  <c r="J350" i="1"/>
  <c r="J788" i="1"/>
  <c r="J604" i="1"/>
  <c r="J766" i="1"/>
  <c r="J314" i="1"/>
  <c r="J773" i="1"/>
  <c r="J477" i="1"/>
  <c r="J458" i="1"/>
  <c r="J163" i="1"/>
  <c r="J285" i="1"/>
  <c r="J96" i="1"/>
  <c r="J71" i="1"/>
  <c r="J613" i="1"/>
  <c r="J322" i="1"/>
  <c r="J28" i="1"/>
  <c r="J157" i="1"/>
  <c r="J56" i="1"/>
  <c r="J575" i="1"/>
  <c r="J145" i="1"/>
  <c r="J30" i="1"/>
  <c r="J461" i="1"/>
  <c r="J25" i="1"/>
  <c r="J141" i="1"/>
  <c r="J17" i="1"/>
  <c r="J531" i="1"/>
  <c r="J58" i="1"/>
  <c r="J29" i="1"/>
  <c r="J127" i="1"/>
  <c r="J44" i="1"/>
  <c r="J171" i="1"/>
  <c r="J57" i="1"/>
  <c r="J10" i="1"/>
  <c r="J240" i="1"/>
  <c r="J152" i="1"/>
  <c r="J52" i="1"/>
  <c r="J135" i="1"/>
  <c r="J312" i="1"/>
  <c r="J346" i="1"/>
  <c r="J327" i="1"/>
  <c r="J704" i="1"/>
  <c r="J372" i="1"/>
  <c r="J460" i="1"/>
  <c r="J571" i="1"/>
  <c r="J451" i="1"/>
  <c r="J418" i="1"/>
  <c r="J516" i="1"/>
  <c r="J667" i="1"/>
  <c r="J554" i="1"/>
  <c r="J177" i="1"/>
  <c r="J415" i="1"/>
  <c r="J59" i="1"/>
  <c r="J121" i="1"/>
  <c r="J628" i="1"/>
  <c r="J570" i="1"/>
  <c r="J435" i="1"/>
  <c r="J233" i="1"/>
  <c r="J481" i="1"/>
  <c r="J385" i="1"/>
  <c r="J551" i="1"/>
  <c r="J597" i="1"/>
  <c r="J244" i="1"/>
  <c r="J309" i="1"/>
  <c r="J463" i="1"/>
  <c r="J406" i="1"/>
  <c r="J589" i="1"/>
  <c r="J192" i="1"/>
  <c r="J206" i="1"/>
  <c r="J380" i="1"/>
  <c r="J368" i="1"/>
  <c r="J50" i="1"/>
  <c r="J581" i="1"/>
  <c r="J669" i="1"/>
  <c r="J86" i="1"/>
  <c r="J658" i="1"/>
  <c r="J625" i="1"/>
  <c r="J656" i="1"/>
  <c r="J216" i="1"/>
  <c r="J280" i="1"/>
  <c r="J130" i="1"/>
  <c r="J237" i="1"/>
  <c r="J24" i="1"/>
  <c r="J100" i="1"/>
  <c r="J393" i="1"/>
  <c r="J223" i="1"/>
  <c r="J272" i="1"/>
  <c r="J293" i="1"/>
  <c r="J66" i="1"/>
  <c r="J148" i="1"/>
  <c r="J61" i="1"/>
  <c r="J43" i="1"/>
  <c r="J605" i="1"/>
  <c r="J273" i="1"/>
  <c r="J663" i="1"/>
  <c r="J729" i="1"/>
  <c r="J408" i="1"/>
  <c r="J288" i="1"/>
  <c r="J594" i="1"/>
  <c r="J355" i="1"/>
  <c r="J161" i="1"/>
  <c r="J494" i="1"/>
  <c r="J208" i="1"/>
  <c r="J748" i="1"/>
  <c r="J125" i="1"/>
  <c r="J251" i="1"/>
  <c r="J557" i="1"/>
  <c r="J662" i="1"/>
  <c r="J528" i="1"/>
  <c r="J582" i="1"/>
  <c r="J723" i="1"/>
  <c r="J636" i="1"/>
  <c r="J654" i="1"/>
  <c r="J542" i="1"/>
  <c r="J507" i="1"/>
  <c r="J688" i="1"/>
  <c r="J752" i="1"/>
  <c r="J510" i="1"/>
  <c r="J820" i="1"/>
  <c r="J758" i="1"/>
  <c r="J650" i="1"/>
  <c r="J529" i="1"/>
  <c r="J795" i="1"/>
  <c r="J623" i="1"/>
  <c r="J677" i="1"/>
  <c r="J563" i="1"/>
  <c r="J687" i="1"/>
  <c r="J749" i="1"/>
  <c r="J618" i="1"/>
  <c r="J633" i="1"/>
  <c r="J109" i="1"/>
  <c r="J733" i="1"/>
  <c r="J682" i="1"/>
  <c r="J806" i="1"/>
  <c r="J402" i="1"/>
  <c r="J270" i="1"/>
  <c r="J146" i="1"/>
  <c r="J78" i="1"/>
  <c r="J98" i="1"/>
  <c r="J265" i="1"/>
  <c r="J200" i="1"/>
  <c r="J150" i="1"/>
  <c r="J167" i="1"/>
  <c r="J174" i="1"/>
  <c r="J215" i="1"/>
  <c r="J344" i="1"/>
  <c r="J234" i="1"/>
  <c r="J92" i="1"/>
  <c r="J80" i="1"/>
  <c r="J555" i="1"/>
  <c r="J214" i="1"/>
  <c r="J227" i="1"/>
  <c r="J124" i="1"/>
  <c r="J228" i="1"/>
  <c r="J540" i="1"/>
  <c r="J511" i="1"/>
  <c r="J635" i="1"/>
  <c r="J741" i="1"/>
  <c r="J712" i="1"/>
  <c r="J794" i="1"/>
  <c r="J786" i="1"/>
  <c r="J836" i="1"/>
  <c r="J799" i="1"/>
  <c r="J132" i="1"/>
  <c r="J574" i="1"/>
  <c r="J388" i="1"/>
  <c r="J410" i="1"/>
  <c r="J489" i="1"/>
  <c r="J217" i="1"/>
  <c r="J213" i="1"/>
  <c r="J243" i="1"/>
  <c r="J316" i="1"/>
  <c r="J437" i="1"/>
  <c r="J356" i="1"/>
  <c r="J422" i="1"/>
  <c r="J644" i="1"/>
  <c r="J472" i="1"/>
  <c r="J631" i="1"/>
  <c r="J790" i="1"/>
  <c r="J676" i="1"/>
  <c r="J609" i="1"/>
  <c r="J187" i="1"/>
  <c r="J230" i="1"/>
  <c r="J9" i="1"/>
  <c r="J343" i="1"/>
  <c r="J204" i="1"/>
  <c r="J87" i="1"/>
  <c r="J108" i="1"/>
  <c r="J362" i="1"/>
  <c r="J569" i="1"/>
  <c r="J185" i="1"/>
  <c r="J18" i="1"/>
  <c r="J175" i="1"/>
  <c r="J142" i="1"/>
  <c r="J281" i="1"/>
  <c r="J522" i="1"/>
  <c r="J383" i="1"/>
  <c r="J622" i="1"/>
  <c r="J826" i="1"/>
  <c r="J821" i="1"/>
  <c r="J358" i="1"/>
  <c r="J313" i="1"/>
  <c r="J318" i="1"/>
  <c r="J226" i="1"/>
  <c r="J514" i="1"/>
  <c r="J337" i="1"/>
  <c r="J62" i="1"/>
  <c r="J727" i="1"/>
  <c r="J307" i="1"/>
  <c r="J351" i="1"/>
  <c r="J69" i="1"/>
  <c r="J455" i="1"/>
  <c r="J229" i="1"/>
  <c r="J289" i="1"/>
  <c r="J474" i="1"/>
  <c r="J384" i="1"/>
  <c r="J549" i="1"/>
  <c r="J38" i="1"/>
  <c r="J254" i="1"/>
  <c r="J452" i="1"/>
  <c r="J149" i="1"/>
  <c r="J443" i="1"/>
  <c r="J371" i="1"/>
  <c r="J394" i="1"/>
  <c r="J497" i="1"/>
  <c r="J464" i="1"/>
  <c r="J170" i="1"/>
  <c r="J117" i="1"/>
  <c r="J486" i="1"/>
  <c r="J105" i="1"/>
  <c r="J537" i="1"/>
  <c r="J188" i="1"/>
  <c r="J643" i="1"/>
  <c r="J576" i="1"/>
  <c r="J725" i="1"/>
  <c r="J634" i="1"/>
  <c r="J282" i="1"/>
  <c r="J501" i="1"/>
  <c r="J835" i="1"/>
  <c r="J829" i="1"/>
  <c r="J668" i="1"/>
  <c r="J566" i="1"/>
  <c r="J797" i="1"/>
  <c r="J642" i="1"/>
  <c r="J844" i="1"/>
  <c r="J816" i="1"/>
  <c r="J386" i="1"/>
  <c r="J800" i="1"/>
  <c r="J649" i="1"/>
  <c r="J202" i="1"/>
  <c r="J521" i="1"/>
  <c r="J498" i="1"/>
  <c r="J446" i="1"/>
  <c r="J846" i="1"/>
  <c r="J685" i="1"/>
  <c r="J544" i="1"/>
  <c r="J586" i="1"/>
  <c r="J552" i="1"/>
  <c r="J329" i="1"/>
  <c r="J55" i="1"/>
  <c r="J218" i="1"/>
  <c r="J101" i="1"/>
  <c r="J759" i="1"/>
  <c r="J242" i="1"/>
  <c r="J297" i="1"/>
  <c r="J756" i="1"/>
  <c r="J772" i="1"/>
  <c r="J155" i="1"/>
  <c r="J764" i="1"/>
  <c r="J321" i="1"/>
  <c r="J840" i="1"/>
  <c r="J819" i="1"/>
  <c r="J778" i="1"/>
  <c r="J341" i="1"/>
  <c r="J560" i="1"/>
  <c r="J107" i="1"/>
  <c r="J67" i="1"/>
  <c r="J134" i="1"/>
  <c r="J624" i="1"/>
  <c r="J478" i="1"/>
  <c r="J382" i="1"/>
  <c r="J89" i="1"/>
  <c r="J444" i="1"/>
  <c r="J45" i="1"/>
  <c r="J580" i="1"/>
  <c r="J411" i="1"/>
  <c r="J91" i="1"/>
  <c r="J378" i="1"/>
  <c r="J11" i="1"/>
  <c r="J42" i="1"/>
  <c r="J54" i="1"/>
  <c r="J23" i="1"/>
  <c r="J342" i="1"/>
  <c r="J70" i="1"/>
  <c r="J35" i="1"/>
  <c r="J184" i="1"/>
  <c r="J473" i="1"/>
  <c r="J40" i="1"/>
  <c r="J16" i="1"/>
  <c r="J32" i="1"/>
  <c r="J53" i="1"/>
  <c r="J172" i="1"/>
  <c r="J721" i="1"/>
  <c r="J186" i="1"/>
  <c r="J286" i="1"/>
  <c r="J369" i="1"/>
  <c r="J432" i="1"/>
  <c r="J689" i="1"/>
  <c r="J212" i="1"/>
  <c r="J550" i="1"/>
  <c r="J627" i="1"/>
  <c r="J364" i="1"/>
  <c r="J182" i="1"/>
  <c r="J615" i="1"/>
  <c r="J651" i="1"/>
  <c r="J705" i="1"/>
  <c r="J450" i="1"/>
  <c r="J60" i="1"/>
  <c r="J21" i="1"/>
  <c r="J671" i="1"/>
  <c r="J99" i="1"/>
  <c r="J798" i="1"/>
  <c r="J421" i="1"/>
  <c r="J221" i="1"/>
  <c r="J534" i="1"/>
  <c r="J508" i="1"/>
  <c r="J495" i="1"/>
  <c r="J201" i="1"/>
  <c r="J572" i="1"/>
  <c r="J68" i="1"/>
  <c r="J493" i="1"/>
  <c r="J483" i="1"/>
  <c r="J310" i="1"/>
  <c r="J222" i="1"/>
  <c r="J403" i="1"/>
  <c r="J261" i="1"/>
  <c r="J118" i="1"/>
  <c r="J294" i="1"/>
  <c r="J652" i="1"/>
  <c r="J858" i="1"/>
  <c r="J765" i="1"/>
  <c r="J857" i="1"/>
  <c r="J744" i="1"/>
  <c r="J75" i="1"/>
  <c r="J207" i="1"/>
  <c r="J64" i="1"/>
  <c r="J367" i="1"/>
  <c r="J19" i="1"/>
  <c r="J553" i="1"/>
  <c r="J158" i="1"/>
  <c r="J335" i="1"/>
  <c r="J414" i="1"/>
  <c r="J345" i="1"/>
  <c r="J103" i="1"/>
  <c r="J37" i="1"/>
  <c r="J238" i="1"/>
  <c r="J390" i="1"/>
  <c r="J679" i="1"/>
  <c r="J716" i="1"/>
  <c r="J506" i="1"/>
  <c r="J110" i="1"/>
  <c r="J592" i="1"/>
  <c r="J706" i="1"/>
  <c r="J718" i="1"/>
  <c r="J653" i="1"/>
  <c r="J502" i="1"/>
  <c r="J439" i="1"/>
  <c r="J298" i="1"/>
  <c r="J283" i="1"/>
  <c r="J94" i="1"/>
  <c r="J173" i="1"/>
  <c r="J541" i="1"/>
  <c r="J119" i="1"/>
  <c r="J573" i="1"/>
  <c r="J352" i="1"/>
  <c r="J856" i="1"/>
  <c r="J696" i="1"/>
  <c r="J599" i="1"/>
  <c r="J424" i="1"/>
  <c r="J449" i="1"/>
  <c r="J780" i="1"/>
  <c r="J738" i="1"/>
  <c r="J269" i="1"/>
  <c r="J523" i="1"/>
  <c r="J416" i="1"/>
  <c r="J761" i="1"/>
  <c r="J527" i="1"/>
  <c r="J812" i="1"/>
  <c r="J619" i="1"/>
  <c r="J641" i="1"/>
  <c r="J789" i="1"/>
  <c r="J791" i="1"/>
  <c r="J606" i="1"/>
  <c r="J610" i="1"/>
  <c r="J746" i="1"/>
  <c r="J735" i="1"/>
  <c r="J849" i="1"/>
  <c r="J360" i="1"/>
  <c r="J809" i="1"/>
  <c r="J827" i="1"/>
  <c r="J83" i="1"/>
  <c r="J79" i="1"/>
  <c r="J328" i="1"/>
  <c r="J129" i="1"/>
  <c r="J467" i="1"/>
  <c r="J397" i="1"/>
  <c r="J156" i="1"/>
  <c r="J36" i="1"/>
  <c r="J220" i="1"/>
  <c r="J139" i="1"/>
  <c r="J84" i="1"/>
  <c r="J116" i="1"/>
  <c r="J296" i="1"/>
  <c r="J122" i="1"/>
  <c r="J347" i="1"/>
  <c r="J260" i="1"/>
  <c r="J166" i="1"/>
  <c r="J436" i="1"/>
  <c r="J143" i="1"/>
  <c r="J176" i="1"/>
  <c r="J304" i="1"/>
  <c r="J734" i="1"/>
  <c r="J787" i="1"/>
  <c r="J353" i="1"/>
  <c r="J830" i="1"/>
  <c r="J595" i="1"/>
  <c r="J626" i="1"/>
  <c r="J801" i="1"/>
  <c r="J169" i="1"/>
  <c r="J320" i="1"/>
  <c r="J190" i="1"/>
  <c r="J225" i="1"/>
  <c r="J277" i="1"/>
  <c r="J20" i="1"/>
  <c r="J102" i="1"/>
  <c r="J168" i="1"/>
  <c r="J179" i="1"/>
  <c r="J256" i="1"/>
  <c r="J339" i="1"/>
  <c r="J292" i="1"/>
  <c r="J438" i="1"/>
  <c r="J354" i="1"/>
  <c r="J248" i="1"/>
  <c r="J456" i="1"/>
  <c r="J441" i="1"/>
  <c r="J640" i="1"/>
  <c r="J753" i="1"/>
  <c r="J567" i="1"/>
  <c r="J336" i="1"/>
  <c r="J33" i="1"/>
  <c r="J27" i="1"/>
  <c r="J302" i="1"/>
  <c r="J255" i="1"/>
  <c r="J357" i="1"/>
  <c r="J247" i="1"/>
  <c r="J672" i="1"/>
  <c r="J46" i="1"/>
  <c r="J409" i="1"/>
  <c r="J81" i="1"/>
  <c r="J183" i="1"/>
  <c r="J63" i="1"/>
  <c r="J776" i="1"/>
  <c r="J198" i="1"/>
  <c r="J771" i="1"/>
  <c r="J811" i="1"/>
  <c r="J365" i="1"/>
  <c r="J412" i="1"/>
  <c r="J279" i="1"/>
  <c r="J488" i="1"/>
  <c r="J701" i="1"/>
  <c r="J533" i="1"/>
  <c r="J199" i="1"/>
  <c r="J361" i="1"/>
  <c r="J12" i="1"/>
  <c r="J515" i="1"/>
  <c r="J395" i="1"/>
  <c r="J577" i="1"/>
  <c r="J111" i="1"/>
  <c r="J306" i="1"/>
  <c r="J539" i="1"/>
  <c r="J49" i="1"/>
  <c r="J719" i="1"/>
  <c r="J249" i="1"/>
  <c r="J709" i="1"/>
  <c r="J730" i="1"/>
  <c r="J512" i="1"/>
  <c r="J768" i="1"/>
  <c r="J524" i="1"/>
  <c r="J401" i="1"/>
  <c r="J315" i="1"/>
  <c r="J839" i="1"/>
  <c r="J72" i="1"/>
  <c r="J648" i="1"/>
  <c r="J707" i="1"/>
  <c r="J817" i="1"/>
  <c r="J210" i="1"/>
  <c r="J290" i="1"/>
  <c r="J334" i="1"/>
  <c r="J647" i="1"/>
  <c r="J724" i="1"/>
  <c r="J646" i="1"/>
  <c r="J808" i="1"/>
  <c r="J845" i="1"/>
  <c r="J732" i="1"/>
  <c r="J714" i="1"/>
  <c r="J257" i="1"/>
  <c r="J128" i="1"/>
  <c r="J500" i="1"/>
  <c r="J546" i="1"/>
  <c r="J241" i="1"/>
  <c r="J51" i="1"/>
  <c r="J274" i="1"/>
  <c r="J115" i="1"/>
  <c r="J736" i="1"/>
  <c r="J841" i="1"/>
  <c r="J568" i="1"/>
  <c r="J468" i="1"/>
  <c r="J728" i="1"/>
  <c r="J588" i="1"/>
  <c r="J767" i="1"/>
  <c r="J505" i="1"/>
  <c r="J504" i="1"/>
  <c r="J333" i="1"/>
  <c r="J326" i="1"/>
  <c r="J584" i="1"/>
  <c r="J784" i="1"/>
  <c r="J427" i="1"/>
  <c r="J246" i="1"/>
  <c r="J90" i="1"/>
  <c r="J762" i="1"/>
  <c r="J470" i="1"/>
  <c r="J681" i="1"/>
  <c r="J655" i="1"/>
  <c r="J381" i="1"/>
  <c r="J745" i="1"/>
  <c r="J154" i="1"/>
  <c r="J8" i="1"/>
  <c r="J305" i="1"/>
  <c r="J694" i="1"/>
  <c r="J180" i="1"/>
  <c r="J191" i="1"/>
  <c r="J731" i="1"/>
  <c r="J538" i="1"/>
  <c r="J742" i="1"/>
  <c r="J755" i="1"/>
  <c r="J585" i="1"/>
  <c r="J138" i="1"/>
  <c r="J492" i="1"/>
  <c r="J503" i="1"/>
  <c r="J76" i="1"/>
  <c r="J74" i="1"/>
  <c r="J77" i="1"/>
  <c r="J420" i="1"/>
  <c r="J665" i="1"/>
  <c r="J224" i="1"/>
  <c r="J583" i="1"/>
  <c r="J783" i="1"/>
  <c r="J785" i="1"/>
  <c r="J48" i="1"/>
  <c r="J95" i="1"/>
  <c r="J203" i="1"/>
  <c r="J14" i="1"/>
  <c r="J126" i="1"/>
  <c r="J65" i="1"/>
  <c r="J308" i="1"/>
  <c r="J543" i="1"/>
  <c r="J330" i="1"/>
  <c r="J720" i="1"/>
  <c r="J331" i="1"/>
  <c r="J303" i="1"/>
  <c r="J453" i="1"/>
  <c r="J348" i="1"/>
  <c r="J621" i="1"/>
  <c r="J271" i="1"/>
  <c r="J231" i="1"/>
  <c r="J466" i="1"/>
  <c r="J536" i="1"/>
  <c r="J818" i="1"/>
  <c r="J824" i="1"/>
  <c r="J608" i="1"/>
  <c r="J814" i="1"/>
  <c r="J804" i="1"/>
  <c r="J475" i="1"/>
  <c r="J815" i="1"/>
  <c r="J739" i="1"/>
  <c r="J713" i="1"/>
  <c r="J693" i="1"/>
  <c r="J760" i="1"/>
  <c r="J195" i="1"/>
  <c r="J31" i="1"/>
  <c r="J311" i="1"/>
  <c r="J250" i="1"/>
  <c r="J661" i="1"/>
  <c r="J757" i="1"/>
  <c r="J219" i="1"/>
  <c r="J425" i="1"/>
  <c r="J471" i="1"/>
  <c r="J252" i="1"/>
  <c r="J417" i="1"/>
  <c r="J114" i="1"/>
  <c r="J657" i="1"/>
  <c r="J559" i="1"/>
  <c r="J777" i="1"/>
  <c r="J34" i="1"/>
  <c r="J660" i="1"/>
  <c r="J612" i="1"/>
  <c r="J484" i="1"/>
  <c r="J491" i="1"/>
  <c r="J603" i="1"/>
  <c r="J363" i="1"/>
  <c r="J518" i="1"/>
  <c r="J697" i="1"/>
  <c r="J376" i="1"/>
  <c r="J93" i="1"/>
  <c r="J377" i="1"/>
  <c r="J387" i="1"/>
  <c r="J391" i="1"/>
  <c r="J465" i="1"/>
  <c r="J284" i="1"/>
  <c r="J194" i="1"/>
  <c r="J349" i="1"/>
  <c r="J711" i="1"/>
  <c r="J843" i="1"/>
  <c r="J319" i="1"/>
  <c r="J675" i="1"/>
  <c r="J692" i="1"/>
  <c r="J782" i="1"/>
  <c r="J851" i="1"/>
  <c r="J805" i="1"/>
  <c r="J842" i="1"/>
  <c r="J854" i="1"/>
  <c r="J810" i="1"/>
  <c r="J847" i="1"/>
  <c r="J587" i="1"/>
  <c r="J754" i="1"/>
  <c r="J855" i="1"/>
  <c r="J136" i="1"/>
  <c r="J737" i="1"/>
  <c r="J722" i="1"/>
  <c r="J373" i="1"/>
  <c r="J480" i="1"/>
  <c r="J165" i="1"/>
  <c r="J616" i="1"/>
  <c r="J770" i="1"/>
  <c r="J708" i="1"/>
  <c r="J547" i="1"/>
  <c r="J775" i="1"/>
  <c r="J834" i="1"/>
  <c r="J596" i="1"/>
  <c r="J684" i="1"/>
  <c r="J479" i="1"/>
  <c r="J428" i="1"/>
  <c r="J338" i="1"/>
  <c r="J853" i="1"/>
  <c r="J399" i="1"/>
  <c r="J750" i="1"/>
  <c r="J803" i="1"/>
  <c r="J828" i="1"/>
  <c r="J659" i="1"/>
  <c r="J82" i="1"/>
  <c r="J133" i="1"/>
  <c r="J462" i="1"/>
  <c r="J607" i="1"/>
  <c r="J22" i="1"/>
  <c r="J159" i="1"/>
  <c r="J153" i="1"/>
  <c r="J106" i="1"/>
  <c r="J287" i="1"/>
  <c r="J813" i="1"/>
  <c r="J796" i="1"/>
  <c r="J630" i="1"/>
  <c r="J396" i="1"/>
  <c r="J825" i="1"/>
  <c r="J850" i="1"/>
  <c r="J258" i="1"/>
  <c r="J779" i="1"/>
  <c r="J535" i="1"/>
  <c r="J598" i="1"/>
  <c r="J431" i="1"/>
  <c r="J104" i="1"/>
  <c r="J823" i="1"/>
  <c r="J499" i="1"/>
  <c r="J264" i="1"/>
  <c r="J670" i="1"/>
  <c r="J317" i="1"/>
  <c r="J565" i="1"/>
  <c r="J781" i="1"/>
  <c r="J600" i="1"/>
  <c r="J434" i="1"/>
  <c r="J445" i="1"/>
  <c r="J13" i="1"/>
  <c r="J15" i="1"/>
  <c r="J299" i="1"/>
  <c r="J751" i="1"/>
  <c r="J144" i="1"/>
  <c r="J423" i="1"/>
  <c r="J300" i="1"/>
  <c r="J400" i="1"/>
  <c r="J593" i="1"/>
  <c r="J673" i="1"/>
  <c r="J276" i="1"/>
  <c r="J774" i="1"/>
  <c r="J715" i="1"/>
  <c r="J430" i="1"/>
  <c r="J253" i="1"/>
  <c r="J73" i="1"/>
  <c r="J205" i="1"/>
  <c r="J769" i="1"/>
  <c r="J519" i="1"/>
  <c r="J793" i="1"/>
  <c r="J442" i="1"/>
  <c r="J429" i="1"/>
  <c r="J558" i="1"/>
  <c r="J680" i="1"/>
  <c r="J578" i="1"/>
  <c r="J211" i="1"/>
  <c r="J245" i="1"/>
  <c r="J275" i="1"/>
  <c r="J513" i="1"/>
  <c r="J359" i="1"/>
  <c r="J601" i="1"/>
  <c r="J295" i="1"/>
  <c r="J532" i="1"/>
  <c r="J545" i="1"/>
  <c r="J490" i="1"/>
  <c r="J457" i="1"/>
  <c r="J398" i="1"/>
  <c r="J325" i="1"/>
  <c r="J151" i="1"/>
  <c r="J482" i="1"/>
  <c r="J548" i="1"/>
  <c r="J324" i="1"/>
  <c r="J838" i="1"/>
  <c r="J611" i="1"/>
  <c r="J837" i="1"/>
  <c r="J700" i="1"/>
  <c r="J698" i="1"/>
  <c r="J747" i="1"/>
  <c r="J496" i="1"/>
  <c r="J405" i="1"/>
  <c r="J645" i="1"/>
  <c r="J807" i="1"/>
  <c r="J97" i="1"/>
  <c r="J39" i="1"/>
  <c r="J162" i="1"/>
  <c r="J123" i="1"/>
  <c r="J740" i="1"/>
  <c r="J41" i="1"/>
  <c r="J266" i="1"/>
  <c r="J487" i="1"/>
  <c r="J196" i="1"/>
  <c r="J469" i="1"/>
  <c r="J193" i="1"/>
  <c r="J147" i="1"/>
  <c r="J419" i="1"/>
  <c r="J447" i="1"/>
  <c r="J181" i="1"/>
  <c r="J366" i="1"/>
  <c r="J561" i="1"/>
  <c r="J579" i="1"/>
  <c r="J637" i="1"/>
  <c r="J426" i="1"/>
  <c r="J389" i="1"/>
  <c r="J259" i="1"/>
  <c r="J614" i="1"/>
  <c r="J620" i="1"/>
  <c r="J517" i="1"/>
  <c r="J525" i="1"/>
  <c r="J178" i="1"/>
  <c r="J379" i="1"/>
  <c r="J47" i="1"/>
  <c r="J638" i="1"/>
  <c r="J683" i="1"/>
  <c r="J88" i="1"/>
  <c r="J375" i="1"/>
  <c r="J476" i="1"/>
  <c r="J112" i="1"/>
  <c r="J690" i="1"/>
  <c r="J831" i="1"/>
  <c r="J702" i="1"/>
  <c r="J703" i="1"/>
  <c r="J267" i="1"/>
  <c r="J440" i="1"/>
  <c r="J717" i="1"/>
  <c r="J340" i="1"/>
  <c r="J763" i="1"/>
  <c r="J833" i="1"/>
  <c r="J263" i="1"/>
  <c r="J691" i="1"/>
  <c r="J852" i="1"/>
  <c r="J832" i="1"/>
  <c r="J678" i="1"/>
  <c r="J448" i="1"/>
  <c r="J848" i="1"/>
  <c r="J520" i="1"/>
  <c r="J120" i="1"/>
  <c r="E1" i="4" l="1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5" i="4"/>
  <c r="C5" i="4" s="1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N5" i="4" s="1"/>
  <c r="BO5" i="4" s="1"/>
  <c r="BP5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X8" i="4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N8" i="4"/>
  <c r="AO8" i="4" s="1"/>
  <c r="AP8" i="4" s="1"/>
  <c r="AQ8" i="4" s="1"/>
  <c r="AR8" i="4" s="1"/>
  <c r="AS8" i="4" s="1"/>
  <c r="AT8" i="4" s="1"/>
  <c r="AU8" i="4" s="1"/>
  <c r="AV8" i="4" s="1"/>
  <c r="AW8" i="4" s="1"/>
  <c r="AX8" i="4" s="1"/>
  <c r="BD8" i="4"/>
  <c r="BE8" i="4" s="1"/>
  <c r="BJ9" i="4"/>
  <c r="BK9" i="4"/>
  <c r="BL9" i="4"/>
  <c r="BO9" i="4"/>
  <c r="BJ10" i="4"/>
  <c r="BK10" i="4"/>
  <c r="BL10" i="4"/>
  <c r="BO10" i="4"/>
  <c r="BJ11" i="4"/>
  <c r="BK11" i="4"/>
  <c r="BL11" i="4"/>
  <c r="BO11" i="4"/>
  <c r="BJ12" i="4"/>
  <c r="BK12" i="4"/>
  <c r="BL12" i="4"/>
  <c r="BO12" i="4"/>
  <c r="BJ13" i="4"/>
  <c r="BK13" i="4"/>
  <c r="BL13" i="4"/>
  <c r="BO13" i="4"/>
  <c r="BJ14" i="4"/>
  <c r="BK14" i="4"/>
  <c r="BL14" i="4"/>
  <c r="BO14" i="4"/>
  <c r="BJ15" i="4"/>
  <c r="BK15" i="4"/>
  <c r="BL15" i="4"/>
  <c r="BO15" i="4"/>
  <c r="BJ16" i="4"/>
  <c r="BK16" i="4"/>
  <c r="BL16" i="4"/>
  <c r="BO16" i="4"/>
  <c r="BJ17" i="4"/>
  <c r="BK17" i="4"/>
  <c r="BL17" i="4"/>
  <c r="BO17" i="4"/>
  <c r="BJ18" i="4"/>
  <c r="BK18" i="4"/>
  <c r="BL18" i="4"/>
  <c r="BO18" i="4"/>
  <c r="BJ19" i="4"/>
  <c r="BK19" i="4"/>
  <c r="BL19" i="4"/>
  <c r="BO19" i="4"/>
  <c r="BJ20" i="4"/>
  <c r="BK20" i="4"/>
  <c r="BL20" i="4"/>
  <c r="BO20" i="4"/>
  <c r="BJ21" i="4"/>
  <c r="BK21" i="4"/>
  <c r="BL21" i="4"/>
  <c r="BO21" i="4"/>
  <c r="BJ22" i="4"/>
  <c r="BK22" i="4"/>
  <c r="BL22" i="4"/>
  <c r="BO22" i="4"/>
  <c r="BJ23" i="4"/>
  <c r="BK23" i="4"/>
  <c r="BL23" i="4"/>
  <c r="BO23" i="4"/>
  <c r="BJ24" i="4"/>
  <c r="BK24" i="4"/>
  <c r="BL24" i="4"/>
  <c r="BO24" i="4"/>
  <c r="BJ25" i="4"/>
  <c r="BK25" i="4"/>
  <c r="BL25" i="4"/>
  <c r="BO25" i="4"/>
  <c r="BJ26" i="4"/>
  <c r="BK26" i="4"/>
  <c r="BL26" i="4"/>
  <c r="BO26" i="4"/>
  <c r="BJ27" i="4"/>
  <c r="H452" i="1" s="1"/>
  <c r="I452" i="1" s="1"/>
  <c r="BK27" i="4"/>
  <c r="BO27" i="4" s="1"/>
  <c r="BL27" i="4"/>
  <c r="H452" i="8" s="1"/>
  <c r="I452" i="8" s="1"/>
  <c r="BN27" i="4"/>
  <c r="BP27" i="4"/>
  <c r="BJ28" i="4"/>
  <c r="H85" i="1" s="1"/>
  <c r="I85" i="1" s="1"/>
  <c r="BK28" i="4"/>
  <c r="BO28" i="4" s="1"/>
  <c r="BL28" i="4"/>
  <c r="BJ29" i="4"/>
  <c r="BK29" i="4"/>
  <c r="BO29" i="4" s="1"/>
  <c r="BL29" i="4"/>
  <c r="H149" i="8" s="1"/>
  <c r="I149" i="8" s="1"/>
  <c r="BJ30" i="4"/>
  <c r="H332" i="1" s="1"/>
  <c r="I332" i="1" s="1"/>
  <c r="BK30" i="4"/>
  <c r="BO30" i="4" s="1"/>
  <c r="BL30" i="4"/>
  <c r="H332" i="8" s="1"/>
  <c r="I332" i="8" s="1"/>
  <c r="BP30" i="4"/>
  <c r="BJ31" i="4"/>
  <c r="H443" i="1" s="1"/>
  <c r="I443" i="1" s="1"/>
  <c r="BK31" i="4"/>
  <c r="BO31" i="4" s="1"/>
  <c r="BL31" i="4"/>
  <c r="H443" i="8" s="1"/>
  <c r="I443" i="8" s="1"/>
  <c r="BN31" i="4"/>
  <c r="BP31" i="4"/>
  <c r="BJ32" i="4"/>
  <c r="H370" i="1" s="1"/>
  <c r="I370" i="1" s="1"/>
  <c r="BK32" i="4"/>
  <c r="BO32" i="4" s="1"/>
  <c r="BL32" i="4"/>
  <c r="BJ33" i="4"/>
  <c r="BK33" i="4"/>
  <c r="BO33" i="4" s="1"/>
  <c r="BL33" i="4"/>
  <c r="H371" i="8" s="1"/>
  <c r="I371" i="8" s="1"/>
  <c r="BJ34" i="4"/>
  <c r="H235" i="1" s="1"/>
  <c r="I235" i="1" s="1"/>
  <c r="BK34" i="4"/>
  <c r="BO34" i="4" s="1"/>
  <c r="BL34" i="4"/>
  <c r="H235" i="8" s="1"/>
  <c r="I235" i="8" s="1"/>
  <c r="BJ35" i="4"/>
  <c r="H394" i="1" s="1"/>
  <c r="I394" i="1" s="1"/>
  <c r="BK35" i="4"/>
  <c r="BO35" i="4" s="1"/>
  <c r="BL35" i="4"/>
  <c r="H394" i="8" s="1"/>
  <c r="I394" i="8" s="1"/>
  <c r="BP35" i="4"/>
  <c r="BJ36" i="4"/>
  <c r="H564" i="1" s="1"/>
  <c r="I564" i="1" s="1"/>
  <c r="BK36" i="4"/>
  <c r="BO36" i="4" s="1"/>
  <c r="BL36" i="4"/>
  <c r="BJ37" i="4"/>
  <c r="BK37" i="4"/>
  <c r="BO37" i="4" s="1"/>
  <c r="BL37" i="4"/>
  <c r="H497" i="8" s="1"/>
  <c r="I497" i="8" s="1"/>
  <c r="BJ38" i="4"/>
  <c r="H459" i="1" s="1"/>
  <c r="I459" i="1" s="1"/>
  <c r="BK38" i="4"/>
  <c r="BO38" i="4" s="1"/>
  <c r="BL38" i="4"/>
  <c r="H459" i="8" s="1"/>
  <c r="I459" i="8" s="1"/>
  <c r="BP38" i="4"/>
  <c r="BJ39" i="4"/>
  <c r="H464" i="1" s="1"/>
  <c r="I464" i="1" s="1"/>
  <c r="BK39" i="4"/>
  <c r="BO39" i="4" s="1"/>
  <c r="BL39" i="4"/>
  <c r="H464" i="8" s="1"/>
  <c r="I464" i="8" s="1"/>
  <c r="BN39" i="4"/>
  <c r="BP39" i="4"/>
  <c r="BJ40" i="4"/>
  <c r="H822" i="1" s="1"/>
  <c r="I822" i="1" s="1"/>
  <c r="BK40" i="4"/>
  <c r="BO40" i="4" s="1"/>
  <c r="BL40" i="4"/>
  <c r="BJ41" i="4"/>
  <c r="BK41" i="4"/>
  <c r="BO41" i="4" s="1"/>
  <c r="BL41" i="4"/>
  <c r="H170" i="8" s="1"/>
  <c r="I170" i="8" s="1"/>
  <c r="BJ42" i="4"/>
  <c r="H268" i="1" s="1"/>
  <c r="I268" i="1" s="1"/>
  <c r="BK42" i="4"/>
  <c r="BO42" i="4" s="1"/>
  <c r="BL42" i="4"/>
  <c r="H268" i="8" s="1"/>
  <c r="I268" i="8" s="1"/>
  <c r="BJ43" i="4"/>
  <c r="H117" i="1" s="1"/>
  <c r="I117" i="1" s="1"/>
  <c r="BK43" i="4"/>
  <c r="BO43" i="4" s="1"/>
  <c r="BL43" i="4"/>
  <c r="H117" i="8" s="1"/>
  <c r="I117" i="8" s="1"/>
  <c r="BP43" i="4"/>
  <c r="BJ44" i="4"/>
  <c r="H131" i="1" s="1"/>
  <c r="I131" i="1" s="1"/>
  <c r="BK44" i="4"/>
  <c r="BO44" i="4" s="1"/>
  <c r="BL44" i="4"/>
  <c r="BJ45" i="4"/>
  <c r="BK45" i="4"/>
  <c r="BO45" i="4" s="1"/>
  <c r="BL45" i="4"/>
  <c r="H486" i="8" s="1"/>
  <c r="I486" i="8" s="1"/>
  <c r="BJ46" i="4"/>
  <c r="H189" i="1" s="1"/>
  <c r="I189" i="1" s="1"/>
  <c r="BK46" i="4"/>
  <c r="BO46" i="4" s="1"/>
  <c r="BL46" i="4"/>
  <c r="H189" i="8" s="1"/>
  <c r="I189" i="8" s="1"/>
  <c r="BP46" i="4"/>
  <c r="BJ47" i="4"/>
  <c r="H105" i="1" s="1"/>
  <c r="I105" i="1" s="1"/>
  <c r="BK47" i="4"/>
  <c r="BO47" i="4" s="1"/>
  <c r="BL47" i="4"/>
  <c r="H105" i="8" s="1"/>
  <c r="I105" i="8" s="1"/>
  <c r="BN47" i="4"/>
  <c r="BP47" i="4"/>
  <c r="BJ48" i="4"/>
  <c r="H140" i="1" s="1"/>
  <c r="I140" i="1" s="1"/>
  <c r="BK48" i="4"/>
  <c r="BO48" i="4" s="1"/>
  <c r="BL48" i="4"/>
  <c r="BJ49" i="4"/>
  <c r="BK49" i="4"/>
  <c r="BO49" i="4" s="1"/>
  <c r="BL49" i="4"/>
  <c r="H537" i="8" s="1"/>
  <c r="I537" i="8" s="1"/>
  <c r="BJ50" i="4"/>
  <c r="H530" i="1" s="1"/>
  <c r="I530" i="1" s="1"/>
  <c r="BK50" i="4"/>
  <c r="BO50" i="4" s="1"/>
  <c r="BL50" i="4"/>
  <c r="H530" i="8" s="1"/>
  <c r="I530" i="8" s="1"/>
  <c r="BJ51" i="4"/>
  <c r="H188" i="1" s="1"/>
  <c r="I188" i="1" s="1"/>
  <c r="BK51" i="4"/>
  <c r="BO51" i="4" s="1"/>
  <c r="BL51" i="4"/>
  <c r="H188" i="8" s="1"/>
  <c r="I188" i="8" s="1"/>
  <c r="BP51" i="4"/>
  <c r="BJ52" i="4"/>
  <c r="H556" i="1" s="1"/>
  <c r="I556" i="1" s="1"/>
  <c r="BK52" i="4"/>
  <c r="BO52" i="4" s="1"/>
  <c r="BL52" i="4"/>
  <c r="BJ53" i="4"/>
  <c r="BK53" i="4"/>
  <c r="BO53" i="4" s="1"/>
  <c r="BL53" i="4"/>
  <c r="H643" i="8" s="1"/>
  <c r="I643" i="8" s="1"/>
  <c r="BJ54" i="4"/>
  <c r="H301" i="1" s="1"/>
  <c r="I301" i="1" s="1"/>
  <c r="BK54" i="4"/>
  <c r="BO54" i="4" s="1"/>
  <c r="BL54" i="4"/>
  <c r="H301" i="8" s="1"/>
  <c r="I301" i="8" s="1"/>
  <c r="BP54" i="4"/>
  <c r="BJ55" i="4"/>
  <c r="H576" i="1" s="1"/>
  <c r="I576" i="1" s="1"/>
  <c r="BK55" i="4"/>
  <c r="BO55" i="4" s="1"/>
  <c r="BL55" i="4"/>
  <c r="H576" i="8" s="1"/>
  <c r="I576" i="8" s="1"/>
  <c r="BN55" i="4"/>
  <c r="BP55" i="4"/>
  <c r="BJ56" i="4"/>
  <c r="H26" i="1" s="1"/>
  <c r="I26" i="1" s="1"/>
  <c r="BK56" i="4"/>
  <c r="BO56" i="4" s="1"/>
  <c r="BL56" i="4"/>
  <c r="BJ57" i="4"/>
  <c r="BK57" i="4"/>
  <c r="BO57" i="4" s="1"/>
  <c r="BL57" i="4"/>
  <c r="H725" i="8" s="1"/>
  <c r="I725" i="8" s="1"/>
  <c r="BJ58" i="4"/>
  <c r="H160" i="1" s="1"/>
  <c r="I160" i="1" s="1"/>
  <c r="BK58" i="4"/>
  <c r="BO58" i="4" s="1"/>
  <c r="BL58" i="4"/>
  <c r="H160" i="8" s="1"/>
  <c r="I160" i="8" s="1"/>
  <c r="BJ59" i="4"/>
  <c r="H634" i="1" s="1"/>
  <c r="I634" i="1" s="1"/>
  <c r="BK59" i="4"/>
  <c r="BO59" i="4" s="1"/>
  <c r="BL59" i="4"/>
  <c r="H634" i="8" s="1"/>
  <c r="I634" i="8" s="1"/>
  <c r="BP59" i="4"/>
  <c r="BJ60" i="4"/>
  <c r="H602" i="1" s="1"/>
  <c r="I602" i="1" s="1"/>
  <c r="BK60" i="4"/>
  <c r="BO60" i="4" s="1"/>
  <c r="BL60" i="4"/>
  <c r="BJ61" i="4"/>
  <c r="BK61" i="4"/>
  <c r="BO61" i="4" s="1"/>
  <c r="BL61" i="4"/>
  <c r="H282" i="8" s="1"/>
  <c r="I282" i="8" s="1"/>
  <c r="BJ62" i="4"/>
  <c r="H509" i="1" s="1"/>
  <c r="I509" i="1" s="1"/>
  <c r="BK62" i="4"/>
  <c r="BO62" i="4" s="1"/>
  <c r="BL62" i="4"/>
  <c r="H509" i="8" s="1"/>
  <c r="I509" i="8" s="1"/>
  <c r="BP62" i="4"/>
  <c r="BJ63" i="4"/>
  <c r="H501" i="1" s="1"/>
  <c r="I501" i="1" s="1"/>
  <c r="BK63" i="4"/>
  <c r="BO63" i="4" s="1"/>
  <c r="BL63" i="4"/>
  <c r="H501" i="8" s="1"/>
  <c r="I501" i="8" s="1"/>
  <c r="BN63" i="4"/>
  <c r="BP63" i="4"/>
  <c r="BJ64" i="4"/>
  <c r="H674" i="1" s="1"/>
  <c r="I674" i="1" s="1"/>
  <c r="BK64" i="4"/>
  <c r="BO64" i="4" s="1"/>
  <c r="BL64" i="4"/>
  <c r="BJ65" i="4"/>
  <c r="BK65" i="4"/>
  <c r="BO65" i="4" s="1"/>
  <c r="BL65" i="4"/>
  <c r="H835" i="8" s="1"/>
  <c r="I835" i="8" s="1"/>
  <c r="BJ66" i="4"/>
  <c r="H629" i="1" s="1"/>
  <c r="I629" i="1" s="1"/>
  <c r="BK66" i="4"/>
  <c r="BO66" i="4" s="1"/>
  <c r="BL66" i="4"/>
  <c r="H629" i="8" s="1"/>
  <c r="I629" i="8" s="1"/>
  <c r="BJ67" i="4"/>
  <c r="H829" i="1" s="1"/>
  <c r="I829" i="1" s="1"/>
  <c r="BK67" i="4"/>
  <c r="BO67" i="4" s="1"/>
  <c r="BL67" i="4"/>
  <c r="H829" i="8" s="1"/>
  <c r="I829" i="8" s="1"/>
  <c r="BP67" i="4"/>
  <c r="BJ68" i="4"/>
  <c r="H726" i="1" s="1"/>
  <c r="I726" i="1" s="1"/>
  <c r="BK68" i="4"/>
  <c r="BO68" i="4" s="1"/>
  <c r="BL68" i="4"/>
  <c r="BJ69" i="4"/>
  <c r="BK69" i="4"/>
  <c r="BO69" i="4" s="1"/>
  <c r="BL69" i="4"/>
  <c r="H668" i="8" s="1"/>
  <c r="I668" i="8" s="1"/>
  <c r="BJ70" i="4"/>
  <c r="H802" i="1" s="1"/>
  <c r="I802" i="1" s="1"/>
  <c r="BK70" i="4"/>
  <c r="BO70" i="4" s="1"/>
  <c r="BL70" i="4"/>
  <c r="H802" i="8" s="1"/>
  <c r="I802" i="8" s="1"/>
  <c r="BP70" i="4"/>
  <c r="BJ71" i="4"/>
  <c r="H566" i="1" s="1"/>
  <c r="I566" i="1" s="1"/>
  <c r="BK71" i="4"/>
  <c r="BO71" i="4" s="1"/>
  <c r="BL71" i="4"/>
  <c r="H566" i="8" s="1"/>
  <c r="I566" i="8" s="1"/>
  <c r="BN71" i="4"/>
  <c r="BP71" i="4"/>
  <c r="BJ72" i="4"/>
  <c r="H666" i="1" s="1"/>
  <c r="I666" i="1" s="1"/>
  <c r="BK72" i="4"/>
  <c r="BO72" i="4" s="1"/>
  <c r="BL72" i="4"/>
  <c r="BJ73" i="4"/>
  <c r="BK73" i="4"/>
  <c r="BO73" i="4" s="1"/>
  <c r="BL73" i="4"/>
  <c r="H797" i="8" s="1"/>
  <c r="I797" i="8" s="1"/>
  <c r="BJ74" i="4"/>
  <c r="H792" i="1" s="1"/>
  <c r="I792" i="1" s="1"/>
  <c r="BK74" i="4"/>
  <c r="BO74" i="4" s="1"/>
  <c r="BL74" i="4"/>
  <c r="H792" i="8" s="1"/>
  <c r="I792" i="8" s="1"/>
  <c r="BP74" i="4"/>
  <c r="BJ75" i="4"/>
  <c r="H642" i="1" s="1"/>
  <c r="I642" i="1" s="1"/>
  <c r="BK75" i="4"/>
  <c r="BO75" i="4" s="1"/>
  <c r="BL75" i="4"/>
  <c r="H642" i="8" s="1"/>
  <c r="I642" i="8" s="1"/>
  <c r="BP75" i="4"/>
  <c r="BJ76" i="4"/>
  <c r="H699" i="1" s="1"/>
  <c r="I699" i="1" s="1"/>
  <c r="BK76" i="4"/>
  <c r="BO76" i="4" s="1"/>
  <c r="BL76" i="4"/>
  <c r="BJ77" i="4"/>
  <c r="BK77" i="4"/>
  <c r="BO77" i="4" s="1"/>
  <c r="BL77" i="4"/>
  <c r="H844" i="8" s="1"/>
  <c r="I844" i="8" s="1"/>
  <c r="BJ78" i="4"/>
  <c r="H632" i="1" s="1"/>
  <c r="I632" i="1" s="1"/>
  <c r="BK78" i="4"/>
  <c r="BO78" i="4" s="1"/>
  <c r="BL78" i="4"/>
  <c r="H632" i="8" s="1"/>
  <c r="I632" i="8" s="1"/>
  <c r="BJ79" i="4"/>
  <c r="H816" i="1" s="1"/>
  <c r="I816" i="1" s="1"/>
  <c r="BK79" i="4"/>
  <c r="BO79" i="4" s="1"/>
  <c r="BL79" i="4"/>
  <c r="H816" i="8" s="1"/>
  <c r="I816" i="8" s="1"/>
  <c r="BP79" i="4"/>
  <c r="BJ80" i="4"/>
  <c r="H485" i="1" s="1"/>
  <c r="I485" i="1" s="1"/>
  <c r="BK80" i="4"/>
  <c r="BO80" i="4" s="1"/>
  <c r="BL80" i="4"/>
  <c r="BJ81" i="4"/>
  <c r="BK81" i="4"/>
  <c r="BO81" i="4" s="1"/>
  <c r="BL81" i="4"/>
  <c r="H386" i="8" s="1"/>
  <c r="I386" i="8" s="1"/>
  <c r="BJ82" i="4"/>
  <c r="H323" i="1" s="1"/>
  <c r="I323" i="1" s="1"/>
  <c r="BK82" i="4"/>
  <c r="BO82" i="4" s="1"/>
  <c r="BL82" i="4"/>
  <c r="H323" i="8" s="1"/>
  <c r="I323" i="8" s="1"/>
  <c r="BP82" i="4"/>
  <c r="BJ83" i="4"/>
  <c r="H800" i="1" s="1"/>
  <c r="I800" i="1" s="1"/>
  <c r="BK83" i="4"/>
  <c r="BO83" i="4" s="1"/>
  <c r="BL83" i="4"/>
  <c r="H800" i="8" s="1"/>
  <c r="I800" i="8" s="1"/>
  <c r="BN83" i="4"/>
  <c r="BP83" i="4"/>
  <c r="BJ84" i="4"/>
  <c r="H591" i="1" s="1"/>
  <c r="I591" i="1" s="1"/>
  <c r="BK84" i="4"/>
  <c r="BO84" i="4" s="1"/>
  <c r="BL84" i="4"/>
  <c r="BJ85" i="4"/>
  <c r="BK85" i="4"/>
  <c r="BO85" i="4" s="1"/>
  <c r="BL85" i="4"/>
  <c r="H649" i="8" s="1"/>
  <c r="I649" i="8" s="1"/>
  <c r="BJ86" i="4"/>
  <c r="H291" i="1" s="1"/>
  <c r="I291" i="1" s="1"/>
  <c r="BK86" i="4"/>
  <c r="BO86" i="4" s="1"/>
  <c r="BL86" i="4"/>
  <c r="H291" i="8" s="1"/>
  <c r="I291" i="8" s="1"/>
  <c r="BJ87" i="4"/>
  <c r="H202" i="1" s="1"/>
  <c r="I202" i="1" s="1"/>
  <c r="BK87" i="4"/>
  <c r="BO87" i="4" s="1"/>
  <c r="BL87" i="4"/>
  <c r="H202" i="8" s="1"/>
  <c r="I202" i="8" s="1"/>
  <c r="BP87" i="4"/>
  <c r="BJ88" i="4"/>
  <c r="H590" i="1" s="1"/>
  <c r="I590" i="1" s="1"/>
  <c r="BK88" i="4"/>
  <c r="BO88" i="4" s="1"/>
  <c r="BL88" i="4"/>
  <c r="BJ89" i="4"/>
  <c r="BK89" i="4"/>
  <c r="BO89" i="4" s="1"/>
  <c r="BL89" i="4"/>
  <c r="H521" i="8" s="1"/>
  <c r="I521" i="8" s="1"/>
  <c r="BJ90" i="4"/>
  <c r="H562" i="1" s="1"/>
  <c r="I562" i="1" s="1"/>
  <c r="BK90" i="4"/>
  <c r="BO90" i="4" s="1"/>
  <c r="BL90" i="4"/>
  <c r="H562" i="8" s="1"/>
  <c r="I562" i="8" s="1"/>
  <c r="BP90" i="4"/>
  <c r="BJ91" i="4"/>
  <c r="H498" i="1" s="1"/>
  <c r="I498" i="1" s="1"/>
  <c r="BK91" i="4"/>
  <c r="BO91" i="4" s="1"/>
  <c r="BL91" i="4"/>
  <c r="H498" i="8" s="1"/>
  <c r="I498" i="8" s="1"/>
  <c r="BN91" i="4"/>
  <c r="BP91" i="4"/>
  <c r="BJ92" i="4"/>
  <c r="H433" i="1" s="1"/>
  <c r="I433" i="1" s="1"/>
  <c r="BK92" i="4"/>
  <c r="BO92" i="4" s="1"/>
  <c r="BL92" i="4"/>
  <c r="BJ93" i="4"/>
  <c r="BK93" i="4"/>
  <c r="BO93" i="4" s="1"/>
  <c r="BL93" i="4"/>
  <c r="H446" i="8" s="1"/>
  <c r="I446" i="8" s="1"/>
  <c r="BJ94" i="4"/>
  <c r="H664" i="1" s="1"/>
  <c r="I664" i="1" s="1"/>
  <c r="BK94" i="4"/>
  <c r="BO94" i="4" s="1"/>
  <c r="BL94" i="4"/>
  <c r="H664" i="8" s="1"/>
  <c r="I664" i="8" s="1"/>
  <c r="BJ95" i="4"/>
  <c r="H846" i="1" s="1"/>
  <c r="I846" i="1" s="1"/>
  <c r="BK95" i="4"/>
  <c r="BO95" i="4" s="1"/>
  <c r="BL95" i="4"/>
  <c r="H846" i="8" s="1"/>
  <c r="I846" i="8" s="1"/>
  <c r="BP95" i="4"/>
  <c r="BJ96" i="4"/>
  <c r="H639" i="1" s="1"/>
  <c r="I639" i="1" s="1"/>
  <c r="BK96" i="4"/>
  <c r="BO96" i="4" s="1"/>
  <c r="BL96" i="4"/>
  <c r="BJ97" i="4"/>
  <c r="BK97" i="4"/>
  <c r="BO97" i="4" s="1"/>
  <c r="BL97" i="4"/>
  <c r="H685" i="8" s="1"/>
  <c r="I685" i="8" s="1"/>
  <c r="BJ98" i="4"/>
  <c r="H695" i="1" s="1"/>
  <c r="I695" i="1" s="1"/>
  <c r="BK98" i="4"/>
  <c r="BO98" i="4" s="1"/>
  <c r="BL98" i="4"/>
  <c r="H695" i="8" s="1"/>
  <c r="I695" i="8" s="1"/>
  <c r="BP98" i="4"/>
  <c r="BJ99" i="4"/>
  <c r="H544" i="1" s="1"/>
  <c r="I544" i="1" s="1"/>
  <c r="BK99" i="4"/>
  <c r="BO99" i="4" s="1"/>
  <c r="BL99" i="4"/>
  <c r="H544" i="8" s="1"/>
  <c r="I544" i="8" s="1"/>
  <c r="BN99" i="4"/>
  <c r="BP99" i="4"/>
  <c r="BJ100" i="4"/>
  <c r="H743" i="1" s="1"/>
  <c r="I743" i="1" s="1"/>
  <c r="BK100" i="4"/>
  <c r="BO100" i="4" s="1"/>
  <c r="BL100" i="4"/>
  <c r="BJ101" i="4"/>
  <c r="BK101" i="4"/>
  <c r="BO101" i="4" s="1"/>
  <c r="BL101" i="4"/>
  <c r="H586" i="8" s="1"/>
  <c r="I586" i="8" s="1"/>
  <c r="BJ102" i="4"/>
  <c r="H232" i="1" s="1"/>
  <c r="I232" i="1" s="1"/>
  <c r="BK102" i="4"/>
  <c r="BO102" i="4" s="1"/>
  <c r="BL102" i="4"/>
  <c r="H232" i="8" s="1"/>
  <c r="I232" i="8" s="1"/>
  <c r="BJ103" i="4"/>
  <c r="H552" i="1" s="1"/>
  <c r="I552" i="1" s="1"/>
  <c r="BK103" i="4"/>
  <c r="BO103" i="4" s="1"/>
  <c r="BL103" i="4"/>
  <c r="H552" i="8" s="1"/>
  <c r="I552" i="8" s="1"/>
  <c r="BP103" i="4"/>
  <c r="BJ104" i="4"/>
  <c r="H164" i="1" s="1"/>
  <c r="I164" i="1" s="1"/>
  <c r="BK104" i="4"/>
  <c r="BO104" i="4" s="1"/>
  <c r="BL104" i="4"/>
  <c r="BJ105" i="4"/>
  <c r="BK105" i="4"/>
  <c r="BO105" i="4" s="1"/>
  <c r="BL105" i="4"/>
  <c r="H329" i="8" s="1"/>
  <c r="I329" i="8" s="1"/>
  <c r="BJ106" i="4"/>
  <c r="H392" i="1" s="1"/>
  <c r="I392" i="1" s="1"/>
  <c r="BK106" i="4"/>
  <c r="BO106" i="4" s="1"/>
  <c r="BL106" i="4"/>
  <c r="H392" i="8" s="1"/>
  <c r="I392" i="8" s="1"/>
  <c r="BP106" i="4"/>
  <c r="BJ107" i="4"/>
  <c r="H55" i="1" s="1"/>
  <c r="I55" i="1" s="1"/>
  <c r="BK107" i="4"/>
  <c r="BO107" i="4" s="1"/>
  <c r="BL107" i="4"/>
  <c r="H55" i="8" s="1"/>
  <c r="I55" i="8" s="1"/>
  <c r="BN107" i="4"/>
  <c r="BP107" i="4"/>
  <c r="BJ108" i="4"/>
  <c r="H278" i="1" s="1"/>
  <c r="I278" i="1" s="1"/>
  <c r="BK108" i="4"/>
  <c r="BO108" i="4" s="1"/>
  <c r="BL108" i="4"/>
  <c r="BJ109" i="4"/>
  <c r="BK109" i="4"/>
  <c r="BO109" i="4" s="1"/>
  <c r="BL109" i="4"/>
  <c r="H218" i="8" s="1"/>
  <c r="I218" i="8" s="1"/>
  <c r="BJ110" i="4"/>
  <c r="H239" i="1" s="1"/>
  <c r="I239" i="1" s="1"/>
  <c r="BK110" i="4"/>
  <c r="BO110" i="4" s="1"/>
  <c r="BL110" i="4"/>
  <c r="H239" i="8" s="1"/>
  <c r="I239" i="8" s="1"/>
  <c r="BJ111" i="4"/>
  <c r="H101" i="1" s="1"/>
  <c r="I101" i="1" s="1"/>
  <c r="BK111" i="4"/>
  <c r="BO111" i="4" s="1"/>
  <c r="BL111" i="4"/>
  <c r="H101" i="8" s="1"/>
  <c r="I101" i="8" s="1"/>
  <c r="BP111" i="4"/>
  <c r="BJ112" i="4"/>
  <c r="H113" i="1" s="1"/>
  <c r="I113" i="1" s="1"/>
  <c r="BK112" i="4"/>
  <c r="BO112" i="4" s="1"/>
  <c r="BL112" i="4"/>
  <c r="BJ113" i="4"/>
  <c r="BK113" i="4"/>
  <c r="BO113" i="4" s="1"/>
  <c r="BL113" i="4"/>
  <c r="H759" i="8" s="1"/>
  <c r="I759" i="8" s="1"/>
  <c r="BJ114" i="4"/>
  <c r="H407" i="1" s="1"/>
  <c r="I407" i="1" s="1"/>
  <c r="BK114" i="4"/>
  <c r="BO114" i="4" s="1"/>
  <c r="BL114" i="4"/>
  <c r="H407" i="8" s="1"/>
  <c r="I407" i="8" s="1"/>
  <c r="BP114" i="4"/>
  <c r="BJ115" i="4"/>
  <c r="H242" i="1" s="1"/>
  <c r="I242" i="1" s="1"/>
  <c r="BK115" i="4"/>
  <c r="BO115" i="4" s="1"/>
  <c r="BL115" i="4"/>
  <c r="H242" i="8" s="1"/>
  <c r="I242" i="8" s="1"/>
  <c r="BN115" i="4"/>
  <c r="BP115" i="4"/>
  <c r="BJ116" i="4"/>
  <c r="H617" i="1" s="1"/>
  <c r="I617" i="1" s="1"/>
  <c r="BK116" i="4"/>
  <c r="BO116" i="4" s="1"/>
  <c r="BL116" i="4"/>
  <c r="BJ117" i="4"/>
  <c r="BK117" i="4"/>
  <c r="BO117" i="4" s="1"/>
  <c r="BL117" i="4"/>
  <c r="H297" i="8" s="1"/>
  <c r="I297" i="8" s="1"/>
  <c r="BJ118" i="4"/>
  <c r="H526" i="1" s="1"/>
  <c r="I526" i="1" s="1"/>
  <c r="BK118" i="4"/>
  <c r="BO118" i="4" s="1"/>
  <c r="BL118" i="4"/>
  <c r="H526" i="8" s="1"/>
  <c r="I526" i="8" s="1"/>
  <c r="BJ119" i="4"/>
  <c r="H756" i="1" s="1"/>
  <c r="I756" i="1" s="1"/>
  <c r="BK119" i="4"/>
  <c r="BO119" i="4" s="1"/>
  <c r="BL119" i="4"/>
  <c r="H756" i="8" s="1"/>
  <c r="I756" i="8" s="1"/>
  <c r="BP119" i="4"/>
  <c r="BJ120" i="4"/>
  <c r="H710" i="1" s="1"/>
  <c r="I710" i="1" s="1"/>
  <c r="BK120" i="4"/>
  <c r="BO120" i="4" s="1"/>
  <c r="BL120" i="4"/>
  <c r="BJ121" i="4"/>
  <c r="BK121" i="4"/>
  <c r="BO121" i="4" s="1"/>
  <c r="BL121" i="4"/>
  <c r="H772" i="8" s="1"/>
  <c r="I772" i="8" s="1"/>
  <c r="BJ122" i="4"/>
  <c r="H197" i="1" s="1"/>
  <c r="I197" i="1" s="1"/>
  <c r="BK122" i="4"/>
  <c r="BO122" i="4" s="1"/>
  <c r="BL122" i="4"/>
  <c r="H197" i="8" s="1"/>
  <c r="I197" i="8" s="1"/>
  <c r="BP122" i="4"/>
  <c r="BJ123" i="4"/>
  <c r="H155" i="1" s="1"/>
  <c r="I155" i="1" s="1"/>
  <c r="BK123" i="4"/>
  <c r="BO123" i="4" s="1"/>
  <c r="BL123" i="4"/>
  <c r="H155" i="8" s="1"/>
  <c r="I155" i="8" s="1"/>
  <c r="BN123" i="4"/>
  <c r="BP123" i="4"/>
  <c r="BJ124" i="4"/>
  <c r="H350" i="1" s="1"/>
  <c r="I350" i="1" s="1"/>
  <c r="BK124" i="4"/>
  <c r="BO124" i="4" s="1"/>
  <c r="BL124" i="4"/>
  <c r="BJ125" i="4"/>
  <c r="BK125" i="4"/>
  <c r="BO125" i="4" s="1"/>
  <c r="BL125" i="4"/>
  <c r="H764" i="8" s="1"/>
  <c r="I764" i="8" s="1"/>
  <c r="BJ126" i="4"/>
  <c r="H788" i="1" s="1"/>
  <c r="I788" i="1" s="1"/>
  <c r="BK126" i="4"/>
  <c r="BO126" i="4" s="1"/>
  <c r="BL126" i="4"/>
  <c r="H788" i="8" s="1"/>
  <c r="I788" i="8" s="1"/>
  <c r="BJ127" i="4"/>
  <c r="H321" i="1" s="1"/>
  <c r="I321" i="1" s="1"/>
  <c r="BK127" i="4"/>
  <c r="BO127" i="4" s="1"/>
  <c r="BL127" i="4"/>
  <c r="H321" i="8" s="1"/>
  <c r="I321" i="8" s="1"/>
  <c r="BP127" i="4"/>
  <c r="BJ128" i="4"/>
  <c r="H604" i="1" s="1"/>
  <c r="I604" i="1" s="1"/>
  <c r="BK128" i="4"/>
  <c r="BO128" i="4" s="1"/>
  <c r="BL128" i="4"/>
  <c r="BJ129" i="4"/>
  <c r="BK129" i="4"/>
  <c r="BO129" i="4" s="1"/>
  <c r="BL129" i="4"/>
  <c r="H840" i="8" s="1"/>
  <c r="I840" i="8" s="1"/>
  <c r="BJ130" i="4"/>
  <c r="H766" i="1" s="1"/>
  <c r="I766" i="1" s="1"/>
  <c r="BK130" i="4"/>
  <c r="BO130" i="4" s="1"/>
  <c r="BL130" i="4"/>
  <c r="H766" i="8" s="1"/>
  <c r="I766" i="8" s="1"/>
  <c r="BP130" i="4"/>
  <c r="BJ131" i="4"/>
  <c r="H819" i="1" s="1"/>
  <c r="I819" i="1" s="1"/>
  <c r="BK131" i="4"/>
  <c r="BO131" i="4" s="1"/>
  <c r="BL131" i="4"/>
  <c r="H819" i="8" s="1"/>
  <c r="I819" i="8" s="1"/>
  <c r="BN131" i="4"/>
  <c r="BP131" i="4"/>
  <c r="BJ132" i="4"/>
  <c r="H314" i="1" s="1"/>
  <c r="I314" i="1" s="1"/>
  <c r="BK132" i="4"/>
  <c r="BO132" i="4" s="1"/>
  <c r="BL132" i="4"/>
  <c r="BJ133" i="4"/>
  <c r="BK133" i="4"/>
  <c r="BO133" i="4" s="1"/>
  <c r="BL133" i="4"/>
  <c r="H778" i="8" s="1"/>
  <c r="I778" i="8" s="1"/>
  <c r="BJ134" i="4"/>
  <c r="H773" i="1" s="1"/>
  <c r="I773" i="1" s="1"/>
  <c r="BK134" i="4"/>
  <c r="BO134" i="4" s="1"/>
  <c r="BL134" i="4"/>
  <c r="H773" i="8" s="1"/>
  <c r="I773" i="8" s="1"/>
  <c r="BJ135" i="4"/>
  <c r="H341" i="1" s="1"/>
  <c r="I341" i="1" s="1"/>
  <c r="BK135" i="4"/>
  <c r="BO135" i="4" s="1"/>
  <c r="BL135" i="4"/>
  <c r="H341" i="8" s="1"/>
  <c r="I341" i="8" s="1"/>
  <c r="BP135" i="4"/>
  <c r="BJ136" i="4"/>
  <c r="H477" i="1" s="1"/>
  <c r="I477" i="1" s="1"/>
  <c r="BK136" i="4"/>
  <c r="BO136" i="4" s="1"/>
  <c r="BL136" i="4"/>
  <c r="BJ137" i="4"/>
  <c r="BK137" i="4"/>
  <c r="BO137" i="4" s="1"/>
  <c r="BL137" i="4"/>
  <c r="H560" i="8" s="1"/>
  <c r="I560" i="8" s="1"/>
  <c r="BJ138" i="4"/>
  <c r="H458" i="1" s="1"/>
  <c r="I458" i="1" s="1"/>
  <c r="BK138" i="4"/>
  <c r="BO138" i="4" s="1"/>
  <c r="BL138" i="4"/>
  <c r="H458" i="8" s="1"/>
  <c r="I458" i="8" s="1"/>
  <c r="BP138" i="4"/>
  <c r="BJ139" i="4"/>
  <c r="H107" i="1" s="1"/>
  <c r="I107" i="1" s="1"/>
  <c r="BK139" i="4"/>
  <c r="BO139" i="4" s="1"/>
  <c r="BL139" i="4"/>
  <c r="H107" i="8" s="1"/>
  <c r="I107" i="8" s="1"/>
  <c r="BN139" i="4"/>
  <c r="BP139" i="4"/>
  <c r="BJ140" i="4"/>
  <c r="H163" i="1" s="1"/>
  <c r="I163" i="1" s="1"/>
  <c r="BK140" i="4"/>
  <c r="BO140" i="4" s="1"/>
  <c r="BL140" i="4"/>
  <c r="BJ141" i="4"/>
  <c r="BK141" i="4"/>
  <c r="BO141" i="4" s="1"/>
  <c r="BL141" i="4"/>
  <c r="H67" i="8" s="1"/>
  <c r="I67" i="8" s="1"/>
  <c r="BJ142" i="4"/>
  <c r="H285" i="1" s="1"/>
  <c r="I285" i="1" s="1"/>
  <c r="BK142" i="4"/>
  <c r="BO142" i="4" s="1"/>
  <c r="BL142" i="4"/>
  <c r="H285" i="8" s="1"/>
  <c r="I285" i="8" s="1"/>
  <c r="BJ143" i="4"/>
  <c r="H134" i="1" s="1"/>
  <c r="I134" i="1" s="1"/>
  <c r="BK143" i="4"/>
  <c r="BO143" i="4" s="1"/>
  <c r="BL143" i="4"/>
  <c r="H134" i="8" s="1"/>
  <c r="I134" i="8" s="1"/>
  <c r="BP143" i="4"/>
  <c r="BJ144" i="4"/>
  <c r="H647" i="1" s="1"/>
  <c r="I647" i="1" s="1"/>
  <c r="BK144" i="4"/>
  <c r="BO144" i="4" s="1"/>
  <c r="BL144" i="4"/>
  <c r="BJ145" i="4"/>
  <c r="BK145" i="4"/>
  <c r="BO145" i="4" s="1"/>
  <c r="BL145" i="4"/>
  <c r="H96" i="8" s="1"/>
  <c r="I96" i="8" s="1"/>
  <c r="BJ146" i="4"/>
  <c r="H624" i="1" s="1"/>
  <c r="I624" i="1" s="1"/>
  <c r="BK146" i="4"/>
  <c r="BO146" i="4" s="1"/>
  <c r="BL146" i="4"/>
  <c r="H624" i="8" s="1"/>
  <c r="I624" i="8" s="1"/>
  <c r="BP146" i="4"/>
  <c r="BJ147" i="4"/>
  <c r="H71" i="1" s="1"/>
  <c r="I71" i="1" s="1"/>
  <c r="BK147" i="4"/>
  <c r="BO147" i="4" s="1"/>
  <c r="BL147" i="4"/>
  <c r="H71" i="8" s="1"/>
  <c r="I71" i="8" s="1"/>
  <c r="BN147" i="4"/>
  <c r="BP147" i="4"/>
  <c r="BJ148" i="4"/>
  <c r="H478" i="1" s="1"/>
  <c r="I478" i="1" s="1"/>
  <c r="BK148" i="4"/>
  <c r="BO148" i="4" s="1"/>
  <c r="BL148" i="4"/>
  <c r="BJ149" i="4"/>
  <c r="BK149" i="4"/>
  <c r="BO149" i="4" s="1"/>
  <c r="BL149" i="4"/>
  <c r="H613" i="8" s="1"/>
  <c r="I613" i="8" s="1"/>
  <c r="BJ150" i="4"/>
  <c r="H382" i="1" s="1"/>
  <c r="I382" i="1" s="1"/>
  <c r="BK150" i="4"/>
  <c r="BO150" i="4" s="1"/>
  <c r="BL150" i="4"/>
  <c r="H382" i="8" s="1"/>
  <c r="I382" i="8" s="1"/>
  <c r="BJ151" i="4"/>
  <c r="H322" i="1" s="1"/>
  <c r="I322" i="1" s="1"/>
  <c r="BK151" i="4"/>
  <c r="BO151" i="4" s="1"/>
  <c r="BL151" i="4"/>
  <c r="H322" i="8" s="1"/>
  <c r="I322" i="8" s="1"/>
  <c r="BP151" i="4"/>
  <c r="BJ152" i="4"/>
  <c r="H89" i="1" s="1"/>
  <c r="I89" i="1" s="1"/>
  <c r="BK152" i="4"/>
  <c r="BO152" i="4" s="1"/>
  <c r="BL152" i="4"/>
  <c r="BJ153" i="4"/>
  <c r="BK153" i="4"/>
  <c r="BO153" i="4" s="1"/>
  <c r="BL153" i="4"/>
  <c r="H28" i="8" s="1"/>
  <c r="I28" i="8" s="1"/>
  <c r="BJ154" i="4"/>
  <c r="H444" i="1" s="1"/>
  <c r="I444" i="1" s="1"/>
  <c r="BK154" i="4"/>
  <c r="BO154" i="4" s="1"/>
  <c r="BL154" i="4"/>
  <c r="H444" i="8" s="1"/>
  <c r="I444" i="8" s="1"/>
  <c r="BP154" i="4"/>
  <c r="BJ155" i="4"/>
  <c r="H157" i="1" s="1"/>
  <c r="I157" i="1" s="1"/>
  <c r="BK155" i="4"/>
  <c r="BO155" i="4" s="1"/>
  <c r="BL155" i="4"/>
  <c r="H157" i="8" s="1"/>
  <c r="I157" i="8" s="1"/>
  <c r="BN155" i="4"/>
  <c r="BP155" i="4"/>
  <c r="BJ156" i="4"/>
  <c r="H45" i="1" s="1"/>
  <c r="I45" i="1" s="1"/>
  <c r="BK156" i="4"/>
  <c r="BO156" i="4" s="1"/>
  <c r="BL156" i="4"/>
  <c r="BJ157" i="4"/>
  <c r="BK157" i="4"/>
  <c r="BO157" i="4" s="1"/>
  <c r="BL157" i="4"/>
  <c r="H56" i="8" s="1"/>
  <c r="I56" i="8" s="1"/>
  <c r="BJ158" i="4"/>
  <c r="H580" i="1" s="1"/>
  <c r="I580" i="1" s="1"/>
  <c r="BK158" i="4"/>
  <c r="BO158" i="4" s="1"/>
  <c r="BL158" i="4"/>
  <c r="H580" i="8" s="1"/>
  <c r="I580" i="8" s="1"/>
  <c r="BJ159" i="4"/>
  <c r="H575" i="1" s="1"/>
  <c r="I575" i="1" s="1"/>
  <c r="BK159" i="4"/>
  <c r="BO159" i="4" s="1"/>
  <c r="BL159" i="4"/>
  <c r="H575" i="8" s="1"/>
  <c r="I575" i="8" s="1"/>
  <c r="BP159" i="4"/>
  <c r="BJ160" i="4"/>
  <c r="H411" i="1" s="1"/>
  <c r="I411" i="1" s="1"/>
  <c r="BK160" i="4"/>
  <c r="BO160" i="4" s="1"/>
  <c r="BL160" i="4"/>
  <c r="BJ161" i="4"/>
  <c r="BK161" i="4"/>
  <c r="BO161" i="4" s="1"/>
  <c r="BL161" i="4"/>
  <c r="H145" i="8" s="1"/>
  <c r="I145" i="8" s="1"/>
  <c r="BJ162" i="4"/>
  <c r="H91" i="1" s="1"/>
  <c r="I91" i="1" s="1"/>
  <c r="BK162" i="4"/>
  <c r="BO162" i="4" s="1"/>
  <c r="BL162" i="4"/>
  <c r="H91" i="8" s="1"/>
  <c r="I91" i="8" s="1"/>
  <c r="BP162" i="4"/>
  <c r="BJ163" i="4"/>
  <c r="H30" i="1" s="1"/>
  <c r="I30" i="1" s="1"/>
  <c r="BK163" i="4"/>
  <c r="BO163" i="4" s="1"/>
  <c r="BL163" i="4"/>
  <c r="H30" i="8" s="1"/>
  <c r="I30" i="8" s="1"/>
  <c r="BN163" i="4"/>
  <c r="BP163" i="4"/>
  <c r="BJ164" i="4"/>
  <c r="H378" i="1" s="1"/>
  <c r="I378" i="1" s="1"/>
  <c r="BK164" i="4"/>
  <c r="BO164" i="4" s="1"/>
  <c r="BL164" i="4"/>
  <c r="BJ165" i="4"/>
  <c r="BK165" i="4"/>
  <c r="BO165" i="4" s="1"/>
  <c r="BL165" i="4"/>
  <c r="H461" i="8" s="1"/>
  <c r="I461" i="8" s="1"/>
  <c r="BJ166" i="4"/>
  <c r="H11" i="1" s="1"/>
  <c r="I11" i="1" s="1"/>
  <c r="BK166" i="4"/>
  <c r="BO166" i="4" s="1"/>
  <c r="BL166" i="4"/>
  <c r="H11" i="8" s="1"/>
  <c r="I11" i="8" s="1"/>
  <c r="BJ167" i="4"/>
  <c r="H25" i="1" s="1"/>
  <c r="I25" i="1" s="1"/>
  <c r="BK167" i="4"/>
  <c r="BO167" i="4" s="1"/>
  <c r="BL167" i="4"/>
  <c r="H25" i="8" s="1"/>
  <c r="I25" i="8" s="1"/>
  <c r="BP167" i="4"/>
  <c r="BJ168" i="4"/>
  <c r="H42" i="1" s="1"/>
  <c r="I42" i="1" s="1"/>
  <c r="BK168" i="4"/>
  <c r="BO168" i="4" s="1"/>
  <c r="BL168" i="4"/>
  <c r="BJ169" i="4"/>
  <c r="BK169" i="4"/>
  <c r="BO169" i="4" s="1"/>
  <c r="BL169" i="4"/>
  <c r="H141" i="8" s="1"/>
  <c r="I141" i="8" s="1"/>
  <c r="BJ170" i="4"/>
  <c r="H54" i="1" s="1"/>
  <c r="I54" i="1" s="1"/>
  <c r="BK170" i="4"/>
  <c r="BO170" i="4" s="1"/>
  <c r="BL170" i="4"/>
  <c r="H54" i="8" s="1"/>
  <c r="I54" i="8" s="1"/>
  <c r="BP170" i="4"/>
  <c r="BJ171" i="4"/>
  <c r="H17" i="1" s="1"/>
  <c r="I17" i="1" s="1"/>
  <c r="BK171" i="4"/>
  <c r="BO171" i="4" s="1"/>
  <c r="BL171" i="4"/>
  <c r="H17" i="8" s="1"/>
  <c r="I17" i="8" s="1"/>
  <c r="BN171" i="4"/>
  <c r="BP171" i="4"/>
  <c r="BJ172" i="4"/>
  <c r="H23" i="1" s="1"/>
  <c r="I23" i="1" s="1"/>
  <c r="BK172" i="4"/>
  <c r="BO172" i="4" s="1"/>
  <c r="BL172" i="4"/>
  <c r="BJ173" i="4"/>
  <c r="BK173" i="4"/>
  <c r="BO173" i="4" s="1"/>
  <c r="BL173" i="4"/>
  <c r="H531" i="8" s="1"/>
  <c r="I531" i="8" s="1"/>
  <c r="BJ174" i="4"/>
  <c r="H342" i="1" s="1"/>
  <c r="I342" i="1" s="1"/>
  <c r="BK174" i="4"/>
  <c r="BO174" i="4" s="1"/>
  <c r="BL174" i="4"/>
  <c r="H342" i="8" s="1"/>
  <c r="I342" i="8" s="1"/>
  <c r="BJ175" i="4"/>
  <c r="H58" i="1" s="1"/>
  <c r="I58" i="1" s="1"/>
  <c r="BK175" i="4"/>
  <c r="BO175" i="4" s="1"/>
  <c r="BL175" i="4"/>
  <c r="H58" i="8" s="1"/>
  <c r="I58" i="8" s="1"/>
  <c r="BP175" i="4"/>
  <c r="BJ176" i="4"/>
  <c r="H70" i="1" s="1"/>
  <c r="I70" i="1" s="1"/>
  <c r="BK176" i="4"/>
  <c r="BO176" i="4" s="1"/>
  <c r="BL176" i="4"/>
  <c r="BJ177" i="4"/>
  <c r="BK177" i="4"/>
  <c r="BO177" i="4" s="1"/>
  <c r="BL177" i="4"/>
  <c r="H29" i="8" s="1"/>
  <c r="I29" i="8" s="1"/>
  <c r="BJ178" i="4"/>
  <c r="H35" i="1" s="1"/>
  <c r="I35" i="1" s="1"/>
  <c r="BK178" i="4"/>
  <c r="BO178" i="4" s="1"/>
  <c r="BL178" i="4"/>
  <c r="H35" i="8" s="1"/>
  <c r="I35" i="8" s="1"/>
  <c r="BP178" i="4"/>
  <c r="BJ179" i="4"/>
  <c r="H127" i="1" s="1"/>
  <c r="I127" i="1" s="1"/>
  <c r="BK179" i="4"/>
  <c r="BO179" i="4" s="1"/>
  <c r="BL179" i="4"/>
  <c r="H127" i="8" s="1"/>
  <c r="I127" i="8" s="1"/>
  <c r="BN179" i="4"/>
  <c r="BP179" i="4"/>
  <c r="BJ180" i="4"/>
  <c r="H184" i="1" s="1"/>
  <c r="I184" i="1" s="1"/>
  <c r="BK180" i="4"/>
  <c r="BO180" i="4" s="1"/>
  <c r="BL180" i="4"/>
  <c r="BJ181" i="4"/>
  <c r="BK181" i="4"/>
  <c r="BO181" i="4" s="1"/>
  <c r="BL181" i="4"/>
  <c r="H44" i="8" s="1"/>
  <c r="I44" i="8" s="1"/>
  <c r="BJ182" i="4"/>
  <c r="H473" i="1" s="1"/>
  <c r="I473" i="1" s="1"/>
  <c r="BK182" i="4"/>
  <c r="BO182" i="4" s="1"/>
  <c r="BL182" i="4"/>
  <c r="H473" i="8" s="1"/>
  <c r="I473" i="8" s="1"/>
  <c r="BJ183" i="4"/>
  <c r="H171" i="1" s="1"/>
  <c r="I171" i="1" s="1"/>
  <c r="BK183" i="4"/>
  <c r="BO183" i="4" s="1"/>
  <c r="BL183" i="4"/>
  <c r="H171" i="8" s="1"/>
  <c r="I171" i="8" s="1"/>
  <c r="BP183" i="4"/>
  <c r="BJ184" i="4"/>
  <c r="H40" i="1" s="1"/>
  <c r="I40" i="1" s="1"/>
  <c r="BK184" i="4"/>
  <c r="BO184" i="4" s="1"/>
  <c r="BL184" i="4"/>
  <c r="BJ185" i="4"/>
  <c r="BK185" i="4"/>
  <c r="BO185" i="4" s="1"/>
  <c r="BL185" i="4"/>
  <c r="H57" i="8" s="1"/>
  <c r="I57" i="8" s="1"/>
  <c r="BJ186" i="4"/>
  <c r="H16" i="1" s="1"/>
  <c r="I16" i="1" s="1"/>
  <c r="BK186" i="4"/>
  <c r="BO186" i="4" s="1"/>
  <c r="BL186" i="4"/>
  <c r="H16" i="8" s="1"/>
  <c r="I16" i="8" s="1"/>
  <c r="BP186" i="4"/>
  <c r="BJ187" i="4"/>
  <c r="H10" i="1" s="1"/>
  <c r="I10" i="1" s="1"/>
  <c r="BK187" i="4"/>
  <c r="BO187" i="4" s="1"/>
  <c r="BL187" i="4"/>
  <c r="H10" i="8" s="1"/>
  <c r="I10" i="8" s="1"/>
  <c r="BN187" i="4"/>
  <c r="BP187" i="4"/>
  <c r="BJ188" i="4"/>
  <c r="H32" i="1" s="1"/>
  <c r="I32" i="1" s="1"/>
  <c r="BK188" i="4"/>
  <c r="BO188" i="4" s="1"/>
  <c r="BL188" i="4"/>
  <c r="BJ189" i="4"/>
  <c r="BK189" i="4"/>
  <c r="BO189" i="4" s="1"/>
  <c r="BL189" i="4"/>
  <c r="H240" i="8" s="1"/>
  <c r="I240" i="8" s="1"/>
  <c r="BJ190" i="4"/>
  <c r="H53" i="1" s="1"/>
  <c r="I53" i="1" s="1"/>
  <c r="BK190" i="4"/>
  <c r="BO190" i="4" s="1"/>
  <c r="BL190" i="4"/>
  <c r="H53" i="8" s="1"/>
  <c r="I53" i="8" s="1"/>
  <c r="BJ191" i="4"/>
  <c r="H152" i="1" s="1"/>
  <c r="I152" i="1" s="1"/>
  <c r="BK191" i="4"/>
  <c r="BO191" i="4" s="1"/>
  <c r="BL191" i="4"/>
  <c r="H152" i="8" s="1"/>
  <c r="I152" i="8" s="1"/>
  <c r="BP191" i="4"/>
  <c r="BJ192" i="4"/>
  <c r="H172" i="1" s="1"/>
  <c r="I172" i="1" s="1"/>
  <c r="BK192" i="4"/>
  <c r="BO192" i="4" s="1"/>
  <c r="BL192" i="4"/>
  <c r="H172" i="8" s="1"/>
  <c r="I172" i="8" s="1"/>
  <c r="BP192" i="4"/>
  <c r="BJ193" i="4"/>
  <c r="H52" i="1" s="1"/>
  <c r="I52" i="1" s="1"/>
  <c r="BK193" i="4"/>
  <c r="BO193" i="4" s="1"/>
  <c r="BL193" i="4"/>
  <c r="H52" i="8" s="1"/>
  <c r="I52" i="8" s="1"/>
  <c r="BN193" i="4"/>
  <c r="BP193" i="4"/>
  <c r="BJ194" i="4"/>
  <c r="H721" i="1" s="1"/>
  <c r="I721" i="1" s="1"/>
  <c r="BK194" i="4"/>
  <c r="BO194" i="4" s="1"/>
  <c r="BL194" i="4"/>
  <c r="H721" i="8" s="1"/>
  <c r="I721" i="8" s="1"/>
  <c r="BJ195" i="4"/>
  <c r="H135" i="1" s="1"/>
  <c r="I135" i="1" s="1"/>
  <c r="BK195" i="4"/>
  <c r="BO195" i="4" s="1"/>
  <c r="BL195" i="4"/>
  <c r="H135" i="8" s="1"/>
  <c r="I135" i="8" s="1"/>
  <c r="BP195" i="4"/>
  <c r="BJ196" i="4"/>
  <c r="H186" i="1" s="1"/>
  <c r="I186" i="1" s="1"/>
  <c r="BK196" i="4"/>
  <c r="BO196" i="4" s="1"/>
  <c r="BL196" i="4"/>
  <c r="H186" i="8" s="1"/>
  <c r="I186" i="8" s="1"/>
  <c r="BP196" i="4"/>
  <c r="BJ197" i="4"/>
  <c r="H312" i="1" s="1"/>
  <c r="I312" i="1" s="1"/>
  <c r="BK197" i="4"/>
  <c r="BO197" i="4" s="1"/>
  <c r="BL197" i="4"/>
  <c r="H312" i="8" s="1"/>
  <c r="I312" i="8" s="1"/>
  <c r="BN197" i="4"/>
  <c r="BP197" i="4"/>
  <c r="BJ198" i="4"/>
  <c r="H286" i="1" s="1"/>
  <c r="I286" i="1" s="1"/>
  <c r="BK198" i="4"/>
  <c r="BO198" i="4" s="1"/>
  <c r="BL198" i="4"/>
  <c r="H286" i="8" s="1"/>
  <c r="I286" i="8" s="1"/>
  <c r="BJ199" i="4"/>
  <c r="H346" i="1" s="1"/>
  <c r="I346" i="1" s="1"/>
  <c r="BK199" i="4"/>
  <c r="BO199" i="4" s="1"/>
  <c r="BL199" i="4"/>
  <c r="H346" i="8" s="1"/>
  <c r="I346" i="8" s="1"/>
  <c r="BJ200" i="4"/>
  <c r="H369" i="1" s="1"/>
  <c r="I369" i="1" s="1"/>
  <c r="BK200" i="4"/>
  <c r="BO200" i="4" s="1"/>
  <c r="BL200" i="4"/>
  <c r="H369" i="8" s="1"/>
  <c r="I369" i="8" s="1"/>
  <c r="BJ201" i="4"/>
  <c r="H327" i="1" s="1"/>
  <c r="I327" i="1" s="1"/>
  <c r="BK201" i="4"/>
  <c r="BO201" i="4" s="1"/>
  <c r="BL201" i="4"/>
  <c r="H327" i="8" s="1"/>
  <c r="I327" i="8" s="1"/>
  <c r="BP201" i="4"/>
  <c r="BJ202" i="4"/>
  <c r="H432" i="1" s="1"/>
  <c r="I432" i="1" s="1"/>
  <c r="BK202" i="4"/>
  <c r="BO202" i="4" s="1"/>
  <c r="BL202" i="4"/>
  <c r="H432" i="8" s="1"/>
  <c r="I432" i="8" s="1"/>
  <c r="BJ203" i="4"/>
  <c r="H704" i="1" s="1"/>
  <c r="I704" i="1" s="1"/>
  <c r="BK203" i="4"/>
  <c r="BO203" i="4" s="1"/>
  <c r="BL203" i="4"/>
  <c r="H704" i="8" s="1"/>
  <c r="I704" i="8" s="1"/>
  <c r="BJ204" i="4"/>
  <c r="H689" i="1" s="1"/>
  <c r="I689" i="1" s="1"/>
  <c r="BK204" i="4"/>
  <c r="BO204" i="4" s="1"/>
  <c r="BL204" i="4"/>
  <c r="H689" i="8" s="1"/>
  <c r="I689" i="8" s="1"/>
  <c r="BJ205" i="4"/>
  <c r="H372" i="1" s="1"/>
  <c r="I372" i="1" s="1"/>
  <c r="BK205" i="4"/>
  <c r="BO205" i="4" s="1"/>
  <c r="BL205" i="4"/>
  <c r="H372" i="8" s="1"/>
  <c r="I372" i="8" s="1"/>
  <c r="BP205" i="4"/>
  <c r="BJ206" i="4"/>
  <c r="H212" i="1" s="1"/>
  <c r="I212" i="1" s="1"/>
  <c r="BK206" i="4"/>
  <c r="BO206" i="4" s="1"/>
  <c r="BL206" i="4"/>
  <c r="H212" i="8" s="1"/>
  <c r="I212" i="8" s="1"/>
  <c r="BJ207" i="4"/>
  <c r="H460" i="1" s="1"/>
  <c r="I460" i="1" s="1"/>
  <c r="BK207" i="4"/>
  <c r="BO207" i="4" s="1"/>
  <c r="BL207" i="4"/>
  <c r="H460" i="8" s="1"/>
  <c r="I460" i="8" s="1"/>
  <c r="BJ208" i="4"/>
  <c r="H550" i="1" s="1"/>
  <c r="I550" i="1" s="1"/>
  <c r="BK208" i="4"/>
  <c r="BO208" i="4" s="1"/>
  <c r="BL208" i="4"/>
  <c r="H550" i="8" s="1"/>
  <c r="I550" i="8" s="1"/>
  <c r="BJ209" i="4"/>
  <c r="H571" i="1" s="1"/>
  <c r="I571" i="1" s="1"/>
  <c r="BK209" i="4"/>
  <c r="BO209" i="4" s="1"/>
  <c r="BL209" i="4"/>
  <c r="H571" i="8" s="1"/>
  <c r="I571" i="8" s="1"/>
  <c r="BP209" i="4"/>
  <c r="BJ210" i="4"/>
  <c r="H627" i="1" s="1"/>
  <c r="I627" i="1" s="1"/>
  <c r="BK210" i="4"/>
  <c r="BO210" i="4" s="1"/>
  <c r="BL210" i="4"/>
  <c r="H627" i="8" s="1"/>
  <c r="I627" i="8" s="1"/>
  <c r="BJ211" i="4"/>
  <c r="H451" i="1" s="1"/>
  <c r="I451" i="1" s="1"/>
  <c r="BK211" i="4"/>
  <c r="BO211" i="4" s="1"/>
  <c r="BL211" i="4"/>
  <c r="H451" i="8" s="1"/>
  <c r="I451" i="8" s="1"/>
  <c r="BJ212" i="4"/>
  <c r="H364" i="1" s="1"/>
  <c r="I364" i="1" s="1"/>
  <c r="BK212" i="4"/>
  <c r="BO212" i="4" s="1"/>
  <c r="BL212" i="4"/>
  <c r="H364" i="8" s="1"/>
  <c r="I364" i="8" s="1"/>
  <c r="BJ213" i="4"/>
  <c r="H418" i="1" s="1"/>
  <c r="I418" i="1" s="1"/>
  <c r="BK213" i="4"/>
  <c r="BO213" i="4" s="1"/>
  <c r="BL213" i="4"/>
  <c r="H419" i="8" s="1"/>
  <c r="I419" i="8" s="1"/>
  <c r="BP213" i="4"/>
  <c r="BJ214" i="4"/>
  <c r="H182" i="1" s="1"/>
  <c r="I182" i="1" s="1"/>
  <c r="BK214" i="4"/>
  <c r="BO214" i="4" s="1"/>
  <c r="BL214" i="4"/>
  <c r="H182" i="8" s="1"/>
  <c r="I182" i="8" s="1"/>
  <c r="BJ215" i="4"/>
  <c r="H516" i="1" s="1"/>
  <c r="I516" i="1" s="1"/>
  <c r="BK215" i="4"/>
  <c r="BO215" i="4" s="1"/>
  <c r="BL215" i="4"/>
  <c r="H517" i="8" s="1"/>
  <c r="I517" i="8" s="1"/>
  <c r="BJ216" i="4"/>
  <c r="H615" i="1" s="1"/>
  <c r="I615" i="1" s="1"/>
  <c r="BK216" i="4"/>
  <c r="BO216" i="4" s="1"/>
  <c r="BL216" i="4"/>
  <c r="H615" i="8" s="1"/>
  <c r="I615" i="8" s="1"/>
  <c r="BJ217" i="4"/>
  <c r="H667" i="1" s="1"/>
  <c r="I667" i="1" s="1"/>
  <c r="BK217" i="4"/>
  <c r="BO217" i="4" s="1"/>
  <c r="BL217" i="4"/>
  <c r="H667" i="8" s="1"/>
  <c r="I667" i="8" s="1"/>
  <c r="BP217" i="4"/>
  <c r="BJ218" i="4"/>
  <c r="H651" i="1" s="1"/>
  <c r="I651" i="1" s="1"/>
  <c r="BK218" i="4"/>
  <c r="BO218" i="4" s="1"/>
  <c r="BL218" i="4"/>
  <c r="H651" i="8" s="1"/>
  <c r="I651" i="8" s="1"/>
  <c r="BJ219" i="4"/>
  <c r="H554" i="1" s="1"/>
  <c r="I554" i="1" s="1"/>
  <c r="BK219" i="4"/>
  <c r="BO219" i="4" s="1"/>
  <c r="BL219" i="4"/>
  <c r="H554" i="8" s="1"/>
  <c r="I554" i="8" s="1"/>
  <c r="BJ220" i="4"/>
  <c r="H705" i="1" s="1"/>
  <c r="I705" i="1" s="1"/>
  <c r="BK220" i="4"/>
  <c r="BO220" i="4" s="1"/>
  <c r="BL220" i="4"/>
  <c r="H705" i="8" s="1"/>
  <c r="I705" i="8" s="1"/>
  <c r="BJ221" i="4"/>
  <c r="H177" i="1" s="1"/>
  <c r="I177" i="1" s="1"/>
  <c r="BK221" i="4"/>
  <c r="BO221" i="4" s="1"/>
  <c r="BL221" i="4"/>
  <c r="H177" i="8" s="1"/>
  <c r="I177" i="8" s="1"/>
  <c r="BP221" i="4"/>
  <c r="BJ222" i="4"/>
  <c r="H450" i="1" s="1"/>
  <c r="I450" i="1" s="1"/>
  <c r="BK222" i="4"/>
  <c r="BO222" i="4" s="1"/>
  <c r="BL222" i="4"/>
  <c r="H450" i="8" s="1"/>
  <c r="I450" i="8" s="1"/>
  <c r="BJ223" i="4"/>
  <c r="H415" i="1" s="1"/>
  <c r="I415" i="1" s="1"/>
  <c r="BK223" i="4"/>
  <c r="BO223" i="4" s="1"/>
  <c r="BL223" i="4"/>
  <c r="H415" i="8" s="1"/>
  <c r="I415" i="8" s="1"/>
  <c r="BJ224" i="4"/>
  <c r="H60" i="1" s="1"/>
  <c r="I60" i="1" s="1"/>
  <c r="BK224" i="4"/>
  <c r="BO224" i="4" s="1"/>
  <c r="BL224" i="4"/>
  <c r="H60" i="8" s="1"/>
  <c r="I60" i="8" s="1"/>
  <c r="BJ225" i="4"/>
  <c r="H59" i="1" s="1"/>
  <c r="I59" i="1" s="1"/>
  <c r="BK225" i="4"/>
  <c r="BO225" i="4" s="1"/>
  <c r="BL225" i="4"/>
  <c r="H59" i="8" s="1"/>
  <c r="I59" i="8" s="1"/>
  <c r="BP225" i="4"/>
  <c r="BJ226" i="4"/>
  <c r="H21" i="1" s="1"/>
  <c r="I21" i="1" s="1"/>
  <c r="BK226" i="4"/>
  <c r="BO226" i="4" s="1"/>
  <c r="BL226" i="4"/>
  <c r="H21" i="8" s="1"/>
  <c r="I21" i="8" s="1"/>
  <c r="BJ227" i="4"/>
  <c r="H121" i="1" s="1"/>
  <c r="I121" i="1" s="1"/>
  <c r="BK227" i="4"/>
  <c r="BO227" i="4" s="1"/>
  <c r="BL227" i="4"/>
  <c r="H121" i="8" s="1"/>
  <c r="I121" i="8" s="1"/>
  <c r="BJ228" i="4"/>
  <c r="H671" i="1" s="1"/>
  <c r="I671" i="1" s="1"/>
  <c r="BK228" i="4"/>
  <c r="BO228" i="4" s="1"/>
  <c r="BL228" i="4"/>
  <c r="H671" i="8" s="1"/>
  <c r="I671" i="8" s="1"/>
  <c r="BJ229" i="4"/>
  <c r="H628" i="1" s="1"/>
  <c r="I628" i="1" s="1"/>
  <c r="BK229" i="4"/>
  <c r="BO229" i="4" s="1"/>
  <c r="BL229" i="4"/>
  <c r="H628" i="8" s="1"/>
  <c r="I628" i="8" s="1"/>
  <c r="BP229" i="4"/>
  <c r="BJ230" i="4"/>
  <c r="H99" i="1" s="1"/>
  <c r="I99" i="1" s="1"/>
  <c r="BK230" i="4"/>
  <c r="BO230" i="4" s="1"/>
  <c r="BL230" i="4"/>
  <c r="H99" i="8" s="1"/>
  <c r="I99" i="8" s="1"/>
  <c r="BJ231" i="4"/>
  <c r="H570" i="1" s="1"/>
  <c r="I570" i="1" s="1"/>
  <c r="BK231" i="4"/>
  <c r="BO231" i="4" s="1"/>
  <c r="BL231" i="4"/>
  <c r="H570" i="8" s="1"/>
  <c r="I570" i="8" s="1"/>
  <c r="BJ232" i="4"/>
  <c r="H798" i="1" s="1"/>
  <c r="I798" i="1" s="1"/>
  <c r="BK232" i="4"/>
  <c r="BO232" i="4" s="1"/>
  <c r="BL232" i="4"/>
  <c r="H798" i="8" s="1"/>
  <c r="I798" i="8" s="1"/>
  <c r="BJ233" i="4"/>
  <c r="H435" i="1" s="1"/>
  <c r="I435" i="1" s="1"/>
  <c r="BK233" i="4"/>
  <c r="BO233" i="4" s="1"/>
  <c r="BL233" i="4"/>
  <c r="H435" i="8" s="1"/>
  <c r="I435" i="8" s="1"/>
  <c r="BP233" i="4"/>
  <c r="BJ234" i="4"/>
  <c r="H421" i="1" s="1"/>
  <c r="I421" i="1" s="1"/>
  <c r="BK234" i="4"/>
  <c r="BO234" i="4" s="1"/>
  <c r="BL234" i="4"/>
  <c r="H421" i="8" s="1"/>
  <c r="I421" i="8" s="1"/>
  <c r="BJ235" i="4"/>
  <c r="H338" i="1" s="1"/>
  <c r="I338" i="1" s="1"/>
  <c r="BK235" i="4"/>
  <c r="BO235" i="4" s="1"/>
  <c r="BL235" i="4"/>
  <c r="H338" i="8" s="1"/>
  <c r="I338" i="8" s="1"/>
  <c r="BJ236" i="4"/>
  <c r="H334" i="1" s="1"/>
  <c r="I334" i="1" s="1"/>
  <c r="BK236" i="4"/>
  <c r="BO236" i="4" s="1"/>
  <c r="BL236" i="4"/>
  <c r="H334" i="8" s="1"/>
  <c r="I334" i="8" s="1"/>
  <c r="BJ237" i="4"/>
  <c r="H428" i="1" s="1"/>
  <c r="I428" i="1" s="1"/>
  <c r="BK237" i="4"/>
  <c r="BO237" i="4" s="1"/>
  <c r="BL237" i="4"/>
  <c r="H428" i="8" s="1"/>
  <c r="I428" i="8" s="1"/>
  <c r="BP237" i="4"/>
  <c r="BJ238" i="4"/>
  <c r="H233" i="1" s="1"/>
  <c r="I233" i="1" s="1"/>
  <c r="BK238" i="4"/>
  <c r="BO238" i="4" s="1"/>
  <c r="BL238" i="4"/>
  <c r="H233" i="8" s="1"/>
  <c r="I233" i="8" s="1"/>
  <c r="BJ239" i="4"/>
  <c r="H221" i="1" s="1"/>
  <c r="I221" i="1" s="1"/>
  <c r="BK239" i="4"/>
  <c r="BO239" i="4" s="1"/>
  <c r="BL239" i="4"/>
  <c r="H221" i="8" s="1"/>
  <c r="I221" i="8" s="1"/>
  <c r="BJ240" i="4"/>
  <c r="H481" i="1" s="1"/>
  <c r="I481" i="1" s="1"/>
  <c r="BK240" i="4"/>
  <c r="BO240" i="4" s="1"/>
  <c r="BL240" i="4"/>
  <c r="BJ241" i="4"/>
  <c r="BK241" i="4"/>
  <c r="BO241" i="4" s="1"/>
  <c r="BL241" i="4"/>
  <c r="H534" i="8" s="1"/>
  <c r="I534" i="8" s="1"/>
  <c r="BJ242" i="4"/>
  <c r="H385" i="1" s="1"/>
  <c r="I385" i="1" s="1"/>
  <c r="BK242" i="4"/>
  <c r="BO242" i="4" s="1"/>
  <c r="BL242" i="4"/>
  <c r="H385" i="8" s="1"/>
  <c r="I385" i="8" s="1"/>
  <c r="BJ243" i="4"/>
  <c r="H508" i="1" s="1"/>
  <c r="I508" i="1" s="1"/>
  <c r="BK243" i="4"/>
  <c r="BO243" i="4" s="1"/>
  <c r="BL243" i="4"/>
  <c r="BJ244" i="4"/>
  <c r="H551" i="1" s="1"/>
  <c r="I551" i="1" s="1"/>
  <c r="BK244" i="4"/>
  <c r="BO244" i="4" s="1"/>
  <c r="BL244" i="4"/>
  <c r="BJ245" i="4"/>
  <c r="BK245" i="4"/>
  <c r="BO245" i="4" s="1"/>
  <c r="BL245" i="4"/>
  <c r="H495" i="8" s="1"/>
  <c r="I495" i="8" s="1"/>
  <c r="BP245" i="4"/>
  <c r="BJ246" i="4"/>
  <c r="H597" i="1" s="1"/>
  <c r="I597" i="1" s="1"/>
  <c r="BK246" i="4"/>
  <c r="BO246" i="4" s="1"/>
  <c r="BL246" i="4"/>
  <c r="H597" i="8" s="1"/>
  <c r="I597" i="8" s="1"/>
  <c r="BJ247" i="4"/>
  <c r="H201" i="1" s="1"/>
  <c r="I201" i="1" s="1"/>
  <c r="BK247" i="4"/>
  <c r="BO247" i="4" s="1"/>
  <c r="BL247" i="4"/>
  <c r="BJ248" i="4"/>
  <c r="H244" i="1" s="1"/>
  <c r="I244" i="1" s="1"/>
  <c r="BK248" i="4"/>
  <c r="BO248" i="4" s="1"/>
  <c r="BL248" i="4"/>
  <c r="BJ249" i="4"/>
  <c r="BK249" i="4"/>
  <c r="BO249" i="4" s="1"/>
  <c r="BL249" i="4"/>
  <c r="H572" i="8" s="1"/>
  <c r="I572" i="8" s="1"/>
  <c r="BJ250" i="4"/>
  <c r="H309" i="1" s="1"/>
  <c r="I309" i="1" s="1"/>
  <c r="BK250" i="4"/>
  <c r="BO250" i="4" s="1"/>
  <c r="BL250" i="4"/>
  <c r="H309" i="8" s="1"/>
  <c r="I309" i="8" s="1"/>
  <c r="BJ251" i="4"/>
  <c r="H68" i="1" s="1"/>
  <c r="I68" i="1" s="1"/>
  <c r="BK251" i="4"/>
  <c r="BO251" i="4" s="1"/>
  <c r="BL251" i="4"/>
  <c r="BJ252" i="4"/>
  <c r="H463" i="1" s="1"/>
  <c r="I463" i="1" s="1"/>
  <c r="BK252" i="4"/>
  <c r="BO252" i="4" s="1"/>
  <c r="BL252" i="4"/>
  <c r="BJ253" i="4"/>
  <c r="BK253" i="4"/>
  <c r="BO253" i="4" s="1"/>
  <c r="BL253" i="4"/>
  <c r="H493" i="8" s="1"/>
  <c r="I493" i="8" s="1"/>
  <c r="BP253" i="4"/>
  <c r="BJ254" i="4"/>
  <c r="H406" i="1" s="1"/>
  <c r="I406" i="1" s="1"/>
  <c r="BK254" i="4"/>
  <c r="BO254" i="4" s="1"/>
  <c r="BL254" i="4"/>
  <c r="H406" i="8" s="1"/>
  <c r="I406" i="8" s="1"/>
  <c r="BJ255" i="4"/>
  <c r="H290" i="1" s="1"/>
  <c r="I290" i="1" s="1"/>
  <c r="BK255" i="4"/>
  <c r="BO255" i="4" s="1"/>
  <c r="BL255" i="4"/>
  <c r="BJ256" i="4"/>
  <c r="H483" i="1" s="1"/>
  <c r="I483" i="1" s="1"/>
  <c r="BK256" i="4"/>
  <c r="BO256" i="4" s="1"/>
  <c r="BL256" i="4"/>
  <c r="BJ257" i="4"/>
  <c r="BK257" i="4"/>
  <c r="BO257" i="4" s="1"/>
  <c r="BL257" i="4"/>
  <c r="H479" i="8" s="1"/>
  <c r="I479" i="8" s="1"/>
  <c r="BJ258" i="4"/>
  <c r="H589" i="1" s="1"/>
  <c r="I589" i="1" s="1"/>
  <c r="BK258" i="4"/>
  <c r="BO258" i="4" s="1"/>
  <c r="BL258" i="4"/>
  <c r="H589" i="8" s="1"/>
  <c r="I589" i="8" s="1"/>
  <c r="BJ259" i="4"/>
  <c r="H310" i="1" s="1"/>
  <c r="I310" i="1" s="1"/>
  <c r="BK259" i="4"/>
  <c r="BO259" i="4" s="1"/>
  <c r="BL259" i="4"/>
  <c r="BJ260" i="4"/>
  <c r="H192" i="1" s="1"/>
  <c r="I192" i="1" s="1"/>
  <c r="BK260" i="4"/>
  <c r="BO260" i="4" s="1"/>
  <c r="BL260" i="4"/>
  <c r="BJ261" i="4"/>
  <c r="BK261" i="4"/>
  <c r="BO261" i="4" s="1"/>
  <c r="BL261" i="4"/>
  <c r="H222" i="8" s="1"/>
  <c r="I222" i="8" s="1"/>
  <c r="BP261" i="4"/>
  <c r="BJ262" i="4"/>
  <c r="H206" i="1" s="1"/>
  <c r="I206" i="1" s="1"/>
  <c r="BK262" i="4"/>
  <c r="BO262" i="4" s="1"/>
  <c r="BL262" i="4"/>
  <c r="H206" i="8" s="1"/>
  <c r="I206" i="8" s="1"/>
  <c r="BJ263" i="4"/>
  <c r="H403" i="1" s="1"/>
  <c r="I403" i="1" s="1"/>
  <c r="BK263" i="4"/>
  <c r="BO263" i="4" s="1"/>
  <c r="BL263" i="4"/>
  <c r="BJ264" i="4"/>
  <c r="H380" i="1" s="1"/>
  <c r="I380" i="1" s="1"/>
  <c r="BK264" i="4"/>
  <c r="BO264" i="4" s="1"/>
  <c r="BL264" i="4"/>
  <c r="BJ265" i="4"/>
  <c r="BK265" i="4"/>
  <c r="BO265" i="4" s="1"/>
  <c r="BL265" i="4"/>
  <c r="H261" i="8" s="1"/>
  <c r="I261" i="8" s="1"/>
  <c r="BJ266" i="4"/>
  <c r="H368" i="1" s="1"/>
  <c r="I368" i="1" s="1"/>
  <c r="BK266" i="4"/>
  <c r="BO266" i="4" s="1"/>
  <c r="BL266" i="4"/>
  <c r="H368" i="8" s="1"/>
  <c r="I368" i="8" s="1"/>
  <c r="BJ267" i="4"/>
  <c r="H118" i="1" s="1"/>
  <c r="I118" i="1" s="1"/>
  <c r="BK267" i="4"/>
  <c r="BO267" i="4" s="1"/>
  <c r="BL267" i="4"/>
  <c r="BJ268" i="4"/>
  <c r="H50" i="1" s="1"/>
  <c r="I50" i="1" s="1"/>
  <c r="BK268" i="4"/>
  <c r="BO268" i="4" s="1"/>
  <c r="BL268" i="4"/>
  <c r="BJ269" i="4"/>
  <c r="BK269" i="4"/>
  <c r="BO269" i="4" s="1"/>
  <c r="BL269" i="4"/>
  <c r="H294" i="8" s="1"/>
  <c r="I294" i="8" s="1"/>
  <c r="BP269" i="4"/>
  <c r="BJ270" i="4"/>
  <c r="H581" i="1" s="1"/>
  <c r="I581" i="1" s="1"/>
  <c r="BK270" i="4"/>
  <c r="BO270" i="4" s="1"/>
  <c r="BL270" i="4"/>
  <c r="H581" i="8" s="1"/>
  <c r="I581" i="8" s="1"/>
  <c r="BJ271" i="4"/>
  <c r="H652" i="1" s="1"/>
  <c r="I652" i="1" s="1"/>
  <c r="BK271" i="4"/>
  <c r="BO271" i="4" s="1"/>
  <c r="BL271" i="4"/>
  <c r="BJ272" i="4"/>
  <c r="H669" i="1" s="1"/>
  <c r="I669" i="1" s="1"/>
  <c r="BK272" i="4"/>
  <c r="BO272" i="4" s="1"/>
  <c r="BL272" i="4"/>
  <c r="BJ273" i="4"/>
  <c r="BK273" i="4"/>
  <c r="BO273" i="4" s="1"/>
  <c r="BL273" i="4"/>
  <c r="H858" i="8" s="1"/>
  <c r="I858" i="8" s="1"/>
  <c r="BJ274" i="4"/>
  <c r="H86" i="1" s="1"/>
  <c r="I86" i="1" s="1"/>
  <c r="BK274" i="4"/>
  <c r="BO274" i="4" s="1"/>
  <c r="BL274" i="4"/>
  <c r="H86" i="8" s="1"/>
  <c r="I86" i="8" s="1"/>
  <c r="BJ275" i="4"/>
  <c r="H765" i="1" s="1"/>
  <c r="I765" i="1" s="1"/>
  <c r="BK275" i="4"/>
  <c r="BO275" i="4" s="1"/>
  <c r="BL275" i="4"/>
  <c r="BJ276" i="4"/>
  <c r="H658" i="1" s="1"/>
  <c r="I658" i="1" s="1"/>
  <c r="BK276" i="4"/>
  <c r="BO276" i="4" s="1"/>
  <c r="BL276" i="4"/>
  <c r="BJ277" i="4"/>
  <c r="BK277" i="4"/>
  <c r="BO277" i="4" s="1"/>
  <c r="BL277" i="4"/>
  <c r="H857" i="8" s="1"/>
  <c r="I857" i="8" s="1"/>
  <c r="BP277" i="4"/>
  <c r="BJ278" i="4"/>
  <c r="H625" i="1" s="1"/>
  <c r="I625" i="1" s="1"/>
  <c r="BK278" i="4"/>
  <c r="BO278" i="4" s="1"/>
  <c r="BL278" i="4"/>
  <c r="H625" i="8" s="1"/>
  <c r="I625" i="8" s="1"/>
  <c r="BJ279" i="4"/>
  <c r="H744" i="1" s="1"/>
  <c r="I744" i="1" s="1"/>
  <c r="BK279" i="4"/>
  <c r="BO279" i="4" s="1"/>
  <c r="BL279" i="4"/>
  <c r="BJ280" i="4"/>
  <c r="H656" i="1" s="1"/>
  <c r="I656" i="1" s="1"/>
  <c r="BK280" i="4"/>
  <c r="BO280" i="4" s="1"/>
  <c r="BL280" i="4"/>
  <c r="BJ281" i="4"/>
  <c r="BK281" i="4"/>
  <c r="BO281" i="4" s="1"/>
  <c r="BL281" i="4"/>
  <c r="H75" i="8" s="1"/>
  <c r="I75" i="8" s="1"/>
  <c r="BJ282" i="4"/>
  <c r="H216" i="1" s="1"/>
  <c r="I216" i="1" s="1"/>
  <c r="BK282" i="4"/>
  <c r="BO282" i="4" s="1"/>
  <c r="BL282" i="4"/>
  <c r="H216" i="8" s="1"/>
  <c r="I216" i="8" s="1"/>
  <c r="BJ283" i="4"/>
  <c r="H207" i="1" s="1"/>
  <c r="I207" i="1" s="1"/>
  <c r="BK283" i="4"/>
  <c r="BO283" i="4" s="1"/>
  <c r="BL283" i="4"/>
  <c r="BJ284" i="4"/>
  <c r="H280" i="1" s="1"/>
  <c r="I280" i="1" s="1"/>
  <c r="BK284" i="4"/>
  <c r="BO284" i="4" s="1"/>
  <c r="BL284" i="4"/>
  <c r="BJ285" i="4"/>
  <c r="BK285" i="4"/>
  <c r="BO285" i="4" s="1"/>
  <c r="BL285" i="4"/>
  <c r="H64" i="8" s="1"/>
  <c r="I64" i="8" s="1"/>
  <c r="BP285" i="4"/>
  <c r="BJ286" i="4"/>
  <c r="H130" i="1" s="1"/>
  <c r="I130" i="1" s="1"/>
  <c r="BK286" i="4"/>
  <c r="BO286" i="4" s="1"/>
  <c r="BL286" i="4"/>
  <c r="H130" i="8" s="1"/>
  <c r="I130" i="8" s="1"/>
  <c r="BJ287" i="4"/>
  <c r="H367" i="1" s="1"/>
  <c r="I367" i="1" s="1"/>
  <c r="BK287" i="4"/>
  <c r="BO287" i="4" s="1"/>
  <c r="BL287" i="4"/>
  <c r="BJ288" i="4"/>
  <c r="H237" i="1" s="1"/>
  <c r="I237" i="1" s="1"/>
  <c r="BK288" i="4"/>
  <c r="BO288" i="4" s="1"/>
  <c r="BL288" i="4"/>
  <c r="BJ289" i="4"/>
  <c r="BK289" i="4"/>
  <c r="BO289" i="4" s="1"/>
  <c r="BL289" i="4"/>
  <c r="H19" i="8" s="1"/>
  <c r="I19" i="8" s="1"/>
  <c r="BJ290" i="4"/>
  <c r="H24" i="1" s="1"/>
  <c r="I24" i="1" s="1"/>
  <c r="BK290" i="4"/>
  <c r="BO290" i="4" s="1"/>
  <c r="BL290" i="4"/>
  <c r="H24" i="8" s="1"/>
  <c r="I24" i="8" s="1"/>
  <c r="BJ291" i="4"/>
  <c r="H553" i="1" s="1"/>
  <c r="I553" i="1" s="1"/>
  <c r="BK291" i="4"/>
  <c r="BO291" i="4" s="1"/>
  <c r="BL291" i="4"/>
  <c r="BJ292" i="4"/>
  <c r="H100" i="1" s="1"/>
  <c r="I100" i="1" s="1"/>
  <c r="BK292" i="4"/>
  <c r="BO292" i="4" s="1"/>
  <c r="BL292" i="4"/>
  <c r="BJ293" i="4"/>
  <c r="BK293" i="4"/>
  <c r="BO293" i="4" s="1"/>
  <c r="BL293" i="4"/>
  <c r="H158" i="8" s="1"/>
  <c r="I158" i="8" s="1"/>
  <c r="BP293" i="4"/>
  <c r="BJ294" i="4"/>
  <c r="H393" i="1" s="1"/>
  <c r="I393" i="1" s="1"/>
  <c r="BK294" i="4"/>
  <c r="BO294" i="4" s="1"/>
  <c r="BL294" i="4"/>
  <c r="H393" i="8" s="1"/>
  <c r="I393" i="8" s="1"/>
  <c r="BJ295" i="4"/>
  <c r="H335" i="1" s="1"/>
  <c r="I335" i="1" s="1"/>
  <c r="BK295" i="4"/>
  <c r="BO295" i="4" s="1"/>
  <c r="BL295" i="4"/>
  <c r="BJ296" i="4"/>
  <c r="H223" i="1" s="1"/>
  <c r="I223" i="1" s="1"/>
  <c r="BK296" i="4"/>
  <c r="BO296" i="4" s="1"/>
  <c r="BL296" i="4"/>
  <c r="BJ297" i="4"/>
  <c r="H414" i="1" s="1"/>
  <c r="I414" i="1" s="1"/>
  <c r="BK297" i="4"/>
  <c r="BO297" i="4" s="1"/>
  <c r="BL297" i="4"/>
  <c r="H414" i="8" s="1"/>
  <c r="I414" i="8" s="1"/>
  <c r="BP297" i="4"/>
  <c r="BJ298" i="4"/>
  <c r="H272" i="1" s="1"/>
  <c r="I272" i="1" s="1"/>
  <c r="BK298" i="4"/>
  <c r="BO298" i="4" s="1"/>
  <c r="BL298" i="4"/>
  <c r="H272" i="8" s="1"/>
  <c r="I272" i="8" s="1"/>
  <c r="BJ299" i="4"/>
  <c r="H345" i="1" s="1"/>
  <c r="I345" i="1" s="1"/>
  <c r="BK299" i="4"/>
  <c r="BO299" i="4" s="1"/>
  <c r="BL299" i="4"/>
  <c r="H345" i="8" s="1"/>
  <c r="I345" i="8" s="1"/>
  <c r="BJ300" i="4"/>
  <c r="H293" i="1" s="1"/>
  <c r="I293" i="1" s="1"/>
  <c r="BK300" i="4"/>
  <c r="BO300" i="4" s="1"/>
  <c r="BL300" i="4"/>
  <c r="H293" i="8" s="1"/>
  <c r="I293" i="8" s="1"/>
  <c r="BJ301" i="4"/>
  <c r="H103" i="1" s="1"/>
  <c r="I103" i="1" s="1"/>
  <c r="BK301" i="4"/>
  <c r="BO301" i="4" s="1"/>
  <c r="BL301" i="4"/>
  <c r="H103" i="8" s="1"/>
  <c r="I103" i="8" s="1"/>
  <c r="BP301" i="4"/>
  <c r="BJ302" i="4"/>
  <c r="H66" i="1" s="1"/>
  <c r="I66" i="1" s="1"/>
  <c r="BK302" i="4"/>
  <c r="BO302" i="4" s="1"/>
  <c r="BL302" i="4"/>
  <c r="H66" i="8" s="1"/>
  <c r="I66" i="8" s="1"/>
  <c r="BJ303" i="4"/>
  <c r="H37" i="1" s="1"/>
  <c r="I37" i="1" s="1"/>
  <c r="BK303" i="4"/>
  <c r="BO303" i="4" s="1"/>
  <c r="BL303" i="4"/>
  <c r="H37" i="8" s="1"/>
  <c r="I37" i="8" s="1"/>
  <c r="BJ304" i="4"/>
  <c r="H148" i="1" s="1"/>
  <c r="I148" i="1" s="1"/>
  <c r="BK304" i="4"/>
  <c r="BO304" i="4" s="1"/>
  <c r="BL304" i="4"/>
  <c r="H148" i="8" s="1"/>
  <c r="I148" i="8" s="1"/>
  <c r="BJ305" i="4"/>
  <c r="H238" i="1" s="1"/>
  <c r="I238" i="1" s="1"/>
  <c r="BK305" i="4"/>
  <c r="BO305" i="4" s="1"/>
  <c r="BL305" i="4"/>
  <c r="H238" i="8" s="1"/>
  <c r="I238" i="8" s="1"/>
  <c r="BP305" i="4"/>
  <c r="BJ306" i="4"/>
  <c r="H61" i="1" s="1"/>
  <c r="I61" i="1" s="1"/>
  <c r="BK306" i="4"/>
  <c r="BO306" i="4" s="1"/>
  <c r="BL306" i="4"/>
  <c r="H61" i="8" s="1"/>
  <c r="I61" i="8" s="1"/>
  <c r="BJ307" i="4"/>
  <c r="H390" i="1" s="1"/>
  <c r="I390" i="1" s="1"/>
  <c r="BK307" i="4"/>
  <c r="BO307" i="4" s="1"/>
  <c r="BL307" i="4"/>
  <c r="H390" i="8" s="1"/>
  <c r="I390" i="8" s="1"/>
  <c r="BJ308" i="4"/>
  <c r="H43" i="1" s="1"/>
  <c r="I43" i="1" s="1"/>
  <c r="BK308" i="4"/>
  <c r="BO308" i="4" s="1"/>
  <c r="BL308" i="4"/>
  <c r="H43" i="8" s="1"/>
  <c r="I43" i="8" s="1"/>
  <c r="BJ309" i="4"/>
  <c r="H679" i="1" s="1"/>
  <c r="I679" i="1" s="1"/>
  <c r="BK309" i="4"/>
  <c r="BO309" i="4" s="1"/>
  <c r="BL309" i="4"/>
  <c r="H679" i="8" s="1"/>
  <c r="I679" i="8" s="1"/>
  <c r="BP309" i="4"/>
  <c r="BJ310" i="4"/>
  <c r="H605" i="1" s="1"/>
  <c r="I605" i="1" s="1"/>
  <c r="BK310" i="4"/>
  <c r="BO310" i="4" s="1"/>
  <c r="BL310" i="4"/>
  <c r="H605" i="8" s="1"/>
  <c r="I605" i="8" s="1"/>
  <c r="BJ311" i="4"/>
  <c r="H716" i="1" s="1"/>
  <c r="I716" i="1" s="1"/>
  <c r="BK311" i="4"/>
  <c r="BO311" i="4" s="1"/>
  <c r="BL311" i="4"/>
  <c r="H716" i="8" s="1"/>
  <c r="I716" i="8" s="1"/>
  <c r="BJ312" i="4"/>
  <c r="H273" i="1" s="1"/>
  <c r="I273" i="1" s="1"/>
  <c r="BK312" i="4"/>
  <c r="BO312" i="4" s="1"/>
  <c r="BL312" i="4"/>
  <c r="H273" i="8" s="1"/>
  <c r="I273" i="8" s="1"/>
  <c r="BJ313" i="4"/>
  <c r="H506" i="1" s="1"/>
  <c r="I506" i="1" s="1"/>
  <c r="BK313" i="4"/>
  <c r="BO313" i="4" s="1"/>
  <c r="BL313" i="4"/>
  <c r="H506" i="8" s="1"/>
  <c r="I506" i="8" s="1"/>
  <c r="BP313" i="4"/>
  <c r="BJ314" i="4"/>
  <c r="H663" i="1" s="1"/>
  <c r="I663" i="1" s="1"/>
  <c r="BK314" i="4"/>
  <c r="BO314" i="4" s="1"/>
  <c r="BL314" i="4"/>
  <c r="H663" i="8" s="1"/>
  <c r="I663" i="8" s="1"/>
  <c r="BJ315" i="4"/>
  <c r="H110" i="1" s="1"/>
  <c r="I110" i="1" s="1"/>
  <c r="BK315" i="4"/>
  <c r="BO315" i="4" s="1"/>
  <c r="BL315" i="4"/>
  <c r="H110" i="8" s="1"/>
  <c r="I110" i="8" s="1"/>
  <c r="BJ316" i="4"/>
  <c r="H729" i="1" s="1"/>
  <c r="I729" i="1" s="1"/>
  <c r="BK316" i="4"/>
  <c r="BO316" i="4" s="1"/>
  <c r="BL316" i="4"/>
  <c r="H729" i="8" s="1"/>
  <c r="I729" i="8" s="1"/>
  <c r="BJ317" i="4"/>
  <c r="H592" i="1" s="1"/>
  <c r="I592" i="1" s="1"/>
  <c r="BK317" i="4"/>
  <c r="BO317" i="4" s="1"/>
  <c r="BL317" i="4"/>
  <c r="H592" i="8" s="1"/>
  <c r="I592" i="8" s="1"/>
  <c r="BP317" i="4"/>
  <c r="BJ318" i="4"/>
  <c r="H408" i="1" s="1"/>
  <c r="I408" i="1" s="1"/>
  <c r="BK318" i="4"/>
  <c r="BO318" i="4" s="1"/>
  <c r="BL318" i="4"/>
  <c r="H408" i="8" s="1"/>
  <c r="I408" i="8" s="1"/>
  <c r="BJ319" i="4"/>
  <c r="H706" i="1" s="1"/>
  <c r="I706" i="1" s="1"/>
  <c r="BK319" i="4"/>
  <c r="BO319" i="4" s="1"/>
  <c r="BL319" i="4"/>
  <c r="H706" i="8" s="1"/>
  <c r="I706" i="8" s="1"/>
  <c r="BJ320" i="4"/>
  <c r="H288" i="1" s="1"/>
  <c r="I288" i="1" s="1"/>
  <c r="BK320" i="4"/>
  <c r="BO320" i="4" s="1"/>
  <c r="BL320" i="4"/>
  <c r="H288" i="8" s="1"/>
  <c r="I288" i="8" s="1"/>
  <c r="BJ321" i="4"/>
  <c r="H718" i="1" s="1"/>
  <c r="I718" i="1" s="1"/>
  <c r="BK321" i="4"/>
  <c r="BO321" i="4" s="1"/>
  <c r="BL321" i="4"/>
  <c r="H718" i="8" s="1"/>
  <c r="I718" i="8" s="1"/>
  <c r="BP321" i="4"/>
  <c r="BJ322" i="4"/>
  <c r="H594" i="1" s="1"/>
  <c r="I594" i="1" s="1"/>
  <c r="BK322" i="4"/>
  <c r="BO322" i="4" s="1"/>
  <c r="BL322" i="4"/>
  <c r="H594" i="8" s="1"/>
  <c r="I594" i="8" s="1"/>
  <c r="BJ323" i="4"/>
  <c r="H653" i="1" s="1"/>
  <c r="I653" i="1" s="1"/>
  <c r="BK323" i="4"/>
  <c r="BO323" i="4" s="1"/>
  <c r="BL323" i="4"/>
  <c r="H653" i="8" s="1"/>
  <c r="I653" i="8" s="1"/>
  <c r="BJ324" i="4"/>
  <c r="H355" i="1" s="1"/>
  <c r="I355" i="1" s="1"/>
  <c r="BK324" i="4"/>
  <c r="BO324" i="4" s="1"/>
  <c r="BL324" i="4"/>
  <c r="H355" i="8" s="1"/>
  <c r="I355" i="8" s="1"/>
  <c r="BJ325" i="4"/>
  <c r="H502" i="1" s="1"/>
  <c r="I502" i="1" s="1"/>
  <c r="BK325" i="4"/>
  <c r="BO325" i="4" s="1"/>
  <c r="BL325" i="4"/>
  <c r="H502" i="8" s="1"/>
  <c r="I502" i="8" s="1"/>
  <c r="BP325" i="4"/>
  <c r="BJ326" i="4"/>
  <c r="H161" i="1" s="1"/>
  <c r="I161" i="1" s="1"/>
  <c r="BK326" i="4"/>
  <c r="BO326" i="4" s="1"/>
  <c r="BL326" i="4"/>
  <c r="H161" i="8" s="1"/>
  <c r="I161" i="8" s="1"/>
  <c r="BJ327" i="4"/>
  <c r="H210" i="1" s="1"/>
  <c r="I210" i="1" s="1"/>
  <c r="BK327" i="4"/>
  <c r="BO327" i="4" s="1"/>
  <c r="BL327" i="4"/>
  <c r="H210" i="8" s="1"/>
  <c r="I210" i="8" s="1"/>
  <c r="BJ328" i="4"/>
  <c r="H439" i="1" s="1"/>
  <c r="I439" i="1" s="1"/>
  <c r="BK328" i="4"/>
  <c r="BO328" i="4" s="1"/>
  <c r="BL328" i="4"/>
  <c r="H439" i="8" s="1"/>
  <c r="I439" i="8" s="1"/>
  <c r="BJ329" i="4"/>
  <c r="H494" i="1" s="1"/>
  <c r="I494" i="1" s="1"/>
  <c r="BK329" i="4"/>
  <c r="BO329" i="4" s="1"/>
  <c r="BL329" i="4"/>
  <c r="H494" i="8" s="1"/>
  <c r="I494" i="8" s="1"/>
  <c r="BP329" i="4"/>
  <c r="BJ330" i="4"/>
  <c r="H298" i="1" s="1"/>
  <c r="I298" i="1" s="1"/>
  <c r="BK330" i="4"/>
  <c r="BO330" i="4" s="1"/>
  <c r="BL330" i="4"/>
  <c r="H298" i="8" s="1"/>
  <c r="I298" i="8" s="1"/>
  <c r="BJ331" i="4"/>
  <c r="H208" i="1" s="1"/>
  <c r="I208" i="1" s="1"/>
  <c r="BK331" i="4"/>
  <c r="BO331" i="4" s="1"/>
  <c r="BL331" i="4"/>
  <c r="H208" i="8" s="1"/>
  <c r="I208" i="8" s="1"/>
  <c r="BJ332" i="4"/>
  <c r="H283" i="1" s="1"/>
  <c r="I283" i="1" s="1"/>
  <c r="BK332" i="4"/>
  <c r="BO332" i="4" s="1"/>
  <c r="BL332" i="4"/>
  <c r="H283" i="8" s="1"/>
  <c r="I283" i="8" s="1"/>
  <c r="BJ333" i="4"/>
  <c r="H748" i="1" s="1"/>
  <c r="I748" i="1" s="1"/>
  <c r="BK333" i="4"/>
  <c r="BO333" i="4" s="1"/>
  <c r="BL333" i="4"/>
  <c r="H748" i="8" s="1"/>
  <c r="I748" i="8" s="1"/>
  <c r="BP333" i="4"/>
  <c r="BJ334" i="4"/>
  <c r="H94" i="1" s="1"/>
  <c r="I94" i="1" s="1"/>
  <c r="BK334" i="4"/>
  <c r="BO334" i="4" s="1"/>
  <c r="BL334" i="4"/>
  <c r="H94" i="8" s="1"/>
  <c r="I94" i="8" s="1"/>
  <c r="BJ335" i="4"/>
  <c r="H125" i="1" s="1"/>
  <c r="I125" i="1" s="1"/>
  <c r="BK335" i="4"/>
  <c r="BO335" i="4" s="1"/>
  <c r="BL335" i="4"/>
  <c r="H125" i="8" s="1"/>
  <c r="I125" i="8" s="1"/>
  <c r="BJ336" i="4"/>
  <c r="H173" i="1" s="1"/>
  <c r="I173" i="1" s="1"/>
  <c r="BK336" i="4"/>
  <c r="BO336" i="4" s="1"/>
  <c r="BL336" i="4"/>
  <c r="H173" i="8" s="1"/>
  <c r="I173" i="8" s="1"/>
  <c r="BJ337" i="4"/>
  <c r="H251" i="1" s="1"/>
  <c r="I251" i="1" s="1"/>
  <c r="BK337" i="4"/>
  <c r="BO337" i="4" s="1"/>
  <c r="BL337" i="4"/>
  <c r="H251" i="8" s="1"/>
  <c r="I251" i="8" s="1"/>
  <c r="BP337" i="4"/>
  <c r="BJ338" i="4"/>
  <c r="H541" i="1" s="1"/>
  <c r="I541" i="1" s="1"/>
  <c r="BK338" i="4"/>
  <c r="BO338" i="4" s="1"/>
  <c r="BL338" i="4"/>
  <c r="H541" i="8" s="1"/>
  <c r="I541" i="8" s="1"/>
  <c r="BJ339" i="4"/>
  <c r="H557" i="1" s="1"/>
  <c r="I557" i="1" s="1"/>
  <c r="BK339" i="4"/>
  <c r="BO339" i="4" s="1"/>
  <c r="BL339" i="4"/>
  <c r="H557" i="8" s="1"/>
  <c r="I557" i="8" s="1"/>
  <c r="BJ340" i="4"/>
  <c r="H119" i="1" s="1"/>
  <c r="I119" i="1" s="1"/>
  <c r="BK340" i="4"/>
  <c r="BO340" i="4" s="1"/>
  <c r="BL340" i="4"/>
  <c r="H119" i="8" s="1"/>
  <c r="I119" i="8" s="1"/>
  <c r="BJ341" i="4"/>
  <c r="H662" i="1" s="1"/>
  <c r="I662" i="1" s="1"/>
  <c r="BK341" i="4"/>
  <c r="BO341" i="4" s="1"/>
  <c r="BL341" i="4"/>
  <c r="H662" i="8" s="1"/>
  <c r="I662" i="8" s="1"/>
  <c r="BP341" i="4"/>
  <c r="BJ342" i="4"/>
  <c r="H573" i="1" s="1"/>
  <c r="I573" i="1" s="1"/>
  <c r="BK342" i="4"/>
  <c r="BO342" i="4" s="1"/>
  <c r="BL342" i="4"/>
  <c r="H573" i="8" s="1"/>
  <c r="I573" i="8" s="1"/>
  <c r="BJ343" i="4"/>
  <c r="H528" i="1" s="1"/>
  <c r="I528" i="1" s="1"/>
  <c r="BK343" i="4"/>
  <c r="BO343" i="4" s="1"/>
  <c r="BL343" i="4"/>
  <c r="H528" i="8" s="1"/>
  <c r="I528" i="8" s="1"/>
  <c r="BJ344" i="4"/>
  <c r="H352" i="1" s="1"/>
  <c r="I352" i="1" s="1"/>
  <c r="BK344" i="4"/>
  <c r="BO344" i="4" s="1"/>
  <c r="BL344" i="4"/>
  <c r="H352" i="8" s="1"/>
  <c r="I352" i="8" s="1"/>
  <c r="BJ345" i="4"/>
  <c r="H582" i="1" s="1"/>
  <c r="I582" i="1" s="1"/>
  <c r="BK345" i="4"/>
  <c r="BO345" i="4" s="1"/>
  <c r="BL345" i="4"/>
  <c r="H582" i="8" s="1"/>
  <c r="I582" i="8" s="1"/>
  <c r="BP345" i="4"/>
  <c r="BJ346" i="4"/>
  <c r="H856" i="1" s="1"/>
  <c r="I856" i="1" s="1"/>
  <c r="BK346" i="4"/>
  <c r="BO346" i="4" s="1"/>
  <c r="BL346" i="4"/>
  <c r="H856" i="8" s="1"/>
  <c r="I856" i="8" s="1"/>
  <c r="BJ347" i="4"/>
  <c r="H723" i="1" s="1"/>
  <c r="I723" i="1" s="1"/>
  <c r="BK347" i="4"/>
  <c r="BO347" i="4" s="1"/>
  <c r="BL347" i="4"/>
  <c r="H723" i="8" s="1"/>
  <c r="I723" i="8" s="1"/>
  <c r="BJ348" i="4"/>
  <c r="H696" i="1" s="1"/>
  <c r="I696" i="1" s="1"/>
  <c r="BK348" i="4"/>
  <c r="BO348" i="4" s="1"/>
  <c r="BL348" i="4"/>
  <c r="H696" i="8" s="1"/>
  <c r="I696" i="8" s="1"/>
  <c r="BJ349" i="4"/>
  <c r="H636" i="1" s="1"/>
  <c r="I636" i="1" s="1"/>
  <c r="BK349" i="4"/>
  <c r="BO349" i="4" s="1"/>
  <c r="BL349" i="4"/>
  <c r="H636" i="8" s="1"/>
  <c r="I636" i="8" s="1"/>
  <c r="BP349" i="4"/>
  <c r="BJ350" i="4"/>
  <c r="H599" i="1" s="1"/>
  <c r="I599" i="1" s="1"/>
  <c r="BK350" i="4"/>
  <c r="BO350" i="4" s="1"/>
  <c r="BL350" i="4"/>
  <c r="H599" i="8" s="1"/>
  <c r="I599" i="8" s="1"/>
  <c r="BJ351" i="4"/>
  <c r="H654" i="1" s="1"/>
  <c r="I654" i="1" s="1"/>
  <c r="BK351" i="4"/>
  <c r="BO351" i="4" s="1"/>
  <c r="BL351" i="4"/>
  <c r="H654" i="8" s="1"/>
  <c r="I654" i="8" s="1"/>
  <c r="BJ352" i="4"/>
  <c r="H424" i="1" s="1"/>
  <c r="I424" i="1" s="1"/>
  <c r="BK352" i="4"/>
  <c r="BO352" i="4" s="1"/>
  <c r="BL352" i="4"/>
  <c r="H424" i="8" s="1"/>
  <c r="I424" i="8" s="1"/>
  <c r="BJ353" i="4"/>
  <c r="H542" i="1" s="1"/>
  <c r="I542" i="1" s="1"/>
  <c r="BK353" i="4"/>
  <c r="BO353" i="4" s="1"/>
  <c r="BL353" i="4"/>
  <c r="H542" i="8" s="1"/>
  <c r="I542" i="8" s="1"/>
  <c r="BP353" i="4"/>
  <c r="BJ354" i="4"/>
  <c r="H449" i="1" s="1"/>
  <c r="I449" i="1" s="1"/>
  <c r="BK354" i="4"/>
  <c r="BO354" i="4" s="1"/>
  <c r="BL354" i="4"/>
  <c r="H449" i="8" s="1"/>
  <c r="I449" i="8" s="1"/>
  <c r="BJ355" i="4"/>
  <c r="H507" i="1" s="1"/>
  <c r="I507" i="1" s="1"/>
  <c r="BK355" i="4"/>
  <c r="BO355" i="4" s="1"/>
  <c r="BL355" i="4"/>
  <c r="H507" i="8" s="1"/>
  <c r="I507" i="8" s="1"/>
  <c r="BJ356" i="4"/>
  <c r="H780" i="1" s="1"/>
  <c r="I780" i="1" s="1"/>
  <c r="BK356" i="4"/>
  <c r="BO356" i="4" s="1"/>
  <c r="BL356" i="4"/>
  <c r="H780" i="8" s="1"/>
  <c r="I780" i="8" s="1"/>
  <c r="BJ357" i="4"/>
  <c r="H688" i="1" s="1"/>
  <c r="I688" i="1" s="1"/>
  <c r="BK357" i="4"/>
  <c r="BO357" i="4" s="1"/>
  <c r="BL357" i="4"/>
  <c r="H688" i="8" s="1"/>
  <c r="I688" i="8" s="1"/>
  <c r="BP357" i="4"/>
  <c r="BJ358" i="4"/>
  <c r="H738" i="1" s="1"/>
  <c r="I738" i="1" s="1"/>
  <c r="BK358" i="4"/>
  <c r="BO358" i="4" s="1"/>
  <c r="BL358" i="4"/>
  <c r="H738" i="8" s="1"/>
  <c r="I738" i="8" s="1"/>
  <c r="BJ359" i="4"/>
  <c r="H752" i="1" s="1"/>
  <c r="I752" i="1" s="1"/>
  <c r="BK359" i="4"/>
  <c r="BO359" i="4" s="1"/>
  <c r="BL359" i="4"/>
  <c r="H752" i="8" s="1"/>
  <c r="I752" i="8" s="1"/>
  <c r="BJ360" i="4"/>
  <c r="H269" i="1" s="1"/>
  <c r="I269" i="1" s="1"/>
  <c r="BK360" i="4"/>
  <c r="BO360" i="4" s="1"/>
  <c r="BL360" i="4"/>
  <c r="H269" i="8" s="1"/>
  <c r="I269" i="8" s="1"/>
  <c r="BJ361" i="4"/>
  <c r="H510" i="1" s="1"/>
  <c r="I510" i="1" s="1"/>
  <c r="BK361" i="4"/>
  <c r="BO361" i="4" s="1"/>
  <c r="BL361" i="4"/>
  <c r="H510" i="8" s="1"/>
  <c r="I510" i="8" s="1"/>
  <c r="BP361" i="4"/>
  <c r="BJ362" i="4"/>
  <c r="H523" i="1" s="1"/>
  <c r="I523" i="1" s="1"/>
  <c r="BK362" i="4"/>
  <c r="BO362" i="4" s="1"/>
  <c r="BL362" i="4"/>
  <c r="H523" i="8" s="1"/>
  <c r="I523" i="8" s="1"/>
  <c r="BJ363" i="4"/>
  <c r="H820" i="1" s="1"/>
  <c r="I820" i="1" s="1"/>
  <c r="BK363" i="4"/>
  <c r="BO363" i="4" s="1"/>
  <c r="BL363" i="4"/>
  <c r="H820" i="8" s="1"/>
  <c r="I820" i="8" s="1"/>
  <c r="BJ364" i="4"/>
  <c r="H416" i="1" s="1"/>
  <c r="I416" i="1" s="1"/>
  <c r="BK364" i="4"/>
  <c r="BO364" i="4" s="1"/>
  <c r="BL364" i="4"/>
  <c r="H416" i="8" s="1"/>
  <c r="I416" i="8" s="1"/>
  <c r="BJ365" i="4"/>
  <c r="H758" i="1" s="1"/>
  <c r="I758" i="1" s="1"/>
  <c r="BK365" i="4"/>
  <c r="BO365" i="4" s="1"/>
  <c r="BL365" i="4"/>
  <c r="H758" i="8" s="1"/>
  <c r="I758" i="8" s="1"/>
  <c r="BP365" i="4"/>
  <c r="BJ366" i="4"/>
  <c r="H761" i="1" s="1"/>
  <c r="I761" i="1" s="1"/>
  <c r="BK366" i="4"/>
  <c r="BO366" i="4" s="1"/>
  <c r="BL366" i="4"/>
  <c r="H761" i="8" s="1"/>
  <c r="I761" i="8" s="1"/>
  <c r="BJ367" i="4"/>
  <c r="H650" i="1" s="1"/>
  <c r="I650" i="1" s="1"/>
  <c r="BK367" i="4"/>
  <c r="BO367" i="4" s="1"/>
  <c r="BL367" i="4"/>
  <c r="H650" i="8" s="1"/>
  <c r="I650" i="8" s="1"/>
  <c r="BJ368" i="4"/>
  <c r="H527" i="1" s="1"/>
  <c r="I527" i="1" s="1"/>
  <c r="BK368" i="4"/>
  <c r="BO368" i="4" s="1"/>
  <c r="BL368" i="4"/>
  <c r="H527" i="8" s="1"/>
  <c r="I527" i="8" s="1"/>
  <c r="BP368" i="4"/>
  <c r="BJ369" i="4"/>
  <c r="H529" i="1" s="1"/>
  <c r="I529" i="1" s="1"/>
  <c r="BK369" i="4"/>
  <c r="BO369" i="4" s="1"/>
  <c r="BL369" i="4"/>
  <c r="H529" i="8" s="1"/>
  <c r="I529" i="8" s="1"/>
  <c r="BN369" i="4"/>
  <c r="BP369" i="4"/>
  <c r="BJ370" i="4"/>
  <c r="H812" i="1" s="1"/>
  <c r="I812" i="1" s="1"/>
  <c r="BK370" i="4"/>
  <c r="BO370" i="4" s="1"/>
  <c r="BL370" i="4"/>
  <c r="BJ371" i="4"/>
  <c r="BK371" i="4"/>
  <c r="BO371" i="4" s="1"/>
  <c r="BL371" i="4"/>
  <c r="H795" i="8" s="1"/>
  <c r="I795" i="8" s="1"/>
  <c r="BP371" i="4"/>
  <c r="BJ372" i="4"/>
  <c r="H619" i="1" s="1"/>
  <c r="I619" i="1" s="1"/>
  <c r="BK372" i="4"/>
  <c r="BO372" i="4" s="1"/>
  <c r="BL372" i="4"/>
  <c r="H619" i="8" s="1"/>
  <c r="I619" i="8" s="1"/>
  <c r="BP372" i="4"/>
  <c r="BJ373" i="4"/>
  <c r="H623" i="1" s="1"/>
  <c r="I623" i="1" s="1"/>
  <c r="BK373" i="4"/>
  <c r="BO373" i="4" s="1"/>
  <c r="BL373" i="4"/>
  <c r="H623" i="8" s="1"/>
  <c r="I623" i="8" s="1"/>
  <c r="BN373" i="4"/>
  <c r="BP373" i="4"/>
  <c r="BJ374" i="4"/>
  <c r="H641" i="1" s="1"/>
  <c r="I641" i="1" s="1"/>
  <c r="BK374" i="4"/>
  <c r="BO374" i="4" s="1"/>
  <c r="BL374" i="4"/>
  <c r="BJ375" i="4"/>
  <c r="BK375" i="4"/>
  <c r="BO375" i="4" s="1"/>
  <c r="BL375" i="4"/>
  <c r="H677" i="8" s="1"/>
  <c r="I677" i="8" s="1"/>
  <c r="BP375" i="4"/>
  <c r="BJ376" i="4"/>
  <c r="H789" i="1" s="1"/>
  <c r="I789" i="1" s="1"/>
  <c r="BK376" i="4"/>
  <c r="BO376" i="4" s="1"/>
  <c r="BL376" i="4"/>
  <c r="H789" i="8" s="1"/>
  <c r="I789" i="8" s="1"/>
  <c r="BP376" i="4"/>
  <c r="BJ377" i="4"/>
  <c r="H563" i="1" s="1"/>
  <c r="I563" i="1" s="1"/>
  <c r="BK377" i="4"/>
  <c r="BO377" i="4" s="1"/>
  <c r="BL377" i="4"/>
  <c r="H563" i="8" s="1"/>
  <c r="I563" i="8" s="1"/>
  <c r="BN377" i="4"/>
  <c r="BP377" i="4"/>
  <c r="BJ378" i="4"/>
  <c r="H791" i="1" s="1"/>
  <c r="I791" i="1" s="1"/>
  <c r="BK378" i="4"/>
  <c r="BO378" i="4" s="1"/>
  <c r="BL378" i="4"/>
  <c r="BJ379" i="4"/>
  <c r="BK379" i="4"/>
  <c r="BO379" i="4" s="1"/>
  <c r="BL379" i="4"/>
  <c r="H687" i="8" s="1"/>
  <c r="I687" i="8" s="1"/>
  <c r="BP379" i="4"/>
  <c r="BJ380" i="4"/>
  <c r="H606" i="1" s="1"/>
  <c r="I606" i="1" s="1"/>
  <c r="BK380" i="4"/>
  <c r="BO380" i="4" s="1"/>
  <c r="BL380" i="4"/>
  <c r="H606" i="8" s="1"/>
  <c r="I606" i="8" s="1"/>
  <c r="BP380" i="4"/>
  <c r="BJ381" i="4"/>
  <c r="H749" i="1" s="1"/>
  <c r="I749" i="1" s="1"/>
  <c r="BK381" i="4"/>
  <c r="BO381" i="4" s="1"/>
  <c r="BL381" i="4"/>
  <c r="H749" i="8" s="1"/>
  <c r="I749" i="8" s="1"/>
  <c r="BN381" i="4"/>
  <c r="BP381" i="4"/>
  <c r="BJ382" i="4"/>
  <c r="H610" i="1" s="1"/>
  <c r="I610" i="1" s="1"/>
  <c r="BK382" i="4"/>
  <c r="BO382" i="4" s="1"/>
  <c r="BL382" i="4"/>
  <c r="BJ383" i="4"/>
  <c r="BK383" i="4"/>
  <c r="BO383" i="4" s="1"/>
  <c r="BL383" i="4"/>
  <c r="H618" i="8" s="1"/>
  <c r="I618" i="8" s="1"/>
  <c r="BP383" i="4"/>
  <c r="BJ384" i="4"/>
  <c r="H746" i="1" s="1"/>
  <c r="I746" i="1" s="1"/>
  <c r="BK384" i="4"/>
  <c r="BO384" i="4" s="1"/>
  <c r="BL384" i="4"/>
  <c r="H746" i="8" s="1"/>
  <c r="I746" i="8" s="1"/>
  <c r="BP384" i="4"/>
  <c r="BJ385" i="4"/>
  <c r="H633" i="1" s="1"/>
  <c r="I633" i="1" s="1"/>
  <c r="BK385" i="4"/>
  <c r="BO385" i="4" s="1"/>
  <c r="BL385" i="4"/>
  <c r="H633" i="8" s="1"/>
  <c r="I633" i="8" s="1"/>
  <c r="BN385" i="4"/>
  <c r="BP385" i="4"/>
  <c r="BJ386" i="4"/>
  <c r="H735" i="1" s="1"/>
  <c r="I735" i="1" s="1"/>
  <c r="BK386" i="4"/>
  <c r="BO386" i="4" s="1"/>
  <c r="BL386" i="4"/>
  <c r="BJ387" i="4"/>
  <c r="BK387" i="4"/>
  <c r="BO387" i="4" s="1"/>
  <c r="BL387" i="4"/>
  <c r="H109" i="8" s="1"/>
  <c r="I109" i="8" s="1"/>
  <c r="BP387" i="4"/>
  <c r="BJ388" i="4"/>
  <c r="H849" i="1" s="1"/>
  <c r="I849" i="1" s="1"/>
  <c r="BK388" i="4"/>
  <c r="BO388" i="4" s="1"/>
  <c r="BL388" i="4"/>
  <c r="H849" i="8" s="1"/>
  <c r="I849" i="8" s="1"/>
  <c r="BP388" i="4"/>
  <c r="BJ389" i="4"/>
  <c r="H733" i="1" s="1"/>
  <c r="I733" i="1" s="1"/>
  <c r="BK389" i="4"/>
  <c r="BO389" i="4" s="1"/>
  <c r="BL389" i="4"/>
  <c r="H733" i="8" s="1"/>
  <c r="I733" i="8" s="1"/>
  <c r="BN389" i="4"/>
  <c r="BP389" i="4"/>
  <c r="BJ390" i="4"/>
  <c r="H360" i="1" s="1"/>
  <c r="I360" i="1" s="1"/>
  <c r="BK390" i="4"/>
  <c r="BO390" i="4" s="1"/>
  <c r="BL390" i="4"/>
  <c r="BJ391" i="4"/>
  <c r="BK391" i="4"/>
  <c r="BO391" i="4" s="1"/>
  <c r="BL391" i="4"/>
  <c r="H683" i="8" s="1"/>
  <c r="I683" i="8" s="1"/>
  <c r="BP391" i="4"/>
  <c r="BJ392" i="4"/>
  <c r="H809" i="1" s="1"/>
  <c r="I809" i="1" s="1"/>
  <c r="BK392" i="4"/>
  <c r="BO392" i="4" s="1"/>
  <c r="BL392" i="4"/>
  <c r="H809" i="8" s="1"/>
  <c r="I809" i="8" s="1"/>
  <c r="BP392" i="4"/>
  <c r="BJ393" i="4"/>
  <c r="H806" i="1" s="1"/>
  <c r="I806" i="1" s="1"/>
  <c r="BK393" i="4"/>
  <c r="BO393" i="4" s="1"/>
  <c r="BL393" i="4"/>
  <c r="H806" i="8" s="1"/>
  <c r="I806" i="8" s="1"/>
  <c r="BN393" i="4"/>
  <c r="BP393" i="4"/>
  <c r="BJ394" i="4"/>
  <c r="H827" i="1" s="1"/>
  <c r="I827" i="1" s="1"/>
  <c r="BK394" i="4"/>
  <c r="BO394" i="4" s="1"/>
  <c r="BL394" i="4"/>
  <c r="BJ395" i="4"/>
  <c r="BK395" i="4"/>
  <c r="BO395" i="4" s="1"/>
  <c r="BL395" i="4"/>
  <c r="H402" i="8" s="1"/>
  <c r="I402" i="8" s="1"/>
  <c r="BP395" i="4"/>
  <c r="BJ396" i="4"/>
  <c r="H83" i="1" s="1"/>
  <c r="I83" i="1" s="1"/>
  <c r="BK396" i="4"/>
  <c r="BO396" i="4" s="1"/>
  <c r="BL396" i="4"/>
  <c r="H83" i="8" s="1"/>
  <c r="I83" i="8" s="1"/>
  <c r="BP396" i="4"/>
  <c r="BJ397" i="4"/>
  <c r="H270" i="1" s="1"/>
  <c r="I270" i="1" s="1"/>
  <c r="BK397" i="4"/>
  <c r="BO397" i="4" s="1"/>
  <c r="BL397" i="4"/>
  <c r="H270" i="8" s="1"/>
  <c r="I270" i="8" s="1"/>
  <c r="BN397" i="4"/>
  <c r="BP397" i="4"/>
  <c r="BJ398" i="4"/>
  <c r="H79" i="1" s="1"/>
  <c r="I79" i="1" s="1"/>
  <c r="BK398" i="4"/>
  <c r="BO398" i="4" s="1"/>
  <c r="BL398" i="4"/>
  <c r="BJ399" i="4"/>
  <c r="BK399" i="4"/>
  <c r="BO399" i="4" s="1"/>
  <c r="BL399" i="4"/>
  <c r="H146" i="8" s="1"/>
  <c r="I146" i="8" s="1"/>
  <c r="BP399" i="4"/>
  <c r="BJ400" i="4"/>
  <c r="H328" i="1" s="1"/>
  <c r="I328" i="1" s="1"/>
  <c r="BK400" i="4"/>
  <c r="BO400" i="4" s="1"/>
  <c r="BL400" i="4"/>
  <c r="H328" i="8" s="1"/>
  <c r="I328" i="8" s="1"/>
  <c r="BP400" i="4"/>
  <c r="BJ401" i="4"/>
  <c r="H78" i="1" s="1"/>
  <c r="I78" i="1" s="1"/>
  <c r="BK401" i="4"/>
  <c r="BO401" i="4" s="1"/>
  <c r="BL401" i="4"/>
  <c r="H78" i="8" s="1"/>
  <c r="I78" i="8" s="1"/>
  <c r="BN401" i="4"/>
  <c r="BP401" i="4"/>
  <c r="BJ402" i="4"/>
  <c r="H129" i="1" s="1"/>
  <c r="I129" i="1" s="1"/>
  <c r="BK402" i="4"/>
  <c r="BO402" i="4" s="1"/>
  <c r="BL402" i="4"/>
  <c r="BJ403" i="4"/>
  <c r="BK403" i="4"/>
  <c r="BO403" i="4" s="1"/>
  <c r="BL403" i="4"/>
  <c r="H98" i="8" s="1"/>
  <c r="I98" i="8" s="1"/>
  <c r="BP403" i="4"/>
  <c r="BJ404" i="4"/>
  <c r="H467" i="1" s="1"/>
  <c r="I467" i="1" s="1"/>
  <c r="BK404" i="4"/>
  <c r="BO404" i="4" s="1"/>
  <c r="BL404" i="4"/>
  <c r="H467" i="8" s="1"/>
  <c r="I467" i="8" s="1"/>
  <c r="BP404" i="4"/>
  <c r="BJ405" i="4"/>
  <c r="H265" i="1" s="1"/>
  <c r="I265" i="1" s="1"/>
  <c r="BK405" i="4"/>
  <c r="BO405" i="4" s="1"/>
  <c r="BL405" i="4"/>
  <c r="H265" i="8" s="1"/>
  <c r="I265" i="8" s="1"/>
  <c r="BN405" i="4"/>
  <c r="BP405" i="4"/>
  <c r="BJ406" i="4"/>
  <c r="H397" i="1" s="1"/>
  <c r="I397" i="1" s="1"/>
  <c r="BK406" i="4"/>
  <c r="BO406" i="4" s="1"/>
  <c r="BL406" i="4"/>
  <c r="BJ407" i="4"/>
  <c r="BK407" i="4"/>
  <c r="BO407" i="4" s="1"/>
  <c r="BL407" i="4"/>
  <c r="H200" i="8" s="1"/>
  <c r="I200" i="8" s="1"/>
  <c r="BP407" i="4"/>
  <c r="BJ408" i="4"/>
  <c r="H156" i="1" s="1"/>
  <c r="I156" i="1" s="1"/>
  <c r="BK408" i="4"/>
  <c r="BO408" i="4" s="1"/>
  <c r="BL408" i="4"/>
  <c r="H156" i="8" s="1"/>
  <c r="I156" i="8" s="1"/>
  <c r="BP408" i="4"/>
  <c r="BJ409" i="4"/>
  <c r="H150" i="1" s="1"/>
  <c r="I150" i="1" s="1"/>
  <c r="BK409" i="4"/>
  <c r="BO409" i="4" s="1"/>
  <c r="BL409" i="4"/>
  <c r="H150" i="8" s="1"/>
  <c r="I150" i="8" s="1"/>
  <c r="BN409" i="4"/>
  <c r="BP409" i="4"/>
  <c r="BJ410" i="4"/>
  <c r="H36" i="1" s="1"/>
  <c r="I36" i="1" s="1"/>
  <c r="BK410" i="4"/>
  <c r="BO410" i="4" s="1"/>
  <c r="BL410" i="4"/>
  <c r="BJ411" i="4"/>
  <c r="BK411" i="4"/>
  <c r="BO411" i="4" s="1"/>
  <c r="BL411" i="4"/>
  <c r="H167" i="8" s="1"/>
  <c r="I167" i="8" s="1"/>
  <c r="BP411" i="4"/>
  <c r="BJ412" i="4"/>
  <c r="H220" i="1" s="1"/>
  <c r="I220" i="1" s="1"/>
  <c r="BK412" i="4"/>
  <c r="BO412" i="4" s="1"/>
  <c r="BL412" i="4"/>
  <c r="H220" i="8" s="1"/>
  <c r="I220" i="8" s="1"/>
  <c r="BP412" i="4"/>
  <c r="BJ413" i="4"/>
  <c r="H174" i="1" s="1"/>
  <c r="I174" i="1" s="1"/>
  <c r="BK413" i="4"/>
  <c r="BO413" i="4" s="1"/>
  <c r="BL413" i="4"/>
  <c r="H174" i="8" s="1"/>
  <c r="I174" i="8" s="1"/>
  <c r="BN413" i="4"/>
  <c r="BP413" i="4"/>
  <c r="BJ414" i="4"/>
  <c r="H139" i="1" s="1"/>
  <c r="I139" i="1" s="1"/>
  <c r="BK414" i="4"/>
  <c r="BO414" i="4" s="1"/>
  <c r="BL414" i="4"/>
  <c r="BJ415" i="4"/>
  <c r="BK415" i="4"/>
  <c r="BO415" i="4" s="1"/>
  <c r="BL415" i="4"/>
  <c r="H215" i="8" s="1"/>
  <c r="I215" i="8" s="1"/>
  <c r="BP415" i="4"/>
  <c r="BJ416" i="4"/>
  <c r="H84" i="1" s="1"/>
  <c r="I84" i="1" s="1"/>
  <c r="BK416" i="4"/>
  <c r="BO416" i="4" s="1"/>
  <c r="BL416" i="4"/>
  <c r="H84" i="8" s="1"/>
  <c r="I84" i="8" s="1"/>
  <c r="BP416" i="4"/>
  <c r="BJ417" i="4"/>
  <c r="H344" i="1" s="1"/>
  <c r="I344" i="1" s="1"/>
  <c r="BK417" i="4"/>
  <c r="BO417" i="4" s="1"/>
  <c r="BL417" i="4"/>
  <c r="H344" i="8" s="1"/>
  <c r="I344" i="8" s="1"/>
  <c r="BN417" i="4"/>
  <c r="BP417" i="4"/>
  <c r="BJ418" i="4"/>
  <c r="H116" i="1" s="1"/>
  <c r="I116" i="1" s="1"/>
  <c r="BK418" i="4"/>
  <c r="BO418" i="4" s="1"/>
  <c r="BL418" i="4"/>
  <c r="BJ419" i="4"/>
  <c r="H234" i="1" s="1"/>
  <c r="I234" i="1" s="1"/>
  <c r="BK419" i="4"/>
  <c r="BO419" i="4" s="1"/>
  <c r="BL419" i="4"/>
  <c r="H234" i="8" s="1"/>
  <c r="I234" i="8" s="1"/>
  <c r="BN419" i="4"/>
  <c r="BP419" i="4"/>
  <c r="BJ420" i="4"/>
  <c r="H296" i="1" s="1"/>
  <c r="I296" i="1" s="1"/>
  <c r="BK420" i="4"/>
  <c r="BO420" i="4" s="1"/>
  <c r="BL420" i="4"/>
  <c r="H296" i="8" s="1"/>
  <c r="I296" i="8" s="1"/>
  <c r="BJ421" i="4"/>
  <c r="H92" i="1" s="1"/>
  <c r="I92" i="1" s="1"/>
  <c r="BK421" i="4"/>
  <c r="BO421" i="4" s="1"/>
  <c r="BL421" i="4"/>
  <c r="H92" i="8" s="1"/>
  <c r="I92" i="8" s="1"/>
  <c r="BP421" i="4"/>
  <c r="BJ422" i="4"/>
  <c r="H122" i="1" s="1"/>
  <c r="I122" i="1" s="1"/>
  <c r="BK422" i="4"/>
  <c r="BO422" i="4" s="1"/>
  <c r="BL422" i="4"/>
  <c r="H122" i="8" s="1"/>
  <c r="I122" i="8" s="1"/>
  <c r="BP422" i="4"/>
  <c r="BJ423" i="4"/>
  <c r="H80" i="1" s="1"/>
  <c r="I80" i="1" s="1"/>
  <c r="BK423" i="4"/>
  <c r="BO423" i="4" s="1"/>
  <c r="BL423" i="4"/>
  <c r="H80" i="8" s="1"/>
  <c r="I80" i="8" s="1"/>
  <c r="BN423" i="4"/>
  <c r="BP423" i="4"/>
  <c r="BJ424" i="4"/>
  <c r="H347" i="1" s="1"/>
  <c r="I347" i="1" s="1"/>
  <c r="BK424" i="4"/>
  <c r="BO424" i="4" s="1"/>
  <c r="BL424" i="4"/>
  <c r="H347" i="8" s="1"/>
  <c r="I347" i="8" s="1"/>
  <c r="BJ425" i="4"/>
  <c r="H555" i="1" s="1"/>
  <c r="I555" i="1" s="1"/>
  <c r="BK425" i="4"/>
  <c r="BO425" i="4" s="1"/>
  <c r="BL425" i="4"/>
  <c r="H555" i="8" s="1"/>
  <c r="I555" i="8" s="1"/>
  <c r="BP425" i="4"/>
  <c r="BJ426" i="4"/>
  <c r="H260" i="1" s="1"/>
  <c r="I260" i="1" s="1"/>
  <c r="BK426" i="4"/>
  <c r="BO426" i="4" s="1"/>
  <c r="BL426" i="4"/>
  <c r="H260" i="8" s="1"/>
  <c r="I260" i="8" s="1"/>
  <c r="BP426" i="4"/>
  <c r="BJ427" i="4"/>
  <c r="H214" i="1" s="1"/>
  <c r="I214" i="1" s="1"/>
  <c r="BK427" i="4"/>
  <c r="BO427" i="4" s="1"/>
  <c r="BL427" i="4"/>
  <c r="H214" i="8" s="1"/>
  <c r="I214" i="8" s="1"/>
  <c r="BN427" i="4"/>
  <c r="BP427" i="4"/>
  <c r="BJ428" i="4"/>
  <c r="H166" i="1" s="1"/>
  <c r="I166" i="1" s="1"/>
  <c r="BK428" i="4"/>
  <c r="BO428" i="4" s="1"/>
  <c r="BL428" i="4"/>
  <c r="H166" i="8" s="1"/>
  <c r="I166" i="8" s="1"/>
  <c r="BJ429" i="4"/>
  <c r="H227" i="1" s="1"/>
  <c r="I227" i="1" s="1"/>
  <c r="BK429" i="4"/>
  <c r="BO429" i="4" s="1"/>
  <c r="BL429" i="4"/>
  <c r="H227" i="8" s="1"/>
  <c r="I227" i="8" s="1"/>
  <c r="BP429" i="4"/>
  <c r="BJ430" i="4"/>
  <c r="H436" i="1" s="1"/>
  <c r="I436" i="1" s="1"/>
  <c r="BK430" i="4"/>
  <c r="BO430" i="4" s="1"/>
  <c r="BL430" i="4"/>
  <c r="H436" i="8" s="1"/>
  <c r="I436" i="8" s="1"/>
  <c r="BP430" i="4"/>
  <c r="BJ431" i="4"/>
  <c r="H124" i="1" s="1"/>
  <c r="I124" i="1" s="1"/>
  <c r="BK431" i="4"/>
  <c r="BO431" i="4" s="1"/>
  <c r="BL431" i="4"/>
  <c r="H124" i="8" s="1"/>
  <c r="I124" i="8" s="1"/>
  <c r="BN431" i="4"/>
  <c r="BP431" i="4"/>
  <c r="BJ432" i="4"/>
  <c r="H143" i="1" s="1"/>
  <c r="I143" i="1" s="1"/>
  <c r="BK432" i="4"/>
  <c r="BO432" i="4" s="1"/>
  <c r="BL432" i="4"/>
  <c r="H143" i="8" s="1"/>
  <c r="I143" i="8" s="1"/>
  <c r="BJ433" i="4"/>
  <c r="H228" i="1" s="1"/>
  <c r="I228" i="1" s="1"/>
  <c r="BK433" i="4"/>
  <c r="BO433" i="4" s="1"/>
  <c r="BL433" i="4"/>
  <c r="H228" i="8" s="1"/>
  <c r="I228" i="8" s="1"/>
  <c r="BP433" i="4"/>
  <c r="BJ434" i="4"/>
  <c r="H176" i="1" s="1"/>
  <c r="I176" i="1" s="1"/>
  <c r="BK434" i="4"/>
  <c r="BO434" i="4" s="1"/>
  <c r="BL434" i="4"/>
  <c r="H176" i="8" s="1"/>
  <c r="I176" i="8" s="1"/>
  <c r="BP434" i="4"/>
  <c r="BJ435" i="4"/>
  <c r="H540" i="1" s="1"/>
  <c r="I540" i="1" s="1"/>
  <c r="BK435" i="4"/>
  <c r="BO435" i="4" s="1"/>
  <c r="BL435" i="4"/>
  <c r="H540" i="8" s="1"/>
  <c r="I540" i="8" s="1"/>
  <c r="BN435" i="4"/>
  <c r="BP435" i="4"/>
  <c r="BJ436" i="4"/>
  <c r="H304" i="1" s="1"/>
  <c r="I304" i="1" s="1"/>
  <c r="BK436" i="4"/>
  <c r="BO436" i="4" s="1"/>
  <c r="BL436" i="4"/>
  <c r="H304" i="8" s="1"/>
  <c r="I304" i="8" s="1"/>
  <c r="BJ437" i="4"/>
  <c r="H511" i="1" s="1"/>
  <c r="I511" i="1" s="1"/>
  <c r="BK437" i="4"/>
  <c r="BO437" i="4" s="1"/>
  <c r="BL437" i="4"/>
  <c r="H511" i="8" s="1"/>
  <c r="I511" i="8" s="1"/>
  <c r="BP437" i="4"/>
  <c r="BJ438" i="4"/>
  <c r="H734" i="1" s="1"/>
  <c r="I734" i="1" s="1"/>
  <c r="BK438" i="4"/>
  <c r="BO438" i="4" s="1"/>
  <c r="BL438" i="4"/>
  <c r="H734" i="8" s="1"/>
  <c r="I734" i="8" s="1"/>
  <c r="BP438" i="4"/>
  <c r="BJ439" i="4"/>
  <c r="H684" i="1" s="1"/>
  <c r="I684" i="1" s="1"/>
  <c r="BK439" i="4"/>
  <c r="BO439" i="4" s="1"/>
  <c r="BL439" i="4"/>
  <c r="H684" i="8" s="1"/>
  <c r="I684" i="8" s="1"/>
  <c r="BN439" i="4"/>
  <c r="BP439" i="4"/>
  <c r="BJ440" i="4"/>
  <c r="H817" i="1" s="1"/>
  <c r="I817" i="1" s="1"/>
  <c r="BK440" i="4"/>
  <c r="BO440" i="4" s="1"/>
  <c r="BL440" i="4"/>
  <c r="H817" i="8" s="1"/>
  <c r="I817" i="8" s="1"/>
  <c r="BJ441" i="4"/>
  <c r="H635" i="1" s="1"/>
  <c r="I635" i="1" s="1"/>
  <c r="BK441" i="4"/>
  <c r="BO441" i="4" s="1"/>
  <c r="BL441" i="4"/>
  <c r="H635" i="8" s="1"/>
  <c r="I635" i="8" s="1"/>
  <c r="BP441" i="4"/>
  <c r="BJ442" i="4"/>
  <c r="H596" i="1" s="1"/>
  <c r="I596" i="1" s="1"/>
  <c r="BK442" i="4"/>
  <c r="BO442" i="4" s="1"/>
  <c r="BL442" i="4"/>
  <c r="H596" i="8" s="1"/>
  <c r="I596" i="8" s="1"/>
  <c r="BP442" i="4"/>
  <c r="BJ443" i="4"/>
  <c r="H707" i="1" s="1"/>
  <c r="I707" i="1" s="1"/>
  <c r="BK443" i="4"/>
  <c r="BO443" i="4" s="1"/>
  <c r="BL443" i="4"/>
  <c r="H707" i="8" s="1"/>
  <c r="I707" i="8" s="1"/>
  <c r="BN443" i="4"/>
  <c r="BP443" i="4"/>
  <c r="BJ444" i="4"/>
  <c r="H787" i="1" s="1"/>
  <c r="I787" i="1" s="1"/>
  <c r="BK444" i="4"/>
  <c r="BO444" i="4" s="1"/>
  <c r="BL444" i="4"/>
  <c r="H787" i="8" s="1"/>
  <c r="I787" i="8" s="1"/>
  <c r="BJ445" i="4"/>
  <c r="H741" i="1" s="1"/>
  <c r="I741" i="1" s="1"/>
  <c r="BK445" i="4"/>
  <c r="BO445" i="4" s="1"/>
  <c r="BL445" i="4"/>
  <c r="H741" i="8" s="1"/>
  <c r="I741" i="8" s="1"/>
  <c r="BP445" i="4"/>
  <c r="BJ446" i="4"/>
  <c r="H353" i="1" s="1"/>
  <c r="I353" i="1" s="1"/>
  <c r="BK446" i="4"/>
  <c r="BO446" i="4" s="1"/>
  <c r="BL446" i="4"/>
  <c r="H353" i="8" s="1"/>
  <c r="I353" i="8" s="1"/>
  <c r="BP446" i="4"/>
  <c r="BJ447" i="4"/>
  <c r="H712" i="1" s="1"/>
  <c r="I712" i="1" s="1"/>
  <c r="BK447" i="4"/>
  <c r="BO447" i="4" s="1"/>
  <c r="BL447" i="4"/>
  <c r="H712" i="8" s="1"/>
  <c r="I712" i="8" s="1"/>
  <c r="BN447" i="4"/>
  <c r="BP447" i="4"/>
  <c r="BJ448" i="4"/>
  <c r="H830" i="1" s="1"/>
  <c r="I830" i="1" s="1"/>
  <c r="BK448" i="4"/>
  <c r="BO448" i="4" s="1"/>
  <c r="BL448" i="4"/>
  <c r="H830" i="8" s="1"/>
  <c r="I830" i="8" s="1"/>
  <c r="BJ449" i="4"/>
  <c r="H794" i="1" s="1"/>
  <c r="I794" i="1" s="1"/>
  <c r="BK449" i="4"/>
  <c r="BO449" i="4" s="1"/>
  <c r="BL449" i="4"/>
  <c r="H794" i="8" s="1"/>
  <c r="I794" i="8" s="1"/>
  <c r="BP449" i="4"/>
  <c r="BJ450" i="4"/>
  <c r="H595" i="1" s="1"/>
  <c r="I595" i="1" s="1"/>
  <c r="BK450" i="4"/>
  <c r="BO450" i="4" s="1"/>
  <c r="BL450" i="4"/>
  <c r="H595" i="8" s="1"/>
  <c r="I595" i="8" s="1"/>
  <c r="BP450" i="4"/>
  <c r="BJ451" i="4"/>
  <c r="H786" i="1" s="1"/>
  <c r="I786" i="1" s="1"/>
  <c r="BK451" i="4"/>
  <c r="BO451" i="4" s="1"/>
  <c r="BL451" i="4"/>
  <c r="H786" i="8" s="1"/>
  <c r="I786" i="8" s="1"/>
  <c r="BN451" i="4"/>
  <c r="BP451" i="4"/>
  <c r="BJ452" i="4"/>
  <c r="H626" i="1" s="1"/>
  <c r="I626" i="1" s="1"/>
  <c r="BK452" i="4"/>
  <c r="BO452" i="4" s="1"/>
  <c r="BL452" i="4"/>
  <c r="H626" i="8" s="1"/>
  <c r="I626" i="8" s="1"/>
  <c r="BJ453" i="4"/>
  <c r="H836" i="1" s="1"/>
  <c r="I836" i="1" s="1"/>
  <c r="BK453" i="4"/>
  <c r="BO453" i="4" s="1"/>
  <c r="BL453" i="4"/>
  <c r="H836" i="8" s="1"/>
  <c r="I836" i="8" s="1"/>
  <c r="BP453" i="4"/>
  <c r="BJ454" i="4"/>
  <c r="H801" i="1" s="1"/>
  <c r="I801" i="1" s="1"/>
  <c r="BK454" i="4"/>
  <c r="BO454" i="4" s="1"/>
  <c r="BL454" i="4"/>
  <c r="H801" i="8" s="1"/>
  <c r="I801" i="8" s="1"/>
  <c r="BP454" i="4"/>
  <c r="BJ455" i="4"/>
  <c r="H799" i="1" s="1"/>
  <c r="I799" i="1" s="1"/>
  <c r="BK455" i="4"/>
  <c r="BO455" i="4" s="1"/>
  <c r="BL455" i="4"/>
  <c r="H799" i="8" s="1"/>
  <c r="I799" i="8" s="1"/>
  <c r="BN455" i="4"/>
  <c r="BP455" i="4"/>
  <c r="BJ456" i="4"/>
  <c r="H169" i="1" s="1"/>
  <c r="I169" i="1" s="1"/>
  <c r="BK456" i="4"/>
  <c r="BO456" i="4" s="1"/>
  <c r="BL456" i="4"/>
  <c r="H169" i="8" s="1"/>
  <c r="I169" i="8" s="1"/>
  <c r="BJ457" i="4"/>
  <c r="H132" i="1" s="1"/>
  <c r="I132" i="1" s="1"/>
  <c r="BK457" i="4"/>
  <c r="BO457" i="4" s="1"/>
  <c r="BL457" i="4"/>
  <c r="H132" i="8" s="1"/>
  <c r="I132" i="8" s="1"/>
  <c r="BP457" i="4"/>
  <c r="BJ458" i="4"/>
  <c r="H320" i="1" s="1"/>
  <c r="I320" i="1" s="1"/>
  <c r="BK458" i="4"/>
  <c r="BO458" i="4" s="1"/>
  <c r="BL458" i="4"/>
  <c r="H320" i="8" s="1"/>
  <c r="I320" i="8" s="1"/>
  <c r="BP458" i="4"/>
  <c r="BJ459" i="4"/>
  <c r="H574" i="1" s="1"/>
  <c r="I574" i="1" s="1"/>
  <c r="BK459" i="4"/>
  <c r="BO459" i="4" s="1"/>
  <c r="BL459" i="4"/>
  <c r="H574" i="8" s="1"/>
  <c r="I574" i="8" s="1"/>
  <c r="BN459" i="4"/>
  <c r="BP459" i="4"/>
  <c r="BJ460" i="4"/>
  <c r="H190" i="1" s="1"/>
  <c r="I190" i="1" s="1"/>
  <c r="BK460" i="4"/>
  <c r="BO460" i="4" s="1"/>
  <c r="BL460" i="4"/>
  <c r="H190" i="8" s="1"/>
  <c r="I190" i="8" s="1"/>
  <c r="BJ461" i="4"/>
  <c r="H388" i="1" s="1"/>
  <c r="I388" i="1" s="1"/>
  <c r="BK461" i="4"/>
  <c r="BO461" i="4" s="1"/>
  <c r="BL461" i="4"/>
  <c r="H388" i="8" s="1"/>
  <c r="I388" i="8" s="1"/>
  <c r="BP461" i="4"/>
  <c r="BJ462" i="4"/>
  <c r="H225" i="1" s="1"/>
  <c r="I225" i="1" s="1"/>
  <c r="BK462" i="4"/>
  <c r="BO462" i="4" s="1"/>
  <c r="BL462" i="4"/>
  <c r="H225" i="8" s="1"/>
  <c r="I225" i="8" s="1"/>
  <c r="BP462" i="4"/>
  <c r="BJ463" i="4"/>
  <c r="H410" i="1" s="1"/>
  <c r="I410" i="1" s="1"/>
  <c r="BK463" i="4"/>
  <c r="BO463" i="4" s="1"/>
  <c r="BL463" i="4"/>
  <c r="H410" i="8" s="1"/>
  <c r="I410" i="8" s="1"/>
  <c r="BN463" i="4"/>
  <c r="BP463" i="4"/>
  <c r="BJ464" i="4"/>
  <c r="H277" i="1" s="1"/>
  <c r="I277" i="1" s="1"/>
  <c r="BK464" i="4"/>
  <c r="BO464" i="4" s="1"/>
  <c r="BL464" i="4"/>
  <c r="H277" i="8" s="1"/>
  <c r="I277" i="8" s="1"/>
  <c r="BJ465" i="4"/>
  <c r="H489" i="1" s="1"/>
  <c r="I489" i="1" s="1"/>
  <c r="BK465" i="4"/>
  <c r="BO465" i="4" s="1"/>
  <c r="BL465" i="4"/>
  <c r="H489" i="8" s="1"/>
  <c r="I489" i="8" s="1"/>
  <c r="BP465" i="4"/>
  <c r="BJ466" i="4"/>
  <c r="H20" i="1" s="1"/>
  <c r="I20" i="1" s="1"/>
  <c r="BK466" i="4"/>
  <c r="BO466" i="4" s="1"/>
  <c r="BL466" i="4"/>
  <c r="H20" i="8" s="1"/>
  <c r="I20" i="8" s="1"/>
  <c r="BP466" i="4"/>
  <c r="BJ467" i="4"/>
  <c r="H217" i="1" s="1"/>
  <c r="I217" i="1" s="1"/>
  <c r="BK467" i="4"/>
  <c r="BO467" i="4" s="1"/>
  <c r="BL467" i="4"/>
  <c r="H217" i="8" s="1"/>
  <c r="I217" i="8" s="1"/>
  <c r="BN467" i="4"/>
  <c r="BP467" i="4"/>
  <c r="BJ468" i="4"/>
  <c r="H102" i="1" s="1"/>
  <c r="I102" i="1" s="1"/>
  <c r="BK468" i="4"/>
  <c r="BO468" i="4" s="1"/>
  <c r="BL468" i="4"/>
  <c r="H102" i="8" s="1"/>
  <c r="I102" i="8" s="1"/>
  <c r="BJ469" i="4"/>
  <c r="H213" i="1" s="1"/>
  <c r="I213" i="1" s="1"/>
  <c r="BK469" i="4"/>
  <c r="BO469" i="4" s="1"/>
  <c r="BL469" i="4"/>
  <c r="H213" i="8" s="1"/>
  <c r="I213" i="8" s="1"/>
  <c r="BP469" i="4"/>
  <c r="BJ470" i="4"/>
  <c r="H168" i="1" s="1"/>
  <c r="I168" i="1" s="1"/>
  <c r="BK470" i="4"/>
  <c r="BO470" i="4" s="1"/>
  <c r="BL470" i="4"/>
  <c r="H168" i="8" s="1"/>
  <c r="I168" i="8" s="1"/>
  <c r="BP470" i="4"/>
  <c r="BJ471" i="4"/>
  <c r="H243" i="1" s="1"/>
  <c r="I243" i="1" s="1"/>
  <c r="BK471" i="4"/>
  <c r="BO471" i="4" s="1"/>
  <c r="BL471" i="4"/>
  <c r="H243" i="8" s="1"/>
  <c r="I243" i="8" s="1"/>
  <c r="BN471" i="4"/>
  <c r="BP471" i="4"/>
  <c r="BJ472" i="4"/>
  <c r="H179" i="1" s="1"/>
  <c r="I179" i="1" s="1"/>
  <c r="BK472" i="4"/>
  <c r="BO472" i="4" s="1"/>
  <c r="BL472" i="4"/>
  <c r="H179" i="8" s="1"/>
  <c r="I179" i="8" s="1"/>
  <c r="BJ473" i="4"/>
  <c r="H316" i="1" s="1"/>
  <c r="I316" i="1" s="1"/>
  <c r="BK473" i="4"/>
  <c r="BO473" i="4" s="1"/>
  <c r="BL473" i="4"/>
  <c r="H316" i="8" s="1"/>
  <c r="I316" i="8" s="1"/>
  <c r="BP473" i="4"/>
  <c r="BJ474" i="4"/>
  <c r="H256" i="1" s="1"/>
  <c r="I256" i="1" s="1"/>
  <c r="BK474" i="4"/>
  <c r="BO474" i="4" s="1"/>
  <c r="BL474" i="4"/>
  <c r="H256" i="8" s="1"/>
  <c r="I256" i="8" s="1"/>
  <c r="BP474" i="4"/>
  <c r="BJ475" i="4"/>
  <c r="H437" i="1" s="1"/>
  <c r="I437" i="1" s="1"/>
  <c r="BK475" i="4"/>
  <c r="BO475" i="4" s="1"/>
  <c r="BL475" i="4"/>
  <c r="H437" i="8" s="1"/>
  <c r="I437" i="8" s="1"/>
  <c r="BN475" i="4"/>
  <c r="BP475" i="4"/>
  <c r="BJ476" i="4"/>
  <c r="H339" i="1" s="1"/>
  <c r="I339" i="1" s="1"/>
  <c r="BK476" i="4"/>
  <c r="BO476" i="4" s="1"/>
  <c r="BL476" i="4"/>
  <c r="H339" i="8" s="1"/>
  <c r="I339" i="8" s="1"/>
  <c r="BJ477" i="4"/>
  <c r="H356" i="1" s="1"/>
  <c r="I356" i="1" s="1"/>
  <c r="BK477" i="4"/>
  <c r="BO477" i="4" s="1"/>
  <c r="BL477" i="4"/>
  <c r="H356" i="8" s="1"/>
  <c r="I356" i="8" s="1"/>
  <c r="BP477" i="4"/>
  <c r="BJ478" i="4"/>
  <c r="H292" i="1" s="1"/>
  <c r="I292" i="1" s="1"/>
  <c r="BK478" i="4"/>
  <c r="BO478" i="4" s="1"/>
  <c r="BL478" i="4"/>
  <c r="H292" i="8" s="1"/>
  <c r="I292" i="8" s="1"/>
  <c r="BP478" i="4"/>
  <c r="BJ479" i="4"/>
  <c r="H422" i="1" s="1"/>
  <c r="I422" i="1" s="1"/>
  <c r="BK479" i="4"/>
  <c r="BO479" i="4" s="1"/>
  <c r="BL479" i="4"/>
  <c r="H422" i="8" s="1"/>
  <c r="I422" i="8" s="1"/>
  <c r="BN479" i="4"/>
  <c r="BP479" i="4"/>
  <c r="BJ480" i="4"/>
  <c r="H438" i="1" s="1"/>
  <c r="I438" i="1" s="1"/>
  <c r="BK480" i="4"/>
  <c r="BO480" i="4" s="1"/>
  <c r="BL480" i="4"/>
  <c r="H438" i="8" s="1"/>
  <c r="I438" i="8" s="1"/>
  <c r="BJ481" i="4"/>
  <c r="H644" i="1" s="1"/>
  <c r="I644" i="1" s="1"/>
  <c r="BK481" i="4"/>
  <c r="BO481" i="4" s="1"/>
  <c r="BL481" i="4"/>
  <c r="H644" i="8" s="1"/>
  <c r="I644" i="8" s="1"/>
  <c r="BP481" i="4"/>
  <c r="BJ482" i="4"/>
  <c r="H354" i="1" s="1"/>
  <c r="I354" i="1" s="1"/>
  <c r="BK482" i="4"/>
  <c r="BO482" i="4" s="1"/>
  <c r="BL482" i="4"/>
  <c r="H354" i="8" s="1"/>
  <c r="I354" i="8" s="1"/>
  <c r="BP482" i="4"/>
  <c r="BJ483" i="4"/>
  <c r="H472" i="1" s="1"/>
  <c r="I472" i="1" s="1"/>
  <c r="BK483" i="4"/>
  <c r="BO483" i="4" s="1"/>
  <c r="BL483" i="4"/>
  <c r="H472" i="8" s="1"/>
  <c r="I472" i="8" s="1"/>
  <c r="BN483" i="4"/>
  <c r="BP483" i="4"/>
  <c r="BJ484" i="4"/>
  <c r="H248" i="1" s="1"/>
  <c r="I248" i="1" s="1"/>
  <c r="BK484" i="4"/>
  <c r="BO484" i="4" s="1"/>
  <c r="BL484" i="4"/>
  <c r="H248" i="8" s="1"/>
  <c r="I248" i="8" s="1"/>
  <c r="BJ485" i="4"/>
  <c r="H631" i="1" s="1"/>
  <c r="I631" i="1" s="1"/>
  <c r="BK485" i="4"/>
  <c r="BO485" i="4" s="1"/>
  <c r="BL485" i="4"/>
  <c r="H631" i="8" s="1"/>
  <c r="I631" i="8" s="1"/>
  <c r="BP485" i="4"/>
  <c r="BJ486" i="4"/>
  <c r="H456" i="1" s="1"/>
  <c r="I456" i="1" s="1"/>
  <c r="BK486" i="4"/>
  <c r="BO486" i="4" s="1"/>
  <c r="BL486" i="4"/>
  <c r="H456" i="8" s="1"/>
  <c r="I456" i="8" s="1"/>
  <c r="BP486" i="4"/>
  <c r="BJ487" i="4"/>
  <c r="H790" i="1" s="1"/>
  <c r="I790" i="1" s="1"/>
  <c r="BK487" i="4"/>
  <c r="BO487" i="4" s="1"/>
  <c r="BL487" i="4"/>
  <c r="H790" i="8" s="1"/>
  <c r="I790" i="8" s="1"/>
  <c r="BN487" i="4"/>
  <c r="BP487" i="4"/>
  <c r="BJ488" i="4"/>
  <c r="H441" i="1" s="1"/>
  <c r="I441" i="1" s="1"/>
  <c r="BK488" i="4"/>
  <c r="BO488" i="4" s="1"/>
  <c r="BL488" i="4"/>
  <c r="H441" i="8" s="1"/>
  <c r="I441" i="8" s="1"/>
  <c r="BJ489" i="4"/>
  <c r="H676" i="1" s="1"/>
  <c r="I676" i="1" s="1"/>
  <c r="BK489" i="4"/>
  <c r="BO489" i="4" s="1"/>
  <c r="BL489" i="4"/>
  <c r="H676" i="8" s="1"/>
  <c r="I676" i="8" s="1"/>
  <c r="BP489" i="4"/>
  <c r="BJ490" i="4"/>
  <c r="H640" i="1" s="1"/>
  <c r="I640" i="1" s="1"/>
  <c r="BK490" i="4"/>
  <c r="BO490" i="4" s="1"/>
  <c r="BL490" i="4"/>
  <c r="H640" i="8" s="1"/>
  <c r="I640" i="8" s="1"/>
  <c r="BP490" i="4"/>
  <c r="BJ491" i="4"/>
  <c r="H609" i="1" s="1"/>
  <c r="I609" i="1" s="1"/>
  <c r="BK491" i="4"/>
  <c r="BO491" i="4" s="1"/>
  <c r="BL491" i="4"/>
  <c r="H609" i="8" s="1"/>
  <c r="I609" i="8" s="1"/>
  <c r="BN491" i="4"/>
  <c r="BP491" i="4"/>
  <c r="BJ492" i="4"/>
  <c r="H753" i="1" s="1"/>
  <c r="I753" i="1" s="1"/>
  <c r="BK492" i="4"/>
  <c r="BO492" i="4" s="1"/>
  <c r="BL492" i="4"/>
  <c r="H753" i="8" s="1"/>
  <c r="I753" i="8" s="1"/>
  <c r="BJ493" i="4"/>
  <c r="H187" i="1" s="1"/>
  <c r="I187" i="1" s="1"/>
  <c r="BK493" i="4"/>
  <c r="BO493" i="4" s="1"/>
  <c r="BL493" i="4"/>
  <c r="H187" i="8" s="1"/>
  <c r="I187" i="8" s="1"/>
  <c r="BP493" i="4"/>
  <c r="BJ494" i="4"/>
  <c r="H567" i="1" s="1"/>
  <c r="I567" i="1" s="1"/>
  <c r="BK494" i="4"/>
  <c r="BO494" i="4" s="1"/>
  <c r="BL494" i="4"/>
  <c r="H567" i="8" s="1"/>
  <c r="I567" i="8" s="1"/>
  <c r="BP494" i="4"/>
  <c r="BJ495" i="4"/>
  <c r="H230" i="1" s="1"/>
  <c r="I230" i="1" s="1"/>
  <c r="BK495" i="4"/>
  <c r="BO495" i="4" s="1"/>
  <c r="BL495" i="4"/>
  <c r="H230" i="8" s="1"/>
  <c r="I230" i="8" s="1"/>
  <c r="BN495" i="4"/>
  <c r="BP495" i="4"/>
  <c r="BJ496" i="4"/>
  <c r="H336" i="1" s="1"/>
  <c r="I336" i="1" s="1"/>
  <c r="BK496" i="4"/>
  <c r="BO496" i="4" s="1"/>
  <c r="BL496" i="4"/>
  <c r="H336" i="8" s="1"/>
  <c r="I336" i="8" s="1"/>
  <c r="BJ497" i="4"/>
  <c r="H9" i="1" s="1"/>
  <c r="I9" i="1" s="1"/>
  <c r="BK497" i="4"/>
  <c r="BO497" i="4" s="1"/>
  <c r="BL497" i="4"/>
  <c r="H9" i="8" s="1"/>
  <c r="I9" i="8" s="1"/>
  <c r="BP497" i="4"/>
  <c r="BJ498" i="4"/>
  <c r="H33" i="1" s="1"/>
  <c r="I33" i="1" s="1"/>
  <c r="BK498" i="4"/>
  <c r="BO498" i="4" s="1"/>
  <c r="BL498" i="4"/>
  <c r="H33" i="8" s="1"/>
  <c r="I33" i="8" s="1"/>
  <c r="BP498" i="4"/>
  <c r="BJ499" i="4"/>
  <c r="H343" i="1" s="1"/>
  <c r="I343" i="1" s="1"/>
  <c r="BK499" i="4"/>
  <c r="BO499" i="4" s="1"/>
  <c r="BL499" i="4"/>
  <c r="H343" i="8" s="1"/>
  <c r="I343" i="8" s="1"/>
  <c r="BN499" i="4"/>
  <c r="BP499" i="4"/>
  <c r="BJ500" i="4"/>
  <c r="H27" i="1" s="1"/>
  <c r="I27" i="1" s="1"/>
  <c r="BK500" i="4"/>
  <c r="BO500" i="4" s="1"/>
  <c r="BL500" i="4"/>
  <c r="H27" i="8" s="1"/>
  <c r="I27" i="8" s="1"/>
  <c r="BJ501" i="4"/>
  <c r="H204" i="1" s="1"/>
  <c r="I204" i="1" s="1"/>
  <c r="BK501" i="4"/>
  <c r="BO501" i="4" s="1"/>
  <c r="BL501" i="4"/>
  <c r="H204" i="8" s="1"/>
  <c r="I204" i="8" s="1"/>
  <c r="BP501" i="4"/>
  <c r="BJ502" i="4"/>
  <c r="H302" i="1" s="1"/>
  <c r="I302" i="1" s="1"/>
  <c r="BK502" i="4"/>
  <c r="BO502" i="4" s="1"/>
  <c r="BL502" i="4"/>
  <c r="H302" i="8" s="1"/>
  <c r="I302" i="8" s="1"/>
  <c r="BP502" i="4"/>
  <c r="BJ503" i="4"/>
  <c r="H87" i="1" s="1"/>
  <c r="I87" i="1" s="1"/>
  <c r="BK503" i="4"/>
  <c r="BO503" i="4" s="1"/>
  <c r="BL503" i="4"/>
  <c r="H87" i="8" s="1"/>
  <c r="I87" i="8" s="1"/>
  <c r="BN503" i="4"/>
  <c r="BP503" i="4"/>
  <c r="BJ504" i="4"/>
  <c r="BK504" i="4"/>
  <c r="BL504" i="4"/>
  <c r="BO504" i="4"/>
  <c r="BJ505" i="4"/>
  <c r="BK505" i="4"/>
  <c r="BL505" i="4"/>
  <c r="BO505" i="4"/>
  <c r="BJ506" i="4"/>
  <c r="BK506" i="4"/>
  <c r="BL506" i="4"/>
  <c r="BO506" i="4"/>
  <c r="BJ507" i="4"/>
  <c r="BK507" i="4"/>
  <c r="BL507" i="4"/>
  <c r="BO507" i="4"/>
  <c r="BJ508" i="4"/>
  <c r="BK508" i="4"/>
  <c r="BL508" i="4"/>
  <c r="BO508" i="4"/>
  <c r="BJ509" i="4"/>
  <c r="BK509" i="4"/>
  <c r="BL509" i="4"/>
  <c r="BO509" i="4"/>
  <c r="BJ510" i="4"/>
  <c r="BK510" i="4"/>
  <c r="BL510" i="4"/>
  <c r="BO510" i="4"/>
  <c r="BJ511" i="4"/>
  <c r="BK511" i="4"/>
  <c r="BL511" i="4"/>
  <c r="BO511" i="4"/>
  <c r="BJ512" i="4"/>
  <c r="BK512" i="4"/>
  <c r="BL512" i="4"/>
  <c r="BO512" i="4"/>
  <c r="BJ513" i="4"/>
  <c r="BK513" i="4"/>
  <c r="BL513" i="4"/>
  <c r="BO513" i="4"/>
  <c r="BJ514" i="4"/>
  <c r="BK514" i="4"/>
  <c r="BL514" i="4"/>
  <c r="BO514" i="4"/>
  <c r="BJ515" i="4"/>
  <c r="BK515" i="4"/>
  <c r="BL515" i="4"/>
  <c r="BO515" i="4"/>
  <c r="BJ516" i="4"/>
  <c r="BK516" i="4"/>
  <c r="BL516" i="4"/>
  <c r="BO516" i="4"/>
  <c r="BJ517" i="4"/>
  <c r="BK517" i="4"/>
  <c r="BL517" i="4"/>
  <c r="BO517" i="4"/>
  <c r="BJ518" i="4"/>
  <c r="BK518" i="4"/>
  <c r="BL518" i="4"/>
  <c r="BO518" i="4"/>
  <c r="BJ519" i="4"/>
  <c r="BK519" i="4"/>
  <c r="BL519" i="4"/>
  <c r="BO519" i="4"/>
  <c r="BJ520" i="4"/>
  <c r="BK520" i="4"/>
  <c r="BL520" i="4"/>
  <c r="BO520" i="4"/>
  <c r="BJ521" i="4"/>
  <c r="BK521" i="4"/>
  <c r="BL521" i="4"/>
  <c r="BO521" i="4"/>
  <c r="BJ522" i="4"/>
  <c r="BK522" i="4"/>
  <c r="BL522" i="4"/>
  <c r="BO522" i="4"/>
  <c r="BJ523" i="4"/>
  <c r="BK523" i="4"/>
  <c r="BL523" i="4"/>
  <c r="BO523" i="4"/>
  <c r="BJ524" i="4"/>
  <c r="BK524" i="4"/>
  <c r="BL524" i="4"/>
  <c r="BO524" i="4"/>
  <c r="BJ525" i="4"/>
  <c r="BK525" i="4"/>
  <c r="BL525" i="4"/>
  <c r="BO525" i="4"/>
  <c r="BJ526" i="4"/>
  <c r="BK526" i="4"/>
  <c r="BL526" i="4"/>
  <c r="BO526" i="4"/>
  <c r="BJ527" i="4"/>
  <c r="BK527" i="4"/>
  <c r="BL527" i="4"/>
  <c r="BO527" i="4"/>
  <c r="BJ528" i="4"/>
  <c r="BK528" i="4"/>
  <c r="BL528" i="4"/>
  <c r="BO528" i="4"/>
  <c r="BJ529" i="4"/>
  <c r="BK529" i="4"/>
  <c r="BL529" i="4"/>
  <c r="BO529" i="4"/>
  <c r="BJ530" i="4"/>
  <c r="BK530" i="4"/>
  <c r="BL530" i="4"/>
  <c r="BO530" i="4"/>
  <c r="BJ531" i="4"/>
  <c r="BK531" i="4"/>
  <c r="BL531" i="4"/>
  <c r="BO531" i="4"/>
  <c r="BJ532" i="4"/>
  <c r="BK532" i="4"/>
  <c r="BL532" i="4"/>
  <c r="BO532" i="4"/>
  <c r="BJ533" i="4"/>
  <c r="BK533" i="4"/>
  <c r="BL533" i="4"/>
  <c r="BO533" i="4"/>
  <c r="BJ534" i="4"/>
  <c r="BK534" i="4"/>
  <c r="BL534" i="4"/>
  <c r="BO534" i="4"/>
  <c r="BJ535" i="4"/>
  <c r="BK535" i="4"/>
  <c r="BL535" i="4"/>
  <c r="BO535" i="4"/>
  <c r="BJ536" i="4"/>
  <c r="BK536" i="4"/>
  <c r="BL536" i="4"/>
  <c r="BO536" i="4"/>
  <c r="BJ537" i="4"/>
  <c r="BK537" i="4"/>
  <c r="BL537" i="4"/>
  <c r="BO537" i="4"/>
  <c r="BJ538" i="4"/>
  <c r="BK538" i="4"/>
  <c r="BL538" i="4"/>
  <c r="BO538" i="4"/>
  <c r="BJ539" i="4"/>
  <c r="BK539" i="4"/>
  <c r="BL539" i="4"/>
  <c r="BO539" i="4"/>
  <c r="BJ540" i="4"/>
  <c r="BK540" i="4"/>
  <c r="BL540" i="4"/>
  <c r="BO540" i="4"/>
  <c r="BJ541" i="4"/>
  <c r="BK541" i="4"/>
  <c r="BL541" i="4"/>
  <c r="BO541" i="4"/>
  <c r="BJ542" i="4"/>
  <c r="BK542" i="4"/>
  <c r="BL542" i="4"/>
  <c r="BO542" i="4"/>
  <c r="BJ543" i="4"/>
  <c r="BK543" i="4"/>
  <c r="BL543" i="4"/>
  <c r="BO543" i="4"/>
  <c r="BJ544" i="4"/>
  <c r="BK544" i="4"/>
  <c r="BL544" i="4"/>
  <c r="BO544" i="4"/>
  <c r="BJ545" i="4"/>
  <c r="BK545" i="4"/>
  <c r="BL545" i="4"/>
  <c r="BO545" i="4"/>
  <c r="BJ546" i="4"/>
  <c r="BK546" i="4"/>
  <c r="BL546" i="4"/>
  <c r="BO546" i="4"/>
  <c r="BJ547" i="4"/>
  <c r="BK547" i="4"/>
  <c r="BL547" i="4"/>
  <c r="BO547" i="4"/>
  <c r="BJ548" i="4"/>
  <c r="BK548" i="4"/>
  <c r="BL548" i="4"/>
  <c r="BO548" i="4"/>
  <c r="BJ549" i="4"/>
  <c r="BK549" i="4"/>
  <c r="BL549" i="4"/>
  <c r="BO549" i="4"/>
  <c r="BJ550" i="4"/>
  <c r="BK550" i="4"/>
  <c r="BL550" i="4"/>
  <c r="BO550" i="4"/>
  <c r="BJ551" i="4"/>
  <c r="BK551" i="4"/>
  <c r="BL551" i="4"/>
  <c r="BO551" i="4"/>
  <c r="BJ552" i="4"/>
  <c r="BK552" i="4"/>
  <c r="BL552" i="4"/>
  <c r="BO552" i="4"/>
  <c r="BJ553" i="4"/>
  <c r="BK553" i="4"/>
  <c r="BL553" i="4"/>
  <c r="BO553" i="4"/>
  <c r="BJ554" i="4"/>
  <c r="BK554" i="4"/>
  <c r="BL554" i="4"/>
  <c r="BO554" i="4"/>
  <c r="BJ555" i="4"/>
  <c r="BK555" i="4"/>
  <c r="BL555" i="4"/>
  <c r="BO555" i="4"/>
  <c r="BJ556" i="4"/>
  <c r="BK556" i="4"/>
  <c r="BL556" i="4"/>
  <c r="BO556" i="4"/>
  <c r="BJ557" i="4"/>
  <c r="BK557" i="4"/>
  <c r="BL557" i="4"/>
  <c r="BO557" i="4"/>
  <c r="BJ558" i="4"/>
  <c r="BK558" i="4"/>
  <c r="BL558" i="4"/>
  <c r="BO558" i="4"/>
  <c r="BJ559" i="4"/>
  <c r="BK559" i="4"/>
  <c r="BL559" i="4"/>
  <c r="BO559" i="4"/>
  <c r="BJ560" i="4"/>
  <c r="BK560" i="4"/>
  <c r="BL560" i="4"/>
  <c r="BO560" i="4"/>
  <c r="BJ561" i="4"/>
  <c r="BK561" i="4"/>
  <c r="BL561" i="4"/>
  <c r="BO561" i="4"/>
  <c r="BJ562" i="4"/>
  <c r="BK562" i="4"/>
  <c r="BL562" i="4"/>
  <c r="BO562" i="4"/>
  <c r="BJ563" i="4"/>
  <c r="BK563" i="4"/>
  <c r="BL563" i="4"/>
  <c r="BO563" i="4"/>
  <c r="BJ564" i="4"/>
  <c r="BK564" i="4"/>
  <c r="BL564" i="4"/>
  <c r="BO564" i="4"/>
  <c r="BJ565" i="4"/>
  <c r="BK565" i="4"/>
  <c r="BL565" i="4"/>
  <c r="BO565" i="4"/>
  <c r="BJ566" i="4"/>
  <c r="BK566" i="4"/>
  <c r="BL566" i="4"/>
  <c r="BO566" i="4"/>
  <c r="BJ567" i="4"/>
  <c r="BK567" i="4"/>
  <c r="BL567" i="4"/>
  <c r="BO567" i="4"/>
  <c r="BJ568" i="4"/>
  <c r="BK568" i="4"/>
  <c r="BL568" i="4"/>
  <c r="BO568" i="4"/>
  <c r="BJ569" i="4"/>
  <c r="BK569" i="4"/>
  <c r="BL569" i="4"/>
  <c r="BO569" i="4"/>
  <c r="BJ570" i="4"/>
  <c r="BK570" i="4"/>
  <c r="BL570" i="4"/>
  <c r="BO570" i="4"/>
  <c r="BJ571" i="4"/>
  <c r="BK571" i="4"/>
  <c r="BL571" i="4"/>
  <c r="BO571" i="4"/>
  <c r="BJ572" i="4"/>
  <c r="BK572" i="4"/>
  <c r="BL572" i="4"/>
  <c r="BO572" i="4"/>
  <c r="BJ573" i="4"/>
  <c r="BK573" i="4"/>
  <c r="BL573" i="4"/>
  <c r="BO573" i="4"/>
  <c r="BJ574" i="4"/>
  <c r="BK574" i="4"/>
  <c r="BL574" i="4"/>
  <c r="BO574" i="4"/>
  <c r="BJ575" i="4"/>
  <c r="BK575" i="4"/>
  <c r="BL575" i="4"/>
  <c r="BO575" i="4"/>
  <c r="BJ576" i="4"/>
  <c r="BK576" i="4"/>
  <c r="BL576" i="4"/>
  <c r="BO576" i="4"/>
  <c r="BJ577" i="4"/>
  <c r="BK577" i="4"/>
  <c r="BL577" i="4"/>
  <c r="BO577" i="4"/>
  <c r="BJ578" i="4"/>
  <c r="BK578" i="4"/>
  <c r="BL578" i="4"/>
  <c r="BO578" i="4"/>
  <c r="BJ579" i="4"/>
  <c r="BK579" i="4"/>
  <c r="BL579" i="4"/>
  <c r="BO579" i="4"/>
  <c r="BJ580" i="4"/>
  <c r="BK580" i="4"/>
  <c r="BL580" i="4"/>
  <c r="BO580" i="4"/>
  <c r="BJ581" i="4"/>
  <c r="BK581" i="4"/>
  <c r="BL581" i="4"/>
  <c r="BO581" i="4"/>
  <c r="BJ582" i="4"/>
  <c r="BK582" i="4"/>
  <c r="BL582" i="4"/>
  <c r="BO582" i="4"/>
  <c r="BJ583" i="4"/>
  <c r="BK583" i="4"/>
  <c r="BL583" i="4"/>
  <c r="BO583" i="4"/>
  <c r="BJ584" i="4"/>
  <c r="BK584" i="4"/>
  <c r="BL584" i="4"/>
  <c r="BO584" i="4"/>
  <c r="BJ585" i="4"/>
  <c r="BK585" i="4"/>
  <c r="BL585" i="4"/>
  <c r="BO585" i="4"/>
  <c r="BJ586" i="4"/>
  <c r="BK586" i="4"/>
  <c r="BL586" i="4"/>
  <c r="BO586" i="4"/>
  <c r="BJ587" i="4"/>
  <c r="BK587" i="4"/>
  <c r="BL587" i="4"/>
  <c r="BO587" i="4"/>
  <c r="BJ588" i="4"/>
  <c r="BK588" i="4"/>
  <c r="BL588" i="4"/>
  <c r="BO588" i="4"/>
  <c r="BJ589" i="4"/>
  <c r="BK589" i="4"/>
  <c r="BL589" i="4"/>
  <c r="BO589" i="4"/>
  <c r="BJ590" i="4"/>
  <c r="BK590" i="4"/>
  <c r="BL590" i="4"/>
  <c r="BO590" i="4"/>
  <c r="BJ591" i="4"/>
  <c r="BK591" i="4"/>
  <c r="BL591" i="4"/>
  <c r="BO591" i="4"/>
  <c r="BJ592" i="4"/>
  <c r="BK592" i="4"/>
  <c r="BL592" i="4"/>
  <c r="BO592" i="4"/>
  <c r="BJ593" i="4"/>
  <c r="BK593" i="4"/>
  <c r="BL593" i="4"/>
  <c r="BO593" i="4"/>
  <c r="BJ594" i="4"/>
  <c r="BK594" i="4"/>
  <c r="BL594" i="4"/>
  <c r="BO594" i="4"/>
  <c r="BJ595" i="4"/>
  <c r="BK595" i="4"/>
  <c r="BL595" i="4"/>
  <c r="BO595" i="4"/>
  <c r="BJ596" i="4"/>
  <c r="BK596" i="4"/>
  <c r="BL596" i="4"/>
  <c r="BO596" i="4"/>
  <c r="BJ597" i="4"/>
  <c r="BK597" i="4"/>
  <c r="BL597" i="4"/>
  <c r="BO597" i="4"/>
  <c r="BJ598" i="4"/>
  <c r="BK598" i="4"/>
  <c r="BL598" i="4"/>
  <c r="BO598" i="4"/>
  <c r="BJ599" i="4"/>
  <c r="BK599" i="4"/>
  <c r="BL599" i="4"/>
  <c r="BO599" i="4"/>
  <c r="BJ600" i="4"/>
  <c r="BK600" i="4"/>
  <c r="BL600" i="4"/>
  <c r="BO600" i="4"/>
  <c r="BJ601" i="4"/>
  <c r="BK601" i="4"/>
  <c r="BL601" i="4"/>
  <c r="BO601" i="4"/>
  <c r="BJ602" i="4"/>
  <c r="BK602" i="4"/>
  <c r="BL602" i="4"/>
  <c r="BO602" i="4"/>
  <c r="BJ603" i="4"/>
  <c r="BK603" i="4"/>
  <c r="BL603" i="4"/>
  <c r="BO603" i="4"/>
  <c r="BJ604" i="4"/>
  <c r="BK604" i="4"/>
  <c r="BL604" i="4"/>
  <c r="BO604" i="4"/>
  <c r="BJ605" i="4"/>
  <c r="BK605" i="4"/>
  <c r="BL605" i="4"/>
  <c r="BO605" i="4"/>
  <c r="BJ606" i="4"/>
  <c r="BK606" i="4"/>
  <c r="BL606" i="4"/>
  <c r="BO606" i="4"/>
  <c r="BJ607" i="4"/>
  <c r="BK607" i="4"/>
  <c r="BL607" i="4"/>
  <c r="BO607" i="4"/>
  <c r="BJ608" i="4"/>
  <c r="BK608" i="4"/>
  <c r="BL608" i="4"/>
  <c r="BO608" i="4"/>
  <c r="BJ609" i="4"/>
  <c r="BK609" i="4"/>
  <c r="BL609" i="4"/>
  <c r="BO609" i="4"/>
  <c r="BJ610" i="4"/>
  <c r="BK610" i="4"/>
  <c r="BL610" i="4"/>
  <c r="BO610" i="4"/>
  <c r="BJ611" i="4"/>
  <c r="BK611" i="4"/>
  <c r="BL611" i="4"/>
  <c r="BO611" i="4"/>
  <c r="BJ612" i="4"/>
  <c r="BK612" i="4"/>
  <c r="BL612" i="4"/>
  <c r="BO612" i="4"/>
  <c r="BJ613" i="4"/>
  <c r="BK613" i="4"/>
  <c r="BL613" i="4"/>
  <c r="BO613" i="4"/>
  <c r="BJ614" i="4"/>
  <c r="BK614" i="4"/>
  <c r="BL614" i="4"/>
  <c r="BO614" i="4"/>
  <c r="BJ615" i="4"/>
  <c r="BK615" i="4"/>
  <c r="BL615" i="4"/>
  <c r="BO615" i="4"/>
  <c r="BJ616" i="4"/>
  <c r="BK616" i="4"/>
  <c r="BL616" i="4"/>
  <c r="BO616" i="4"/>
  <c r="BJ617" i="4"/>
  <c r="BK617" i="4"/>
  <c r="BL617" i="4"/>
  <c r="BO617" i="4"/>
  <c r="BJ618" i="4"/>
  <c r="BK618" i="4"/>
  <c r="BL618" i="4"/>
  <c r="BO618" i="4"/>
  <c r="BJ619" i="4"/>
  <c r="BK619" i="4"/>
  <c r="BL619" i="4"/>
  <c r="BO619" i="4"/>
  <c r="BJ620" i="4"/>
  <c r="BK620" i="4"/>
  <c r="BL620" i="4"/>
  <c r="BO620" i="4"/>
  <c r="BJ621" i="4"/>
  <c r="BK621" i="4"/>
  <c r="BL621" i="4"/>
  <c r="BO621" i="4"/>
  <c r="BJ622" i="4"/>
  <c r="BK622" i="4"/>
  <c r="BL622" i="4"/>
  <c r="BO622" i="4"/>
  <c r="BJ623" i="4"/>
  <c r="BK623" i="4"/>
  <c r="BL623" i="4"/>
  <c r="BO623" i="4"/>
  <c r="BJ624" i="4"/>
  <c r="BK624" i="4"/>
  <c r="BL624" i="4"/>
  <c r="BO624" i="4"/>
  <c r="BJ625" i="4"/>
  <c r="BK625" i="4"/>
  <c r="BL625" i="4"/>
  <c r="BO625" i="4"/>
  <c r="BJ626" i="4"/>
  <c r="BK626" i="4"/>
  <c r="BL626" i="4"/>
  <c r="BO626" i="4"/>
  <c r="BJ627" i="4"/>
  <c r="BK627" i="4"/>
  <c r="BL627" i="4"/>
  <c r="BO627" i="4"/>
  <c r="BJ628" i="4"/>
  <c r="BK628" i="4"/>
  <c r="BL628" i="4"/>
  <c r="BO628" i="4"/>
  <c r="BJ629" i="4"/>
  <c r="BK629" i="4"/>
  <c r="BL629" i="4"/>
  <c r="BO629" i="4"/>
  <c r="BJ630" i="4"/>
  <c r="BK630" i="4"/>
  <c r="BL630" i="4"/>
  <c r="BO630" i="4"/>
  <c r="BJ631" i="4"/>
  <c r="BK631" i="4"/>
  <c r="BL631" i="4"/>
  <c r="BO631" i="4"/>
  <c r="BJ632" i="4"/>
  <c r="BK632" i="4"/>
  <c r="BL632" i="4"/>
  <c r="BO632" i="4"/>
  <c r="BJ633" i="4"/>
  <c r="BK633" i="4"/>
  <c r="BL633" i="4"/>
  <c r="BO633" i="4"/>
  <c r="BJ634" i="4"/>
  <c r="BK634" i="4"/>
  <c r="BL634" i="4"/>
  <c r="BO634" i="4"/>
  <c r="BJ635" i="4"/>
  <c r="BK635" i="4"/>
  <c r="BL635" i="4"/>
  <c r="BO635" i="4"/>
  <c r="BJ636" i="4"/>
  <c r="BK636" i="4"/>
  <c r="BL636" i="4"/>
  <c r="BO636" i="4"/>
  <c r="BJ637" i="4"/>
  <c r="BK637" i="4"/>
  <c r="BL637" i="4"/>
  <c r="BO637" i="4"/>
  <c r="BJ638" i="4"/>
  <c r="BK638" i="4"/>
  <c r="BL638" i="4"/>
  <c r="BO638" i="4"/>
  <c r="BJ639" i="4"/>
  <c r="BK639" i="4"/>
  <c r="BL639" i="4"/>
  <c r="BO639" i="4"/>
  <c r="BJ640" i="4"/>
  <c r="BK640" i="4"/>
  <c r="BL640" i="4"/>
  <c r="BO640" i="4"/>
  <c r="BJ641" i="4"/>
  <c r="BK641" i="4"/>
  <c r="BL641" i="4"/>
  <c r="BO641" i="4"/>
  <c r="BJ642" i="4"/>
  <c r="BK642" i="4"/>
  <c r="BL642" i="4"/>
  <c r="BO642" i="4"/>
  <c r="BJ643" i="4"/>
  <c r="BK643" i="4"/>
  <c r="BL643" i="4"/>
  <c r="BO643" i="4"/>
  <c r="BJ644" i="4"/>
  <c r="BK644" i="4"/>
  <c r="BL644" i="4"/>
  <c r="BO644" i="4"/>
  <c r="BJ645" i="4"/>
  <c r="BK645" i="4"/>
  <c r="BL645" i="4"/>
  <c r="BO645" i="4"/>
  <c r="BJ646" i="4"/>
  <c r="BK646" i="4"/>
  <c r="BL646" i="4"/>
  <c r="BO646" i="4"/>
  <c r="BJ647" i="4"/>
  <c r="BK647" i="4"/>
  <c r="BL647" i="4"/>
  <c r="BO647" i="4"/>
  <c r="BJ648" i="4"/>
  <c r="BK648" i="4"/>
  <c r="BL648" i="4"/>
  <c r="BO648" i="4"/>
  <c r="BJ649" i="4"/>
  <c r="BK649" i="4"/>
  <c r="BL649" i="4"/>
  <c r="BO649" i="4"/>
  <c r="BJ650" i="4"/>
  <c r="BK650" i="4"/>
  <c r="BL650" i="4"/>
  <c r="BO650" i="4"/>
  <c r="BJ651" i="4"/>
  <c r="BK651" i="4"/>
  <c r="BL651" i="4"/>
  <c r="BO651" i="4"/>
  <c r="BJ652" i="4"/>
  <c r="BK652" i="4"/>
  <c r="BL652" i="4"/>
  <c r="BO652" i="4"/>
  <c r="BJ653" i="4"/>
  <c r="BK653" i="4"/>
  <c r="BL653" i="4"/>
  <c r="BO653" i="4"/>
  <c r="BJ654" i="4"/>
  <c r="BK654" i="4"/>
  <c r="BL654" i="4"/>
  <c r="BO654" i="4"/>
  <c r="BJ655" i="4"/>
  <c r="BK655" i="4"/>
  <c r="BL655" i="4"/>
  <c r="BO655" i="4"/>
  <c r="BJ656" i="4"/>
  <c r="BK656" i="4"/>
  <c r="BL656" i="4"/>
  <c r="BO656" i="4"/>
  <c r="BJ657" i="4"/>
  <c r="BK657" i="4"/>
  <c r="BL657" i="4"/>
  <c r="BO657" i="4"/>
  <c r="BJ658" i="4"/>
  <c r="BK658" i="4"/>
  <c r="BL658" i="4"/>
  <c r="BO658" i="4"/>
  <c r="BJ659" i="4"/>
  <c r="BK659" i="4"/>
  <c r="BL659" i="4"/>
  <c r="BO659" i="4"/>
  <c r="BJ660" i="4"/>
  <c r="BK660" i="4"/>
  <c r="BL660" i="4"/>
  <c r="BO660" i="4"/>
  <c r="BJ661" i="4"/>
  <c r="BK661" i="4"/>
  <c r="BL661" i="4"/>
  <c r="BO661" i="4"/>
  <c r="BJ662" i="4"/>
  <c r="BK662" i="4"/>
  <c r="BL662" i="4"/>
  <c r="BO662" i="4"/>
  <c r="BJ663" i="4"/>
  <c r="BK663" i="4"/>
  <c r="BL663" i="4"/>
  <c r="BO663" i="4"/>
  <c r="BJ664" i="4"/>
  <c r="BK664" i="4"/>
  <c r="BL664" i="4"/>
  <c r="BO664" i="4"/>
  <c r="BJ665" i="4"/>
  <c r="BK665" i="4"/>
  <c r="BL665" i="4"/>
  <c r="BO665" i="4"/>
  <c r="BJ666" i="4"/>
  <c r="BK666" i="4"/>
  <c r="BL666" i="4"/>
  <c r="BO666" i="4"/>
  <c r="BJ667" i="4"/>
  <c r="BK667" i="4"/>
  <c r="BL667" i="4"/>
  <c r="BO667" i="4"/>
  <c r="BJ668" i="4"/>
  <c r="BK668" i="4"/>
  <c r="BL668" i="4"/>
  <c r="BO668" i="4"/>
  <c r="BJ669" i="4"/>
  <c r="BK669" i="4"/>
  <c r="BL669" i="4"/>
  <c r="BO669" i="4"/>
  <c r="BJ670" i="4"/>
  <c r="BK670" i="4"/>
  <c r="BL670" i="4"/>
  <c r="BO670" i="4"/>
  <c r="BJ671" i="4"/>
  <c r="BK671" i="4"/>
  <c r="BL671" i="4"/>
  <c r="BO671" i="4"/>
  <c r="BJ672" i="4"/>
  <c r="BK672" i="4"/>
  <c r="BL672" i="4"/>
  <c r="BO672" i="4"/>
  <c r="BJ673" i="4"/>
  <c r="BK673" i="4"/>
  <c r="BL673" i="4"/>
  <c r="BO673" i="4"/>
  <c r="BJ674" i="4"/>
  <c r="BK674" i="4"/>
  <c r="BL674" i="4"/>
  <c r="BO674" i="4"/>
  <c r="BJ675" i="4"/>
  <c r="BK675" i="4"/>
  <c r="BL675" i="4"/>
  <c r="BO675" i="4"/>
  <c r="BJ676" i="4"/>
  <c r="BK676" i="4"/>
  <c r="BL676" i="4"/>
  <c r="BO676" i="4"/>
  <c r="BJ677" i="4"/>
  <c r="BK677" i="4"/>
  <c r="BL677" i="4"/>
  <c r="BO677" i="4"/>
  <c r="BJ678" i="4"/>
  <c r="BK678" i="4"/>
  <c r="BL678" i="4"/>
  <c r="BO678" i="4"/>
  <c r="BJ679" i="4"/>
  <c r="BK679" i="4"/>
  <c r="BL679" i="4"/>
  <c r="BO679" i="4"/>
  <c r="BJ680" i="4"/>
  <c r="BK680" i="4"/>
  <c r="BL680" i="4"/>
  <c r="BO680" i="4"/>
  <c r="BJ681" i="4"/>
  <c r="BK681" i="4"/>
  <c r="BL681" i="4"/>
  <c r="BO681" i="4"/>
  <c r="BJ682" i="4"/>
  <c r="BK682" i="4"/>
  <c r="BL682" i="4"/>
  <c r="BO682" i="4"/>
  <c r="BJ683" i="4"/>
  <c r="BK683" i="4"/>
  <c r="BL683" i="4"/>
  <c r="BO683" i="4"/>
  <c r="BJ684" i="4"/>
  <c r="BK684" i="4"/>
  <c r="BL684" i="4"/>
  <c r="BO684" i="4"/>
  <c r="BJ685" i="4"/>
  <c r="BK685" i="4"/>
  <c r="BL685" i="4"/>
  <c r="BO685" i="4"/>
  <c r="BJ686" i="4"/>
  <c r="BK686" i="4"/>
  <c r="BL686" i="4"/>
  <c r="BO686" i="4"/>
  <c r="BJ687" i="4"/>
  <c r="BK687" i="4"/>
  <c r="BL687" i="4"/>
  <c r="BO687" i="4"/>
  <c r="BJ688" i="4"/>
  <c r="BK688" i="4"/>
  <c r="BL688" i="4"/>
  <c r="BO688" i="4"/>
  <c r="BJ689" i="4"/>
  <c r="BK689" i="4"/>
  <c r="BL689" i="4"/>
  <c r="BO689" i="4"/>
  <c r="BJ690" i="4"/>
  <c r="BJ860" i="4" s="1"/>
  <c r="BJ864" i="4" s="1"/>
  <c r="BK690" i="4"/>
  <c r="BL690" i="4"/>
  <c r="BO690" i="4"/>
  <c r="BJ691" i="4"/>
  <c r="BK691" i="4"/>
  <c r="BL691" i="4"/>
  <c r="BO691" i="4"/>
  <c r="BJ692" i="4"/>
  <c r="BK692" i="4"/>
  <c r="BL692" i="4"/>
  <c r="BO692" i="4"/>
  <c r="BJ693" i="4"/>
  <c r="BK693" i="4"/>
  <c r="BL693" i="4"/>
  <c r="BO693" i="4"/>
  <c r="BJ694" i="4"/>
  <c r="BK694" i="4"/>
  <c r="BL694" i="4"/>
  <c r="BO694" i="4"/>
  <c r="BJ695" i="4"/>
  <c r="BK695" i="4"/>
  <c r="BL695" i="4"/>
  <c r="BO695" i="4"/>
  <c r="BJ696" i="4"/>
  <c r="BK696" i="4"/>
  <c r="BL696" i="4"/>
  <c r="BO696" i="4"/>
  <c r="BJ697" i="4"/>
  <c r="BK697" i="4"/>
  <c r="BL697" i="4"/>
  <c r="BO697" i="4"/>
  <c r="BJ698" i="4"/>
  <c r="BK698" i="4"/>
  <c r="BL698" i="4"/>
  <c r="BO698" i="4"/>
  <c r="BJ699" i="4"/>
  <c r="BK699" i="4"/>
  <c r="BL699" i="4"/>
  <c r="BO699" i="4"/>
  <c r="BJ700" i="4"/>
  <c r="BK700" i="4"/>
  <c r="BL700" i="4"/>
  <c r="BO700" i="4"/>
  <c r="BJ701" i="4"/>
  <c r="BK701" i="4"/>
  <c r="BL701" i="4"/>
  <c r="BO701" i="4"/>
  <c r="BJ702" i="4"/>
  <c r="BK702" i="4"/>
  <c r="BL702" i="4"/>
  <c r="BO702" i="4"/>
  <c r="BJ703" i="4"/>
  <c r="BK703" i="4"/>
  <c r="BL703" i="4"/>
  <c r="BO703" i="4"/>
  <c r="BJ704" i="4"/>
  <c r="BK704" i="4"/>
  <c r="BL704" i="4"/>
  <c r="BO704" i="4"/>
  <c r="BJ705" i="4"/>
  <c r="BK705" i="4"/>
  <c r="BL705" i="4"/>
  <c r="BO705" i="4"/>
  <c r="BJ706" i="4"/>
  <c r="BK706" i="4"/>
  <c r="BL706" i="4"/>
  <c r="BO706" i="4"/>
  <c r="BJ707" i="4"/>
  <c r="BK707" i="4"/>
  <c r="BL707" i="4"/>
  <c r="BO707" i="4"/>
  <c r="BJ708" i="4"/>
  <c r="BK708" i="4"/>
  <c r="BL708" i="4"/>
  <c r="BO708" i="4"/>
  <c r="BJ709" i="4"/>
  <c r="BK709" i="4"/>
  <c r="BL709" i="4"/>
  <c r="BO709" i="4"/>
  <c r="BJ710" i="4"/>
  <c r="BK710" i="4"/>
  <c r="BL710" i="4"/>
  <c r="BO710" i="4"/>
  <c r="BJ711" i="4"/>
  <c r="BK711" i="4"/>
  <c r="BL711" i="4"/>
  <c r="BO711" i="4"/>
  <c r="BJ712" i="4"/>
  <c r="BK712" i="4"/>
  <c r="BL712" i="4"/>
  <c r="BO712" i="4"/>
  <c r="BJ713" i="4"/>
  <c r="BK713" i="4"/>
  <c r="BL713" i="4"/>
  <c r="BO713" i="4"/>
  <c r="BJ714" i="4"/>
  <c r="BK714" i="4"/>
  <c r="BL714" i="4"/>
  <c r="BO714" i="4"/>
  <c r="BJ715" i="4"/>
  <c r="BK715" i="4"/>
  <c r="BL715" i="4"/>
  <c r="BO715" i="4"/>
  <c r="BJ716" i="4"/>
  <c r="BK716" i="4"/>
  <c r="BL716" i="4"/>
  <c r="BO716" i="4"/>
  <c r="BJ717" i="4"/>
  <c r="BK717" i="4"/>
  <c r="BL717" i="4"/>
  <c r="BO717" i="4"/>
  <c r="BJ718" i="4"/>
  <c r="BK718" i="4"/>
  <c r="BL718" i="4"/>
  <c r="BO718" i="4"/>
  <c r="BJ719" i="4"/>
  <c r="BK719" i="4"/>
  <c r="BL719" i="4"/>
  <c r="BO719" i="4"/>
  <c r="BJ720" i="4"/>
  <c r="BK720" i="4"/>
  <c r="BL720" i="4"/>
  <c r="BO720" i="4"/>
  <c r="BJ721" i="4"/>
  <c r="BK721" i="4"/>
  <c r="BL721" i="4"/>
  <c r="BO721" i="4"/>
  <c r="BJ722" i="4"/>
  <c r="BK722" i="4"/>
  <c r="BL722" i="4"/>
  <c r="BO722" i="4"/>
  <c r="BJ723" i="4"/>
  <c r="BK723" i="4"/>
  <c r="BL723" i="4"/>
  <c r="BO723" i="4"/>
  <c r="BJ724" i="4"/>
  <c r="BK724" i="4"/>
  <c r="BL724" i="4"/>
  <c r="BO724" i="4"/>
  <c r="BJ725" i="4"/>
  <c r="BK725" i="4"/>
  <c r="BL725" i="4"/>
  <c r="BO725" i="4"/>
  <c r="BJ726" i="4"/>
  <c r="BK726" i="4"/>
  <c r="BL726" i="4"/>
  <c r="BO726" i="4"/>
  <c r="BJ727" i="4"/>
  <c r="BK727" i="4"/>
  <c r="BL727" i="4"/>
  <c r="BO727" i="4"/>
  <c r="BJ728" i="4"/>
  <c r="BK728" i="4"/>
  <c r="BL728" i="4"/>
  <c r="BO728" i="4"/>
  <c r="BJ729" i="4"/>
  <c r="BK729" i="4"/>
  <c r="BL729" i="4"/>
  <c r="BO729" i="4"/>
  <c r="BJ730" i="4"/>
  <c r="BK730" i="4"/>
  <c r="BL730" i="4"/>
  <c r="BO730" i="4"/>
  <c r="BJ731" i="4"/>
  <c r="BK731" i="4"/>
  <c r="BL731" i="4"/>
  <c r="BO731" i="4"/>
  <c r="BJ732" i="4"/>
  <c r="BK732" i="4"/>
  <c r="BL732" i="4"/>
  <c r="BO732" i="4"/>
  <c r="BJ733" i="4"/>
  <c r="BK733" i="4"/>
  <c r="BL733" i="4"/>
  <c r="BO733" i="4"/>
  <c r="BJ734" i="4"/>
  <c r="BK734" i="4"/>
  <c r="BL734" i="4"/>
  <c r="BO734" i="4"/>
  <c r="BJ735" i="4"/>
  <c r="BK735" i="4"/>
  <c r="BL735" i="4"/>
  <c r="BO735" i="4"/>
  <c r="BJ736" i="4"/>
  <c r="BK736" i="4"/>
  <c r="BL736" i="4"/>
  <c r="BO736" i="4"/>
  <c r="BJ737" i="4"/>
  <c r="BK737" i="4"/>
  <c r="BL737" i="4"/>
  <c r="BO737" i="4"/>
  <c r="BJ738" i="4"/>
  <c r="BK738" i="4"/>
  <c r="BL738" i="4"/>
  <c r="BO738" i="4"/>
  <c r="BJ739" i="4"/>
  <c r="BK739" i="4"/>
  <c r="BL739" i="4"/>
  <c r="BO739" i="4"/>
  <c r="BJ740" i="4"/>
  <c r="BK740" i="4"/>
  <c r="BL740" i="4"/>
  <c r="BO740" i="4"/>
  <c r="BJ741" i="4"/>
  <c r="BK741" i="4"/>
  <c r="BL741" i="4"/>
  <c r="BO741" i="4"/>
  <c r="BJ742" i="4"/>
  <c r="BK742" i="4"/>
  <c r="BL742" i="4"/>
  <c r="BO742" i="4"/>
  <c r="BJ743" i="4"/>
  <c r="BK743" i="4"/>
  <c r="BL743" i="4"/>
  <c r="BO743" i="4"/>
  <c r="BJ744" i="4"/>
  <c r="BK744" i="4"/>
  <c r="BL744" i="4"/>
  <c r="BO744" i="4"/>
  <c r="BJ745" i="4"/>
  <c r="BK745" i="4"/>
  <c r="BL745" i="4"/>
  <c r="BO745" i="4"/>
  <c r="BJ746" i="4"/>
  <c r="BK746" i="4"/>
  <c r="BL746" i="4"/>
  <c r="BO746" i="4"/>
  <c r="BJ747" i="4"/>
  <c r="BK747" i="4"/>
  <c r="BL747" i="4"/>
  <c r="BO747" i="4"/>
  <c r="BJ748" i="4"/>
  <c r="BK748" i="4"/>
  <c r="BL748" i="4"/>
  <c r="BO748" i="4"/>
  <c r="BJ749" i="4"/>
  <c r="BK749" i="4"/>
  <c r="BL749" i="4"/>
  <c r="BO749" i="4"/>
  <c r="BJ750" i="4"/>
  <c r="BK750" i="4"/>
  <c r="BL750" i="4"/>
  <c r="BO750" i="4"/>
  <c r="BJ751" i="4"/>
  <c r="BK751" i="4"/>
  <c r="BL751" i="4"/>
  <c r="BO751" i="4"/>
  <c r="BJ752" i="4"/>
  <c r="BK752" i="4"/>
  <c r="BL752" i="4"/>
  <c r="BO752" i="4"/>
  <c r="BJ753" i="4"/>
  <c r="BK753" i="4"/>
  <c r="BL753" i="4"/>
  <c r="BO753" i="4"/>
  <c r="BJ754" i="4"/>
  <c r="BK754" i="4"/>
  <c r="BL754" i="4"/>
  <c r="BO754" i="4"/>
  <c r="BJ755" i="4"/>
  <c r="BK755" i="4"/>
  <c r="BL755" i="4"/>
  <c r="BO755" i="4"/>
  <c r="BJ756" i="4"/>
  <c r="BK756" i="4"/>
  <c r="BL756" i="4"/>
  <c r="BO756" i="4"/>
  <c r="BJ757" i="4"/>
  <c r="BK757" i="4"/>
  <c r="BL757" i="4"/>
  <c r="BO757" i="4"/>
  <c r="BJ758" i="4"/>
  <c r="BK758" i="4"/>
  <c r="BL758" i="4"/>
  <c r="BO758" i="4"/>
  <c r="BJ759" i="4"/>
  <c r="BK759" i="4"/>
  <c r="BL759" i="4"/>
  <c r="BO759" i="4"/>
  <c r="BJ760" i="4"/>
  <c r="BK760" i="4"/>
  <c r="BL760" i="4"/>
  <c r="BO760" i="4"/>
  <c r="BJ761" i="4"/>
  <c r="BK761" i="4"/>
  <c r="BL761" i="4"/>
  <c r="BO761" i="4"/>
  <c r="BJ762" i="4"/>
  <c r="BK762" i="4"/>
  <c r="BL762" i="4"/>
  <c r="BO762" i="4"/>
  <c r="BJ763" i="4"/>
  <c r="BK763" i="4"/>
  <c r="BL763" i="4"/>
  <c r="BO763" i="4"/>
  <c r="BJ764" i="4"/>
  <c r="BK764" i="4"/>
  <c r="BL764" i="4"/>
  <c r="BO764" i="4"/>
  <c r="BJ765" i="4"/>
  <c r="BK765" i="4"/>
  <c r="BL765" i="4"/>
  <c r="BO765" i="4"/>
  <c r="BJ766" i="4"/>
  <c r="BK766" i="4"/>
  <c r="BL766" i="4"/>
  <c r="BO766" i="4"/>
  <c r="BJ767" i="4"/>
  <c r="BK767" i="4"/>
  <c r="BL767" i="4"/>
  <c r="BO767" i="4"/>
  <c r="BJ768" i="4"/>
  <c r="BK768" i="4"/>
  <c r="BL768" i="4"/>
  <c r="BO768" i="4"/>
  <c r="BJ769" i="4"/>
  <c r="BK769" i="4"/>
  <c r="BL769" i="4"/>
  <c r="BO769" i="4"/>
  <c r="BJ770" i="4"/>
  <c r="BK770" i="4"/>
  <c r="BL770" i="4"/>
  <c r="BO770" i="4"/>
  <c r="BJ771" i="4"/>
  <c r="BK771" i="4"/>
  <c r="BL771" i="4"/>
  <c r="BO771" i="4"/>
  <c r="BJ772" i="4"/>
  <c r="BK772" i="4"/>
  <c r="BL772" i="4"/>
  <c r="BO772" i="4"/>
  <c r="BJ773" i="4"/>
  <c r="BK773" i="4"/>
  <c r="BL773" i="4"/>
  <c r="BO773" i="4"/>
  <c r="BJ774" i="4"/>
  <c r="BK774" i="4"/>
  <c r="BL774" i="4"/>
  <c r="BO774" i="4"/>
  <c r="BJ775" i="4"/>
  <c r="BK775" i="4"/>
  <c r="BL775" i="4"/>
  <c r="BO775" i="4"/>
  <c r="BJ776" i="4"/>
  <c r="BK776" i="4"/>
  <c r="BL776" i="4"/>
  <c r="BO776" i="4"/>
  <c r="BJ777" i="4"/>
  <c r="BK777" i="4"/>
  <c r="BL777" i="4"/>
  <c r="BO777" i="4"/>
  <c r="BJ778" i="4"/>
  <c r="BK778" i="4"/>
  <c r="BL778" i="4"/>
  <c r="BO778" i="4"/>
  <c r="BJ779" i="4"/>
  <c r="BK779" i="4"/>
  <c r="BL779" i="4"/>
  <c r="BO779" i="4"/>
  <c r="BJ780" i="4"/>
  <c r="BK780" i="4"/>
  <c r="BL780" i="4"/>
  <c r="BO780" i="4"/>
  <c r="BJ781" i="4"/>
  <c r="BK781" i="4"/>
  <c r="BL781" i="4"/>
  <c r="BO781" i="4"/>
  <c r="BJ782" i="4"/>
  <c r="BK782" i="4"/>
  <c r="BL782" i="4"/>
  <c r="BO782" i="4"/>
  <c r="BJ783" i="4"/>
  <c r="BK783" i="4"/>
  <c r="BL783" i="4"/>
  <c r="BO783" i="4"/>
  <c r="BJ784" i="4"/>
  <c r="BK784" i="4"/>
  <c r="BL784" i="4"/>
  <c r="BO784" i="4"/>
  <c r="BJ785" i="4"/>
  <c r="BK785" i="4"/>
  <c r="BL785" i="4"/>
  <c r="BO785" i="4"/>
  <c r="BJ786" i="4"/>
  <c r="BK786" i="4"/>
  <c r="BL786" i="4"/>
  <c r="BO786" i="4"/>
  <c r="BJ787" i="4"/>
  <c r="BK787" i="4"/>
  <c r="BL787" i="4"/>
  <c r="BO787" i="4"/>
  <c r="BJ788" i="4"/>
  <c r="BK788" i="4"/>
  <c r="BL788" i="4"/>
  <c r="BO788" i="4"/>
  <c r="BJ789" i="4"/>
  <c r="BK789" i="4"/>
  <c r="BL789" i="4"/>
  <c r="BO789" i="4"/>
  <c r="BJ790" i="4"/>
  <c r="BK790" i="4"/>
  <c r="BL790" i="4"/>
  <c r="BO790" i="4"/>
  <c r="BJ791" i="4"/>
  <c r="BK791" i="4"/>
  <c r="BL791" i="4"/>
  <c r="BO791" i="4"/>
  <c r="BJ792" i="4"/>
  <c r="BK792" i="4"/>
  <c r="BL792" i="4"/>
  <c r="BO792" i="4"/>
  <c r="BJ793" i="4"/>
  <c r="BK793" i="4"/>
  <c r="BL793" i="4"/>
  <c r="BO793" i="4"/>
  <c r="BJ794" i="4"/>
  <c r="BK794" i="4"/>
  <c r="BL794" i="4"/>
  <c r="BO794" i="4"/>
  <c r="BJ795" i="4"/>
  <c r="BK795" i="4"/>
  <c r="BL795" i="4"/>
  <c r="BO795" i="4"/>
  <c r="BJ796" i="4"/>
  <c r="BK796" i="4"/>
  <c r="BL796" i="4"/>
  <c r="BO796" i="4"/>
  <c r="BJ797" i="4"/>
  <c r="BK797" i="4"/>
  <c r="BL797" i="4"/>
  <c r="BO797" i="4"/>
  <c r="BJ798" i="4"/>
  <c r="BK798" i="4"/>
  <c r="BL798" i="4"/>
  <c r="BO798" i="4"/>
  <c r="BJ799" i="4"/>
  <c r="BK799" i="4"/>
  <c r="BL799" i="4"/>
  <c r="BO799" i="4"/>
  <c r="BJ800" i="4"/>
  <c r="BK800" i="4"/>
  <c r="BL800" i="4"/>
  <c r="BO800" i="4"/>
  <c r="BJ801" i="4"/>
  <c r="BK801" i="4"/>
  <c r="BL801" i="4"/>
  <c r="BO801" i="4"/>
  <c r="BJ802" i="4"/>
  <c r="BK802" i="4"/>
  <c r="BL802" i="4"/>
  <c r="BO802" i="4"/>
  <c r="BJ803" i="4"/>
  <c r="BK803" i="4"/>
  <c r="BL803" i="4"/>
  <c r="BO803" i="4"/>
  <c r="BJ804" i="4"/>
  <c r="BK804" i="4"/>
  <c r="BL804" i="4"/>
  <c r="BO804" i="4"/>
  <c r="BJ805" i="4"/>
  <c r="BK805" i="4"/>
  <c r="BL805" i="4"/>
  <c r="BO805" i="4"/>
  <c r="BJ806" i="4"/>
  <c r="BK806" i="4"/>
  <c r="BL806" i="4"/>
  <c r="BO806" i="4"/>
  <c r="BJ807" i="4"/>
  <c r="BK807" i="4"/>
  <c r="BL807" i="4"/>
  <c r="BO807" i="4"/>
  <c r="BJ808" i="4"/>
  <c r="BK808" i="4"/>
  <c r="BL808" i="4"/>
  <c r="BO808" i="4"/>
  <c r="BJ809" i="4"/>
  <c r="BK809" i="4"/>
  <c r="BL809" i="4"/>
  <c r="BO809" i="4"/>
  <c r="BJ810" i="4"/>
  <c r="BK810" i="4"/>
  <c r="BL810" i="4"/>
  <c r="BO810" i="4"/>
  <c r="BJ811" i="4"/>
  <c r="BK811" i="4"/>
  <c r="BL811" i="4"/>
  <c r="BO811" i="4"/>
  <c r="BJ812" i="4"/>
  <c r="BK812" i="4"/>
  <c r="BL812" i="4"/>
  <c r="BO812" i="4"/>
  <c r="BJ813" i="4"/>
  <c r="BK813" i="4"/>
  <c r="BL813" i="4"/>
  <c r="BO813" i="4"/>
  <c r="BJ814" i="4"/>
  <c r="BK814" i="4"/>
  <c r="BL814" i="4"/>
  <c r="BO814" i="4"/>
  <c r="BJ815" i="4"/>
  <c r="BK815" i="4"/>
  <c r="BL815" i="4"/>
  <c r="BO815" i="4"/>
  <c r="BJ816" i="4"/>
  <c r="BK816" i="4"/>
  <c r="BL816" i="4"/>
  <c r="BO816" i="4"/>
  <c r="BJ817" i="4"/>
  <c r="BK817" i="4"/>
  <c r="BL817" i="4"/>
  <c r="BO817" i="4"/>
  <c r="BJ818" i="4"/>
  <c r="BK818" i="4"/>
  <c r="BL818" i="4"/>
  <c r="BO818" i="4"/>
  <c r="BJ819" i="4"/>
  <c r="BK819" i="4"/>
  <c r="BL819" i="4"/>
  <c r="BO819" i="4"/>
  <c r="BJ820" i="4"/>
  <c r="BK820" i="4"/>
  <c r="BL820" i="4"/>
  <c r="BO820" i="4"/>
  <c r="BJ821" i="4"/>
  <c r="BK821" i="4"/>
  <c r="BL821" i="4"/>
  <c r="BO821" i="4"/>
  <c r="BJ822" i="4"/>
  <c r="BK822" i="4"/>
  <c r="BL822" i="4"/>
  <c r="BO822" i="4"/>
  <c r="BJ823" i="4"/>
  <c r="BK823" i="4"/>
  <c r="BL823" i="4"/>
  <c r="BO823" i="4"/>
  <c r="BJ824" i="4"/>
  <c r="BK824" i="4"/>
  <c r="BL824" i="4"/>
  <c r="BO824" i="4"/>
  <c r="BJ825" i="4"/>
  <c r="BK825" i="4"/>
  <c r="BL825" i="4"/>
  <c r="BO825" i="4"/>
  <c r="BJ826" i="4"/>
  <c r="BK826" i="4"/>
  <c r="BL826" i="4"/>
  <c r="BO826" i="4"/>
  <c r="BJ827" i="4"/>
  <c r="BK827" i="4"/>
  <c r="BL827" i="4"/>
  <c r="BO827" i="4"/>
  <c r="BJ828" i="4"/>
  <c r="BK828" i="4"/>
  <c r="BL828" i="4"/>
  <c r="BO828" i="4"/>
  <c r="BJ829" i="4"/>
  <c r="BK829" i="4"/>
  <c r="BL829" i="4"/>
  <c r="BO829" i="4"/>
  <c r="BJ830" i="4"/>
  <c r="BK830" i="4"/>
  <c r="BL830" i="4"/>
  <c r="BO830" i="4"/>
  <c r="BJ831" i="4"/>
  <c r="BK831" i="4"/>
  <c r="BL831" i="4"/>
  <c r="BO831" i="4"/>
  <c r="BJ832" i="4"/>
  <c r="BK832" i="4"/>
  <c r="BL832" i="4"/>
  <c r="BO832" i="4"/>
  <c r="BJ833" i="4"/>
  <c r="BK833" i="4"/>
  <c r="BL833" i="4"/>
  <c r="BO833" i="4"/>
  <c r="BJ834" i="4"/>
  <c r="BK834" i="4"/>
  <c r="BL834" i="4"/>
  <c r="BO834" i="4"/>
  <c r="BJ835" i="4"/>
  <c r="BK835" i="4"/>
  <c r="BL835" i="4"/>
  <c r="BO835" i="4"/>
  <c r="BJ836" i="4"/>
  <c r="BK836" i="4"/>
  <c r="BL836" i="4"/>
  <c r="BO836" i="4"/>
  <c r="BJ837" i="4"/>
  <c r="BK837" i="4"/>
  <c r="BL837" i="4"/>
  <c r="BO837" i="4"/>
  <c r="BJ838" i="4"/>
  <c r="BK838" i="4"/>
  <c r="BL838" i="4"/>
  <c r="BO838" i="4"/>
  <c r="BJ839" i="4"/>
  <c r="BK839" i="4"/>
  <c r="BL839" i="4"/>
  <c r="BO839" i="4"/>
  <c r="BJ840" i="4"/>
  <c r="BK840" i="4"/>
  <c r="BL840" i="4"/>
  <c r="BO840" i="4"/>
  <c r="BJ841" i="4"/>
  <c r="BK841" i="4"/>
  <c r="BL841" i="4"/>
  <c r="BO841" i="4"/>
  <c r="BJ842" i="4"/>
  <c r="BK842" i="4"/>
  <c r="BL842" i="4"/>
  <c r="BO842" i="4"/>
  <c r="BJ843" i="4"/>
  <c r="BK843" i="4"/>
  <c r="BL843" i="4"/>
  <c r="BO843" i="4"/>
  <c r="BJ844" i="4"/>
  <c r="BK844" i="4"/>
  <c r="BL844" i="4"/>
  <c r="BO844" i="4"/>
  <c r="BJ845" i="4"/>
  <c r="BK845" i="4"/>
  <c r="BL845" i="4"/>
  <c r="BO845" i="4"/>
  <c r="BJ846" i="4"/>
  <c r="BK846" i="4"/>
  <c r="BL846" i="4"/>
  <c r="BO846" i="4"/>
  <c r="BJ847" i="4"/>
  <c r="BK847" i="4"/>
  <c r="BL847" i="4"/>
  <c r="BO847" i="4"/>
  <c r="BJ848" i="4"/>
  <c r="BK848" i="4"/>
  <c r="BL848" i="4"/>
  <c r="BO848" i="4"/>
  <c r="BJ849" i="4"/>
  <c r="BK849" i="4"/>
  <c r="BL849" i="4"/>
  <c r="BO849" i="4"/>
  <c r="BJ850" i="4"/>
  <c r="BK850" i="4"/>
  <c r="BL850" i="4"/>
  <c r="BO850" i="4"/>
  <c r="BJ851" i="4"/>
  <c r="BK851" i="4"/>
  <c r="BL851" i="4"/>
  <c r="BO851" i="4"/>
  <c r="BJ852" i="4"/>
  <c r="BK852" i="4"/>
  <c r="BL852" i="4"/>
  <c r="BO852" i="4"/>
  <c r="BJ853" i="4"/>
  <c r="BK853" i="4"/>
  <c r="BL853" i="4"/>
  <c r="BO853" i="4"/>
  <c r="BJ854" i="4"/>
  <c r="BK854" i="4"/>
  <c r="BL854" i="4"/>
  <c r="BO854" i="4"/>
  <c r="BJ855" i="4"/>
  <c r="BK855" i="4"/>
  <c r="BL855" i="4"/>
  <c r="BO855" i="4"/>
  <c r="BJ856" i="4"/>
  <c r="BK856" i="4"/>
  <c r="BL856" i="4"/>
  <c r="BO856" i="4"/>
  <c r="BJ857" i="4"/>
  <c r="BK857" i="4"/>
  <c r="BL857" i="4"/>
  <c r="BO857" i="4"/>
  <c r="BJ858" i="4"/>
  <c r="BK858" i="4"/>
  <c r="BL858" i="4"/>
  <c r="BO858" i="4"/>
  <c r="BJ859" i="4"/>
  <c r="BK859" i="4"/>
  <c r="BL859" i="4"/>
  <c r="BO859" i="4"/>
  <c r="BK860" i="4"/>
  <c r="BK864" i="4" s="1"/>
  <c r="E862" i="4"/>
  <c r="BJ865" i="4" s="1"/>
  <c r="S862" i="4"/>
  <c r="U862" i="4"/>
  <c r="BK865" i="4" s="1"/>
  <c r="AI862" i="4"/>
  <c r="AK862" i="4"/>
  <c r="BL865" i="4" s="1"/>
  <c r="AY862" i="4"/>
  <c r="BN365" i="4" l="1"/>
  <c r="BP364" i="4"/>
  <c r="BP363" i="4"/>
  <c r="BN361" i="4"/>
  <c r="BP360" i="4"/>
  <c r="BP359" i="4"/>
  <c r="BN357" i="4"/>
  <c r="BP356" i="4"/>
  <c r="BP355" i="4"/>
  <c r="BN353" i="4"/>
  <c r="BP352" i="4"/>
  <c r="BP351" i="4"/>
  <c r="BN349" i="4"/>
  <c r="BP348" i="4"/>
  <c r="BP347" i="4"/>
  <c r="BN345" i="4"/>
  <c r="BP344" i="4"/>
  <c r="BP343" i="4"/>
  <c r="BN341" i="4"/>
  <c r="BP340" i="4"/>
  <c r="BP339" i="4"/>
  <c r="BN337" i="4"/>
  <c r="BP336" i="4"/>
  <c r="BP335" i="4"/>
  <c r="BN333" i="4"/>
  <c r="BP332" i="4"/>
  <c r="BP331" i="4"/>
  <c r="BN329" i="4"/>
  <c r="BP328" i="4"/>
  <c r="BP327" i="4"/>
  <c r="BN325" i="4"/>
  <c r="BP324" i="4"/>
  <c r="BP323" i="4"/>
  <c r="BN321" i="4"/>
  <c r="BP320" i="4"/>
  <c r="BP319" i="4"/>
  <c r="BN317" i="4"/>
  <c r="BP316" i="4"/>
  <c r="BP315" i="4"/>
  <c r="BN313" i="4"/>
  <c r="BP312" i="4"/>
  <c r="BP311" i="4"/>
  <c r="BN309" i="4"/>
  <c r="BP308" i="4"/>
  <c r="BP307" i="4"/>
  <c r="BN305" i="4"/>
  <c r="BP304" i="4"/>
  <c r="BP303" i="4"/>
  <c r="BN301" i="4"/>
  <c r="BP300" i="4"/>
  <c r="BP299" i="4"/>
  <c r="BN297" i="4"/>
  <c r="H223" i="8"/>
  <c r="I223" i="8" s="1"/>
  <c r="BP296" i="4"/>
  <c r="H158" i="1"/>
  <c r="I158" i="1" s="1"/>
  <c r="BN293" i="4"/>
  <c r="H553" i="8"/>
  <c r="I553" i="8" s="1"/>
  <c r="BP291" i="4"/>
  <c r="BP289" i="4"/>
  <c r="H237" i="8"/>
  <c r="I237" i="8" s="1"/>
  <c r="BP288" i="4"/>
  <c r="H64" i="1"/>
  <c r="I64" i="1" s="1"/>
  <c r="BN285" i="4"/>
  <c r="H207" i="8"/>
  <c r="I207" i="8" s="1"/>
  <c r="BP283" i="4"/>
  <c r="BP281" i="4"/>
  <c r="H656" i="8"/>
  <c r="I656" i="8" s="1"/>
  <c r="BP280" i="4"/>
  <c r="H857" i="1"/>
  <c r="I857" i="1" s="1"/>
  <c r="BN277" i="4"/>
  <c r="H765" i="8"/>
  <c r="I765" i="8" s="1"/>
  <c r="BP275" i="4"/>
  <c r="BP273" i="4"/>
  <c r="H669" i="8"/>
  <c r="I669" i="8" s="1"/>
  <c r="BP272" i="4"/>
  <c r="H294" i="1"/>
  <c r="I294" i="1" s="1"/>
  <c r="BN269" i="4"/>
  <c r="H118" i="8"/>
  <c r="I118" i="8" s="1"/>
  <c r="BP267" i="4"/>
  <c r="BP265" i="4"/>
  <c r="H380" i="8"/>
  <c r="I380" i="8" s="1"/>
  <c r="BP264" i="4"/>
  <c r="H222" i="1"/>
  <c r="I222" i="1" s="1"/>
  <c r="BN261" i="4"/>
  <c r="H310" i="8"/>
  <c r="I310" i="8" s="1"/>
  <c r="BP259" i="4"/>
  <c r="BP257" i="4"/>
  <c r="H483" i="8"/>
  <c r="I483" i="8" s="1"/>
  <c r="BP256" i="4"/>
  <c r="H493" i="1"/>
  <c r="I493" i="1" s="1"/>
  <c r="BN253" i="4"/>
  <c r="H68" i="8"/>
  <c r="I68" i="8" s="1"/>
  <c r="BP251" i="4"/>
  <c r="BP249" i="4"/>
  <c r="H245" i="8"/>
  <c r="I245" i="8" s="1"/>
  <c r="BP248" i="4"/>
  <c r="H495" i="1"/>
  <c r="I495" i="1" s="1"/>
  <c r="BN245" i="4"/>
  <c r="H508" i="8"/>
  <c r="I508" i="8" s="1"/>
  <c r="BP243" i="4"/>
  <c r="BP241" i="4"/>
  <c r="H481" i="8"/>
  <c r="I481" i="8" s="1"/>
  <c r="BP240" i="4"/>
  <c r="H335" i="8"/>
  <c r="I335" i="8" s="1"/>
  <c r="BP295" i="4"/>
  <c r="H100" i="8"/>
  <c r="I100" i="8" s="1"/>
  <c r="BP292" i="4"/>
  <c r="H19" i="1"/>
  <c r="I19" i="1" s="1"/>
  <c r="BN289" i="4"/>
  <c r="H367" i="8"/>
  <c r="I367" i="8" s="1"/>
  <c r="BP287" i="4"/>
  <c r="H280" i="8"/>
  <c r="I280" i="8" s="1"/>
  <c r="BP284" i="4"/>
  <c r="H75" i="1"/>
  <c r="I75" i="1" s="1"/>
  <c r="BN281" i="4"/>
  <c r="H744" i="8"/>
  <c r="I744" i="8" s="1"/>
  <c r="BP279" i="4"/>
  <c r="H658" i="8"/>
  <c r="I658" i="8" s="1"/>
  <c r="BP276" i="4"/>
  <c r="H858" i="1"/>
  <c r="I858" i="1" s="1"/>
  <c r="BN273" i="4"/>
  <c r="H652" i="8"/>
  <c r="I652" i="8" s="1"/>
  <c r="BP271" i="4"/>
  <c r="H50" i="8"/>
  <c r="I50" i="8" s="1"/>
  <c r="BP268" i="4"/>
  <c r="H261" i="1"/>
  <c r="I261" i="1" s="1"/>
  <c r="BN265" i="4"/>
  <c r="H403" i="8"/>
  <c r="I403" i="8" s="1"/>
  <c r="BP263" i="4"/>
  <c r="H192" i="8"/>
  <c r="I192" i="8" s="1"/>
  <c r="BP260" i="4"/>
  <c r="H479" i="1"/>
  <c r="I479" i="1" s="1"/>
  <c r="BN257" i="4"/>
  <c r="H290" i="8"/>
  <c r="I290" i="8" s="1"/>
  <c r="BP255" i="4"/>
  <c r="H463" i="8"/>
  <c r="I463" i="8" s="1"/>
  <c r="BP252" i="4"/>
  <c r="H572" i="1"/>
  <c r="I572" i="1" s="1"/>
  <c r="BN249" i="4"/>
  <c r="H201" i="8"/>
  <c r="I201" i="8" s="1"/>
  <c r="BP247" i="4"/>
  <c r="H551" i="8"/>
  <c r="I551" i="8" s="1"/>
  <c r="BP244" i="4"/>
  <c r="H534" i="1"/>
  <c r="I534" i="1" s="1"/>
  <c r="BN241" i="4"/>
  <c r="BN183" i="4"/>
  <c r="BP182" i="4"/>
  <c r="BN175" i="4"/>
  <c r="BP174" i="4"/>
  <c r="BN167" i="4"/>
  <c r="BP166" i="4"/>
  <c r="BN159" i="4"/>
  <c r="BP158" i="4"/>
  <c r="BN151" i="4"/>
  <c r="BP150" i="4"/>
  <c r="BN143" i="4"/>
  <c r="BP142" i="4"/>
  <c r="BN135" i="4"/>
  <c r="BP134" i="4"/>
  <c r="BN127" i="4"/>
  <c r="BP126" i="4"/>
  <c r="BN119" i="4"/>
  <c r="BP118" i="4"/>
  <c r="BN111" i="4"/>
  <c r="BP110" i="4"/>
  <c r="BN103" i="4"/>
  <c r="BP102" i="4"/>
  <c r="BN95" i="4"/>
  <c r="BP94" i="4"/>
  <c r="BN87" i="4"/>
  <c r="BP86" i="4"/>
  <c r="BN79" i="4"/>
  <c r="BP78" i="4"/>
  <c r="BP239" i="4"/>
  <c r="BN237" i="4"/>
  <c r="BP236" i="4"/>
  <c r="BP235" i="4"/>
  <c r="BN233" i="4"/>
  <c r="BP232" i="4"/>
  <c r="BP231" i="4"/>
  <c r="BN229" i="4"/>
  <c r="BP228" i="4"/>
  <c r="BP227" i="4"/>
  <c r="BN225" i="4"/>
  <c r="BP224" i="4"/>
  <c r="BP223" i="4"/>
  <c r="BN221" i="4"/>
  <c r="BP220" i="4"/>
  <c r="BP219" i="4"/>
  <c r="BN217" i="4"/>
  <c r="BP216" i="4"/>
  <c r="BP215" i="4"/>
  <c r="BN213" i="4"/>
  <c r="BP212" i="4"/>
  <c r="BP211" i="4"/>
  <c r="BN209" i="4"/>
  <c r="BP208" i="4"/>
  <c r="BP207" i="4"/>
  <c r="BN205" i="4"/>
  <c r="BP204" i="4"/>
  <c r="BP203" i="4"/>
  <c r="BN201" i="4"/>
  <c r="BP200" i="4"/>
  <c r="BP199" i="4"/>
  <c r="BN75" i="4"/>
  <c r="BN67" i="4"/>
  <c r="BP66" i="4"/>
  <c r="BN59" i="4"/>
  <c r="BP58" i="4"/>
  <c r="BN51" i="4"/>
  <c r="BP50" i="4"/>
  <c r="BN43" i="4"/>
  <c r="BP42" i="4"/>
  <c r="BN35" i="4"/>
  <c r="BP34" i="4"/>
  <c r="BN501" i="4"/>
  <c r="BP500" i="4"/>
  <c r="BN497" i="4"/>
  <c r="BP496" i="4"/>
  <c r="BN493" i="4"/>
  <c r="BP492" i="4"/>
  <c r="BN489" i="4"/>
  <c r="BP488" i="4"/>
  <c r="BN485" i="4"/>
  <c r="BP484" i="4"/>
  <c r="BN481" i="4"/>
  <c r="BP480" i="4"/>
  <c r="BN477" i="4"/>
  <c r="BP476" i="4"/>
  <c r="BN473" i="4"/>
  <c r="BP472" i="4"/>
  <c r="BN469" i="4"/>
  <c r="BP468" i="4"/>
  <c r="BN465" i="4"/>
  <c r="BP464" i="4"/>
  <c r="BN461" i="4"/>
  <c r="BP460" i="4"/>
  <c r="BN457" i="4"/>
  <c r="BP456" i="4"/>
  <c r="BN453" i="4"/>
  <c r="BP452" i="4"/>
  <c r="BN449" i="4"/>
  <c r="BP448" i="4"/>
  <c r="BN445" i="4"/>
  <c r="BP444" i="4"/>
  <c r="BN441" i="4"/>
  <c r="BP440" i="4"/>
  <c r="BN437" i="4"/>
  <c r="BP436" i="4"/>
  <c r="BN433" i="4"/>
  <c r="BP432" i="4"/>
  <c r="BN429" i="4"/>
  <c r="BP428" i="4"/>
  <c r="BN425" i="4"/>
  <c r="BP424" i="4"/>
  <c r="BN421" i="4"/>
  <c r="BP420" i="4"/>
  <c r="H215" i="1"/>
  <c r="I215" i="1" s="1"/>
  <c r="BN415" i="4"/>
  <c r="H167" i="1"/>
  <c r="I167" i="1" s="1"/>
  <c r="BN411" i="4"/>
  <c r="H200" i="1"/>
  <c r="I200" i="1" s="1"/>
  <c r="BN407" i="4"/>
  <c r="H98" i="1"/>
  <c r="I98" i="1" s="1"/>
  <c r="BN403" i="4"/>
  <c r="H146" i="1"/>
  <c r="I146" i="1" s="1"/>
  <c r="BN399" i="4"/>
  <c r="H402" i="1"/>
  <c r="I402" i="1" s="1"/>
  <c r="BN395" i="4"/>
  <c r="H682" i="1"/>
  <c r="I682" i="1" s="1"/>
  <c r="BN391" i="4"/>
  <c r="H109" i="1"/>
  <c r="I109" i="1" s="1"/>
  <c r="BN387" i="4"/>
  <c r="H618" i="1"/>
  <c r="I618" i="1" s="1"/>
  <c r="BN383" i="4"/>
  <c r="H687" i="1"/>
  <c r="I687" i="1" s="1"/>
  <c r="BN379" i="4"/>
  <c r="H677" i="1"/>
  <c r="I677" i="1" s="1"/>
  <c r="BN375" i="4"/>
  <c r="H795" i="1"/>
  <c r="I795" i="1" s="1"/>
  <c r="BN371" i="4"/>
  <c r="H116" i="8"/>
  <c r="I116" i="8" s="1"/>
  <c r="BP418" i="4"/>
  <c r="H139" i="8"/>
  <c r="I139" i="8" s="1"/>
  <c r="BP414" i="4"/>
  <c r="H36" i="8"/>
  <c r="I36" i="8" s="1"/>
  <c r="BP410" i="4"/>
  <c r="H397" i="8"/>
  <c r="I397" i="8" s="1"/>
  <c r="BP406" i="4"/>
  <c r="H129" i="8"/>
  <c r="I129" i="8" s="1"/>
  <c r="BP402" i="4"/>
  <c r="H79" i="8"/>
  <c r="I79" i="8" s="1"/>
  <c r="BP398" i="4"/>
  <c r="H827" i="8"/>
  <c r="I827" i="8" s="1"/>
  <c r="BP394" i="4"/>
  <c r="H360" i="8"/>
  <c r="I360" i="8" s="1"/>
  <c r="BP390" i="4"/>
  <c r="H735" i="8"/>
  <c r="I735" i="8" s="1"/>
  <c r="BP386" i="4"/>
  <c r="H610" i="8"/>
  <c r="I610" i="8" s="1"/>
  <c r="BP382" i="4"/>
  <c r="H791" i="8"/>
  <c r="I791" i="8" s="1"/>
  <c r="BP378" i="4"/>
  <c r="H641" i="8"/>
  <c r="I641" i="8" s="1"/>
  <c r="BP374" i="4"/>
  <c r="H812" i="8"/>
  <c r="I812" i="8" s="1"/>
  <c r="BP370" i="4"/>
  <c r="BP367" i="4"/>
  <c r="H240" i="1"/>
  <c r="I240" i="1" s="1"/>
  <c r="BN189" i="4"/>
  <c r="H57" i="1"/>
  <c r="I57" i="1" s="1"/>
  <c r="BN185" i="4"/>
  <c r="H44" i="1"/>
  <c r="I44" i="1" s="1"/>
  <c r="BN181" i="4"/>
  <c r="H29" i="1"/>
  <c r="I29" i="1" s="1"/>
  <c r="BN177" i="4"/>
  <c r="H531" i="1"/>
  <c r="I531" i="1" s="1"/>
  <c r="BN173" i="4"/>
  <c r="H141" i="1"/>
  <c r="I141" i="1" s="1"/>
  <c r="BN169" i="4"/>
  <c r="H461" i="1"/>
  <c r="I461" i="1" s="1"/>
  <c r="BN165" i="4"/>
  <c r="H145" i="1"/>
  <c r="I145" i="1" s="1"/>
  <c r="BN161" i="4"/>
  <c r="H56" i="1"/>
  <c r="I56" i="1" s="1"/>
  <c r="BN157" i="4"/>
  <c r="H28" i="1"/>
  <c r="I28" i="1" s="1"/>
  <c r="BN153" i="4"/>
  <c r="H613" i="1"/>
  <c r="I613" i="1" s="1"/>
  <c r="BN149" i="4"/>
  <c r="H96" i="1"/>
  <c r="I96" i="1" s="1"/>
  <c r="BN145" i="4"/>
  <c r="H67" i="1"/>
  <c r="I67" i="1" s="1"/>
  <c r="BN141" i="4"/>
  <c r="H560" i="1"/>
  <c r="I560" i="1" s="1"/>
  <c r="BN137" i="4"/>
  <c r="H778" i="1"/>
  <c r="I778" i="1" s="1"/>
  <c r="BN133" i="4"/>
  <c r="H840" i="1"/>
  <c r="I840" i="1" s="1"/>
  <c r="BN129" i="4"/>
  <c r="H764" i="1"/>
  <c r="I764" i="1" s="1"/>
  <c r="BN125" i="4"/>
  <c r="H772" i="1"/>
  <c r="I772" i="1" s="1"/>
  <c r="BN121" i="4"/>
  <c r="H297" i="1"/>
  <c r="I297" i="1" s="1"/>
  <c r="BN117" i="4"/>
  <c r="H759" i="1"/>
  <c r="I759" i="1" s="1"/>
  <c r="BN113" i="4"/>
  <c r="H218" i="1"/>
  <c r="I218" i="1" s="1"/>
  <c r="BN109" i="4"/>
  <c r="H329" i="1"/>
  <c r="I329" i="1" s="1"/>
  <c r="BN105" i="4"/>
  <c r="H586" i="1"/>
  <c r="I586" i="1" s="1"/>
  <c r="BN101" i="4"/>
  <c r="H685" i="1"/>
  <c r="I685" i="1" s="1"/>
  <c r="BN97" i="4"/>
  <c r="H446" i="1"/>
  <c r="I446" i="1" s="1"/>
  <c r="BN93" i="4"/>
  <c r="H521" i="1"/>
  <c r="I521" i="1" s="1"/>
  <c r="BN89" i="4"/>
  <c r="H649" i="1"/>
  <c r="I649" i="1" s="1"/>
  <c r="BN85" i="4"/>
  <c r="H386" i="1"/>
  <c r="I386" i="1" s="1"/>
  <c r="BN81" i="4"/>
  <c r="H844" i="1"/>
  <c r="I844" i="1" s="1"/>
  <c r="BN77" i="4"/>
  <c r="H797" i="1"/>
  <c r="I797" i="1" s="1"/>
  <c r="BN73" i="4"/>
  <c r="H668" i="1"/>
  <c r="I668" i="1" s="1"/>
  <c r="BN69" i="4"/>
  <c r="H835" i="1"/>
  <c r="I835" i="1" s="1"/>
  <c r="BN65" i="4"/>
  <c r="H282" i="1"/>
  <c r="I282" i="1" s="1"/>
  <c r="BN61" i="4"/>
  <c r="H725" i="1"/>
  <c r="I725" i="1" s="1"/>
  <c r="BN57" i="4"/>
  <c r="H643" i="1"/>
  <c r="I643" i="1" s="1"/>
  <c r="BN53" i="4"/>
  <c r="H537" i="1"/>
  <c r="I537" i="1" s="1"/>
  <c r="BN49" i="4"/>
  <c r="H486" i="1"/>
  <c r="I486" i="1" s="1"/>
  <c r="BN45" i="4"/>
  <c r="H170" i="1"/>
  <c r="I170" i="1" s="1"/>
  <c r="BN41" i="4"/>
  <c r="H497" i="1"/>
  <c r="I497" i="1" s="1"/>
  <c r="BN37" i="4"/>
  <c r="H371" i="1"/>
  <c r="I371" i="1" s="1"/>
  <c r="BN33" i="4"/>
  <c r="H149" i="1"/>
  <c r="I149" i="1" s="1"/>
  <c r="BN29" i="4"/>
  <c r="BN367" i="4"/>
  <c r="BP366" i="4"/>
  <c r="BN363" i="4"/>
  <c r="BP362" i="4"/>
  <c r="BN359" i="4"/>
  <c r="BP358" i="4"/>
  <c r="BN355" i="4"/>
  <c r="BP354" i="4"/>
  <c r="BN351" i="4"/>
  <c r="BP350" i="4"/>
  <c r="BN347" i="4"/>
  <c r="BP346" i="4"/>
  <c r="BN343" i="4"/>
  <c r="BP342" i="4"/>
  <c r="BN339" i="4"/>
  <c r="BP338" i="4"/>
  <c r="BN335" i="4"/>
  <c r="BP334" i="4"/>
  <c r="BN331" i="4"/>
  <c r="BP330" i="4"/>
  <c r="BN327" i="4"/>
  <c r="BP326" i="4"/>
  <c r="BN323" i="4"/>
  <c r="BP322" i="4"/>
  <c r="BN319" i="4"/>
  <c r="BP318" i="4"/>
  <c r="BN315" i="4"/>
  <c r="BP314" i="4"/>
  <c r="BN311" i="4"/>
  <c r="BP310" i="4"/>
  <c r="BN307" i="4"/>
  <c r="BP306" i="4"/>
  <c r="BN303" i="4"/>
  <c r="BP302" i="4"/>
  <c r="BN299" i="4"/>
  <c r="BP298" i="4"/>
  <c r="BN295" i="4"/>
  <c r="BP294" i="4"/>
  <c r="BN291" i="4"/>
  <c r="BP290" i="4"/>
  <c r="BN287" i="4"/>
  <c r="BP286" i="4"/>
  <c r="BN283" i="4"/>
  <c r="BP282" i="4"/>
  <c r="BN279" i="4"/>
  <c r="BP278" i="4"/>
  <c r="BN275" i="4"/>
  <c r="BP274" i="4"/>
  <c r="BN271" i="4"/>
  <c r="BP270" i="4"/>
  <c r="BN267" i="4"/>
  <c r="BP266" i="4"/>
  <c r="BN263" i="4"/>
  <c r="BP262" i="4"/>
  <c r="BN259" i="4"/>
  <c r="BP258" i="4"/>
  <c r="BN255" i="4"/>
  <c r="BP254" i="4"/>
  <c r="BN251" i="4"/>
  <c r="BP250" i="4"/>
  <c r="BN247" i="4"/>
  <c r="BP246" i="4"/>
  <c r="BN243" i="4"/>
  <c r="BP242" i="4"/>
  <c r="BN239" i="4"/>
  <c r="BP238" i="4"/>
  <c r="BN235" i="4"/>
  <c r="BP234" i="4"/>
  <c r="BN231" i="4"/>
  <c r="BP230" i="4"/>
  <c r="BN227" i="4"/>
  <c r="BP226" i="4"/>
  <c r="BN223" i="4"/>
  <c r="BP222" i="4"/>
  <c r="BN219" i="4"/>
  <c r="BP218" i="4"/>
  <c r="BN215" i="4"/>
  <c r="BP214" i="4"/>
  <c r="BN211" i="4"/>
  <c r="BP210" i="4"/>
  <c r="BN207" i="4"/>
  <c r="BP206" i="4"/>
  <c r="BN203" i="4"/>
  <c r="BP202" i="4"/>
  <c r="BN199" i="4"/>
  <c r="BP198" i="4"/>
  <c r="BN195" i="4"/>
  <c r="BP194" i="4"/>
  <c r="BN191" i="4"/>
  <c r="BP190" i="4"/>
  <c r="BP189" i="4"/>
  <c r="H32" i="8"/>
  <c r="I32" i="8" s="1"/>
  <c r="BP188" i="4"/>
  <c r="BP185" i="4"/>
  <c r="H40" i="8"/>
  <c r="I40" i="8" s="1"/>
  <c r="BP184" i="4"/>
  <c r="BP181" i="4"/>
  <c r="H184" i="8"/>
  <c r="I184" i="8" s="1"/>
  <c r="BP180" i="4"/>
  <c r="BP177" i="4"/>
  <c r="H70" i="8"/>
  <c r="I70" i="8" s="1"/>
  <c r="BP176" i="4"/>
  <c r="BP173" i="4"/>
  <c r="H23" i="8"/>
  <c r="I23" i="8" s="1"/>
  <c r="BP172" i="4"/>
  <c r="BP169" i="4"/>
  <c r="H42" i="8"/>
  <c r="I42" i="8" s="1"/>
  <c r="BP168" i="4"/>
  <c r="BP165" i="4"/>
  <c r="H378" i="8"/>
  <c r="I378" i="8" s="1"/>
  <c r="BP164" i="4"/>
  <c r="BP161" i="4"/>
  <c r="H411" i="8"/>
  <c r="I411" i="8" s="1"/>
  <c r="BP160" i="4"/>
  <c r="BP157" i="4"/>
  <c r="H45" i="8"/>
  <c r="I45" i="8" s="1"/>
  <c r="BP156" i="4"/>
  <c r="BP153" i="4"/>
  <c r="H89" i="8"/>
  <c r="I89" i="8" s="1"/>
  <c r="BP152" i="4"/>
  <c r="BP149" i="4"/>
  <c r="H478" i="8"/>
  <c r="I478" i="8" s="1"/>
  <c r="BP148" i="4"/>
  <c r="BP145" i="4"/>
  <c r="H647" i="8"/>
  <c r="I647" i="8" s="1"/>
  <c r="BP144" i="4"/>
  <c r="BP141" i="4"/>
  <c r="H163" i="8"/>
  <c r="I163" i="8" s="1"/>
  <c r="BP140" i="4"/>
  <c r="BP137" i="4"/>
  <c r="H477" i="8"/>
  <c r="I477" i="8" s="1"/>
  <c r="BP136" i="4"/>
  <c r="BP133" i="4"/>
  <c r="H314" i="8"/>
  <c r="I314" i="8" s="1"/>
  <c r="BP132" i="4"/>
  <c r="BP129" i="4"/>
  <c r="H604" i="8"/>
  <c r="I604" i="8" s="1"/>
  <c r="BP128" i="4"/>
  <c r="BP125" i="4"/>
  <c r="H350" i="8"/>
  <c r="I350" i="8" s="1"/>
  <c r="BP124" i="4"/>
  <c r="BP121" i="4"/>
  <c r="H710" i="8"/>
  <c r="I710" i="8" s="1"/>
  <c r="BP120" i="4"/>
  <c r="BP117" i="4"/>
  <c r="H617" i="8"/>
  <c r="I617" i="8" s="1"/>
  <c r="BP116" i="4"/>
  <c r="BP113" i="4"/>
  <c r="H113" i="8"/>
  <c r="I113" i="8" s="1"/>
  <c r="BP112" i="4"/>
  <c r="BP109" i="4"/>
  <c r="H278" i="8"/>
  <c r="I278" i="8" s="1"/>
  <c r="BP108" i="4"/>
  <c r="BP105" i="4"/>
  <c r="H164" i="8"/>
  <c r="I164" i="8" s="1"/>
  <c r="BP104" i="4"/>
  <c r="BP101" i="4"/>
  <c r="H743" i="8"/>
  <c r="I743" i="8" s="1"/>
  <c r="BP100" i="4"/>
  <c r="BP97" i="4"/>
  <c r="H639" i="8"/>
  <c r="I639" i="8" s="1"/>
  <c r="BP96" i="4"/>
  <c r="BP93" i="4"/>
  <c r="H433" i="8"/>
  <c r="I433" i="8" s="1"/>
  <c r="BP92" i="4"/>
  <c r="BP89" i="4"/>
  <c r="H590" i="8"/>
  <c r="I590" i="8" s="1"/>
  <c r="BP88" i="4"/>
  <c r="BP85" i="4"/>
  <c r="H591" i="8"/>
  <c r="I591" i="8" s="1"/>
  <c r="BP84" i="4"/>
  <c r="BP81" i="4"/>
  <c r="H485" i="8"/>
  <c r="I485" i="8" s="1"/>
  <c r="BP80" i="4"/>
  <c r="BP77" i="4"/>
  <c r="H699" i="8"/>
  <c r="I699" i="8" s="1"/>
  <c r="BP76" i="4"/>
  <c r="BP73" i="4"/>
  <c r="H666" i="8"/>
  <c r="I666" i="8" s="1"/>
  <c r="BP72" i="4"/>
  <c r="BP69" i="4"/>
  <c r="H726" i="8"/>
  <c r="I726" i="8" s="1"/>
  <c r="BP68" i="4"/>
  <c r="BP65" i="4"/>
  <c r="H674" i="8"/>
  <c r="I674" i="8" s="1"/>
  <c r="BP64" i="4"/>
  <c r="BP61" i="4"/>
  <c r="H602" i="8"/>
  <c r="I602" i="8" s="1"/>
  <c r="BP60" i="4"/>
  <c r="BP57" i="4"/>
  <c r="H26" i="8"/>
  <c r="I26" i="8" s="1"/>
  <c r="BP56" i="4"/>
  <c r="BP53" i="4"/>
  <c r="H556" i="8"/>
  <c r="BP52" i="4"/>
  <c r="BP49" i="4"/>
  <c r="H140" i="8"/>
  <c r="I140" i="8" s="1"/>
  <c r="BP48" i="4"/>
  <c r="BP45" i="4"/>
  <c r="H131" i="8"/>
  <c r="I131" i="8" s="1"/>
  <c r="BP44" i="4"/>
  <c r="BP41" i="4"/>
  <c r="H822" i="8"/>
  <c r="I822" i="8" s="1"/>
  <c r="BP40" i="4"/>
  <c r="BP37" i="4"/>
  <c r="H564" i="8"/>
  <c r="I564" i="8" s="1"/>
  <c r="BP36" i="4"/>
  <c r="BP33" i="4"/>
  <c r="H370" i="8"/>
  <c r="I370" i="8" s="1"/>
  <c r="BP32" i="4"/>
  <c r="BP29" i="4"/>
  <c r="H85" i="8"/>
  <c r="I85" i="8" s="1"/>
  <c r="BP28" i="4"/>
  <c r="BO860" i="4"/>
  <c r="BP779" i="4"/>
  <c r="H600" i="8"/>
  <c r="I600" i="8" s="1"/>
  <c r="BN523" i="4"/>
  <c r="H383" i="1"/>
  <c r="I383" i="1" s="1"/>
  <c r="BJ866" i="4"/>
  <c r="BJ868" i="4" s="1"/>
  <c r="BK866" i="4"/>
  <c r="BK868" i="4" s="1"/>
  <c r="BP859" i="4"/>
  <c r="H524" i="8"/>
  <c r="I524" i="8" s="1"/>
  <c r="BN859" i="4"/>
  <c r="H524" i="1"/>
  <c r="I524" i="1" s="1"/>
  <c r="BP858" i="4"/>
  <c r="H616" i="8"/>
  <c r="I616" i="8" s="1"/>
  <c r="BN858" i="4"/>
  <c r="H616" i="1"/>
  <c r="I616" i="1" s="1"/>
  <c r="BP857" i="4"/>
  <c r="H853" i="8"/>
  <c r="I853" i="8" s="1"/>
  <c r="BN857" i="4"/>
  <c r="H853" i="1"/>
  <c r="I853" i="1" s="1"/>
  <c r="BP856" i="4"/>
  <c r="H401" i="8"/>
  <c r="I401" i="8" s="1"/>
  <c r="BN856" i="4"/>
  <c r="H401" i="1"/>
  <c r="I401" i="1" s="1"/>
  <c r="BP855" i="4"/>
  <c r="H770" i="8"/>
  <c r="I770" i="8" s="1"/>
  <c r="BN855" i="4"/>
  <c r="H770" i="1"/>
  <c r="I770" i="1" s="1"/>
  <c r="BP854" i="4"/>
  <c r="H724" i="8"/>
  <c r="I724" i="8" s="1"/>
  <c r="BN854" i="4"/>
  <c r="H724" i="1"/>
  <c r="I724" i="1" s="1"/>
  <c r="BP853" i="4"/>
  <c r="H399" i="8"/>
  <c r="I399" i="8" s="1"/>
  <c r="BN853" i="4"/>
  <c r="H399" i="1"/>
  <c r="I399" i="1" s="1"/>
  <c r="BP852" i="4"/>
  <c r="H646" i="8"/>
  <c r="I646" i="8" s="1"/>
  <c r="BN852" i="4"/>
  <c r="H646" i="1"/>
  <c r="I646" i="1" s="1"/>
  <c r="BP851" i="4"/>
  <c r="H750" i="8"/>
  <c r="I750" i="8" s="1"/>
  <c r="BN851" i="4"/>
  <c r="H750" i="1"/>
  <c r="I750" i="1" s="1"/>
  <c r="BP850" i="4"/>
  <c r="H315" i="8"/>
  <c r="I315" i="8" s="1"/>
  <c r="BN850" i="4"/>
  <c r="H315" i="1"/>
  <c r="I315" i="1" s="1"/>
  <c r="BP849" i="4"/>
  <c r="H708" i="8"/>
  <c r="I708" i="8" s="1"/>
  <c r="BN849" i="4"/>
  <c r="H708" i="1"/>
  <c r="I708" i="1" s="1"/>
  <c r="BP848" i="4"/>
  <c r="H808" i="8"/>
  <c r="I808" i="8" s="1"/>
  <c r="BN848" i="4"/>
  <c r="H808" i="1"/>
  <c r="I808" i="1" s="1"/>
  <c r="BP847" i="4"/>
  <c r="H803" i="8"/>
  <c r="I803" i="8" s="1"/>
  <c r="BN847" i="4"/>
  <c r="H803" i="1"/>
  <c r="I803" i="1" s="1"/>
  <c r="BP846" i="4"/>
  <c r="H839" i="8"/>
  <c r="I839" i="8" s="1"/>
  <c r="BN846" i="4"/>
  <c r="H839" i="1"/>
  <c r="I839" i="1" s="1"/>
  <c r="BP845" i="4"/>
  <c r="H845" i="8"/>
  <c r="I845" i="8" s="1"/>
  <c r="BN845" i="4"/>
  <c r="H845" i="1"/>
  <c r="I845" i="1" s="1"/>
  <c r="BP844" i="4"/>
  <c r="H828" i="8"/>
  <c r="I828" i="8" s="1"/>
  <c r="BN844" i="4"/>
  <c r="H828" i="1"/>
  <c r="I828" i="1" s="1"/>
  <c r="BP843" i="4"/>
  <c r="H732" i="8"/>
  <c r="I732" i="8" s="1"/>
  <c r="BN843" i="4"/>
  <c r="H732" i="1"/>
  <c r="I732" i="1" s="1"/>
  <c r="BP842" i="4"/>
  <c r="H659" i="8"/>
  <c r="I659" i="8" s="1"/>
  <c r="BN842" i="4"/>
  <c r="H659" i="1"/>
  <c r="I659" i="1" s="1"/>
  <c r="BP841" i="4"/>
  <c r="H714" i="8"/>
  <c r="I714" i="8" s="1"/>
  <c r="BN841" i="4"/>
  <c r="H714" i="1"/>
  <c r="I714" i="1" s="1"/>
  <c r="BP840" i="4"/>
  <c r="H82" i="8"/>
  <c r="I82" i="8" s="1"/>
  <c r="BN840" i="4"/>
  <c r="H82" i="1"/>
  <c r="I82" i="1" s="1"/>
  <c r="BP839" i="4"/>
  <c r="H547" i="8"/>
  <c r="I547" i="8" s="1"/>
  <c r="BN839" i="4"/>
  <c r="H547" i="1"/>
  <c r="I547" i="1" s="1"/>
  <c r="BP838" i="4"/>
  <c r="H257" i="8"/>
  <c r="I257" i="8" s="1"/>
  <c r="BN838" i="4"/>
  <c r="H257" i="1"/>
  <c r="I257" i="1" s="1"/>
  <c r="BP837" i="4"/>
  <c r="H133" i="8"/>
  <c r="I133" i="8" s="1"/>
  <c r="BN837" i="4"/>
  <c r="H133" i="1"/>
  <c r="I133" i="1" s="1"/>
  <c r="BP836" i="4"/>
  <c r="H128" i="8"/>
  <c r="I128" i="8" s="1"/>
  <c r="BN836" i="4"/>
  <c r="H128" i="1"/>
  <c r="I128" i="1" s="1"/>
  <c r="BP835" i="4"/>
  <c r="H462" i="8"/>
  <c r="I462" i="8" s="1"/>
  <c r="BN835" i="4"/>
  <c r="H462" i="1"/>
  <c r="I462" i="1" s="1"/>
  <c r="BP834" i="4"/>
  <c r="H72" i="8"/>
  <c r="I72" i="8" s="1"/>
  <c r="BN834" i="4"/>
  <c r="H72" i="1"/>
  <c r="I72" i="1" s="1"/>
  <c r="BP833" i="4"/>
  <c r="H775" i="8"/>
  <c r="I775" i="8" s="1"/>
  <c r="BN833" i="4"/>
  <c r="H775" i="1"/>
  <c r="I775" i="1" s="1"/>
  <c r="BP832" i="4"/>
  <c r="H648" i="8"/>
  <c r="I648" i="8" s="1"/>
  <c r="BN832" i="4"/>
  <c r="H648" i="1"/>
  <c r="I648" i="1" s="1"/>
  <c r="BP831" i="4"/>
  <c r="H500" i="8"/>
  <c r="I500" i="8" s="1"/>
  <c r="BN831" i="4"/>
  <c r="H500" i="1"/>
  <c r="I500" i="1" s="1"/>
  <c r="BP830" i="4"/>
  <c r="H607" i="8"/>
  <c r="I607" i="8" s="1"/>
  <c r="BN830" i="4"/>
  <c r="H607" i="1"/>
  <c r="I607" i="1" s="1"/>
  <c r="BP829" i="4"/>
  <c r="H546" i="8"/>
  <c r="I546" i="8" s="1"/>
  <c r="BN829" i="4"/>
  <c r="H546" i="1"/>
  <c r="I546" i="1" s="1"/>
  <c r="BP828" i="4"/>
  <c r="H22" i="8"/>
  <c r="I22" i="8" s="1"/>
  <c r="BN828" i="4"/>
  <c r="H22" i="1"/>
  <c r="I22" i="1" s="1"/>
  <c r="BP827" i="4"/>
  <c r="H241" i="8"/>
  <c r="I241" i="8" s="1"/>
  <c r="BN827" i="4"/>
  <c r="H241" i="1"/>
  <c r="I241" i="1" s="1"/>
  <c r="BP826" i="4"/>
  <c r="H159" i="8"/>
  <c r="I159" i="8" s="1"/>
  <c r="BN826" i="4"/>
  <c r="H159" i="1"/>
  <c r="I159" i="1" s="1"/>
  <c r="BP825" i="4"/>
  <c r="H51" i="8"/>
  <c r="I51" i="8" s="1"/>
  <c r="BN825" i="4"/>
  <c r="H51" i="1"/>
  <c r="I51" i="1" s="1"/>
  <c r="BP824" i="4"/>
  <c r="H153" i="8"/>
  <c r="I153" i="8" s="1"/>
  <c r="BN824" i="4"/>
  <c r="H153" i="1"/>
  <c r="I153" i="1" s="1"/>
  <c r="BP823" i="4"/>
  <c r="H274" i="8"/>
  <c r="I274" i="8" s="1"/>
  <c r="BN823" i="4"/>
  <c r="H274" i="1"/>
  <c r="I274" i="1" s="1"/>
  <c r="BP822" i="4"/>
  <c r="H106" i="8"/>
  <c r="I106" i="8" s="1"/>
  <c r="BN822" i="4"/>
  <c r="H106" i="1"/>
  <c r="I106" i="1" s="1"/>
  <c r="BP821" i="4"/>
  <c r="H115" i="8"/>
  <c r="I115" i="8" s="1"/>
  <c r="BN821" i="4"/>
  <c r="H115" i="1"/>
  <c r="I115" i="1" s="1"/>
  <c r="BP820" i="4"/>
  <c r="H287" i="8"/>
  <c r="I287" i="8" s="1"/>
  <c r="BN820" i="4"/>
  <c r="H287" i="1"/>
  <c r="I287" i="1" s="1"/>
  <c r="BP819" i="4"/>
  <c r="H736" i="8"/>
  <c r="I736" i="8" s="1"/>
  <c r="BN819" i="4"/>
  <c r="H736" i="1"/>
  <c r="I736" i="1" s="1"/>
  <c r="BP818" i="4"/>
  <c r="H813" i="8"/>
  <c r="I813" i="8" s="1"/>
  <c r="BN818" i="4"/>
  <c r="H813" i="1"/>
  <c r="I813" i="1" s="1"/>
  <c r="BP817" i="4"/>
  <c r="H841" i="8"/>
  <c r="I841" i="8" s="1"/>
  <c r="BN817" i="4"/>
  <c r="H841" i="1"/>
  <c r="I841" i="1" s="1"/>
  <c r="BP816" i="4"/>
  <c r="H796" i="8"/>
  <c r="I796" i="8" s="1"/>
  <c r="BN816" i="4"/>
  <c r="H796" i="1"/>
  <c r="I796" i="1" s="1"/>
  <c r="BP815" i="4"/>
  <c r="H568" i="8"/>
  <c r="I568" i="8" s="1"/>
  <c r="BN815" i="4"/>
  <c r="H568" i="1"/>
  <c r="I568" i="1" s="1"/>
  <c r="BP814" i="4"/>
  <c r="H630" i="8"/>
  <c r="I630" i="8" s="1"/>
  <c r="BN814" i="4"/>
  <c r="H630" i="1"/>
  <c r="I630" i="1" s="1"/>
  <c r="BP813" i="4"/>
  <c r="H468" i="8"/>
  <c r="I468" i="8" s="1"/>
  <c r="BN813" i="4"/>
  <c r="H468" i="1"/>
  <c r="I468" i="1" s="1"/>
  <c r="BP812" i="4"/>
  <c r="H396" i="8"/>
  <c r="I396" i="8" s="1"/>
  <c r="BN812" i="4"/>
  <c r="H396" i="1"/>
  <c r="I396" i="1" s="1"/>
  <c r="BP811" i="4"/>
  <c r="H728" i="8"/>
  <c r="I728" i="8" s="1"/>
  <c r="BN811" i="4"/>
  <c r="H728" i="1"/>
  <c r="I728" i="1" s="1"/>
  <c r="BP810" i="4"/>
  <c r="H825" i="8"/>
  <c r="I825" i="8" s="1"/>
  <c r="BN810" i="4"/>
  <c r="H825" i="1"/>
  <c r="I825" i="1" s="1"/>
  <c r="BP809" i="4"/>
  <c r="H588" i="8"/>
  <c r="I588" i="8" s="1"/>
  <c r="BN809" i="4"/>
  <c r="H588" i="1"/>
  <c r="I588" i="1" s="1"/>
  <c r="BP808" i="4"/>
  <c r="H850" i="8"/>
  <c r="I850" i="8" s="1"/>
  <c r="BN808" i="4"/>
  <c r="H850" i="1"/>
  <c r="I850" i="1" s="1"/>
  <c r="BP807" i="4"/>
  <c r="H767" i="8"/>
  <c r="I767" i="8" s="1"/>
  <c r="BN807" i="4"/>
  <c r="H767" i="1"/>
  <c r="I767" i="1" s="1"/>
  <c r="BP806" i="4"/>
  <c r="H258" i="8"/>
  <c r="I258" i="8" s="1"/>
  <c r="BN806" i="4"/>
  <c r="H258" i="1"/>
  <c r="I258" i="1" s="1"/>
  <c r="BP805" i="4"/>
  <c r="H505" i="8"/>
  <c r="I505" i="8" s="1"/>
  <c r="BN805" i="4"/>
  <c r="H505" i="1"/>
  <c r="I505" i="1" s="1"/>
  <c r="BP804" i="4"/>
  <c r="H779" i="8"/>
  <c r="I779" i="8" s="1"/>
  <c r="BN804" i="4"/>
  <c r="H779" i="1"/>
  <c r="I779" i="1" s="1"/>
  <c r="BP803" i="4"/>
  <c r="H504" i="8"/>
  <c r="I504" i="8" s="1"/>
  <c r="BN803" i="4"/>
  <c r="H504" i="1"/>
  <c r="I504" i="1" s="1"/>
  <c r="BP802" i="4"/>
  <c r="H535" i="8"/>
  <c r="I535" i="8" s="1"/>
  <c r="BN802" i="4"/>
  <c r="H535" i="1"/>
  <c r="I535" i="1" s="1"/>
  <c r="BP801" i="4"/>
  <c r="H333" i="8"/>
  <c r="I333" i="8" s="1"/>
  <c r="BN801" i="4"/>
  <c r="H333" i="1"/>
  <c r="I333" i="1" s="1"/>
  <c r="BP800" i="4"/>
  <c r="H598" i="8"/>
  <c r="I598" i="8" s="1"/>
  <c r="BN800" i="4"/>
  <c r="H598" i="1"/>
  <c r="I598" i="1" s="1"/>
  <c r="BP799" i="4"/>
  <c r="H326" i="8"/>
  <c r="I326" i="8" s="1"/>
  <c r="BN799" i="4"/>
  <c r="H326" i="1"/>
  <c r="I326" i="1" s="1"/>
  <c r="BP798" i="4"/>
  <c r="H431" i="8"/>
  <c r="I431" i="8" s="1"/>
  <c r="BN798" i="4"/>
  <c r="H431" i="1"/>
  <c r="I431" i="1" s="1"/>
  <c r="BP797" i="4"/>
  <c r="H584" i="8"/>
  <c r="I584" i="8" s="1"/>
  <c r="BN797" i="4"/>
  <c r="H584" i="1"/>
  <c r="I584" i="1" s="1"/>
  <c r="BP796" i="4"/>
  <c r="H104" i="8"/>
  <c r="I104" i="8" s="1"/>
  <c r="BN796" i="4"/>
  <c r="H104" i="1"/>
  <c r="I104" i="1" s="1"/>
  <c r="BP795" i="4"/>
  <c r="H784" i="8"/>
  <c r="I784" i="8" s="1"/>
  <c r="BN795" i="4"/>
  <c r="H784" i="1"/>
  <c r="I784" i="1" s="1"/>
  <c r="BP794" i="4"/>
  <c r="H823" i="8"/>
  <c r="I823" i="8" s="1"/>
  <c r="BN794" i="4"/>
  <c r="H823" i="1"/>
  <c r="I823" i="1" s="1"/>
  <c r="BP793" i="4"/>
  <c r="H427" i="8"/>
  <c r="I427" i="8" s="1"/>
  <c r="BN793" i="4"/>
  <c r="H427" i="1"/>
  <c r="I427" i="1" s="1"/>
  <c r="BP792" i="4"/>
  <c r="H499" i="8"/>
  <c r="I499" i="8" s="1"/>
  <c r="BN792" i="4"/>
  <c r="H499" i="1"/>
  <c r="I499" i="1" s="1"/>
  <c r="BP791" i="4"/>
  <c r="H246" i="8"/>
  <c r="I246" i="8" s="1"/>
  <c r="BN791" i="4"/>
  <c r="H246" i="1"/>
  <c r="I246" i="1" s="1"/>
  <c r="BP790" i="4"/>
  <c r="H264" i="8"/>
  <c r="I264" i="8" s="1"/>
  <c r="BN790" i="4"/>
  <c r="H264" i="1"/>
  <c r="I264" i="1" s="1"/>
  <c r="BP789" i="4"/>
  <c r="H90" i="8"/>
  <c r="I90" i="8" s="1"/>
  <c r="BN789" i="4"/>
  <c r="H90" i="1"/>
  <c r="I90" i="1" s="1"/>
  <c r="BP788" i="4"/>
  <c r="H670" i="8"/>
  <c r="I670" i="8" s="1"/>
  <c r="BN788" i="4"/>
  <c r="H670" i="1"/>
  <c r="I670" i="1" s="1"/>
  <c r="BP787" i="4"/>
  <c r="H762" i="8"/>
  <c r="I762" i="8" s="1"/>
  <c r="BN787" i="4"/>
  <c r="H762" i="1"/>
  <c r="I762" i="1" s="1"/>
  <c r="BP786" i="4"/>
  <c r="H317" i="8"/>
  <c r="I317" i="8" s="1"/>
  <c r="BN786" i="4"/>
  <c r="H317" i="1"/>
  <c r="I317" i="1" s="1"/>
  <c r="BP785" i="4"/>
  <c r="H470" i="8"/>
  <c r="I470" i="8" s="1"/>
  <c r="BN785" i="4"/>
  <c r="H470" i="1"/>
  <c r="I470" i="1" s="1"/>
  <c r="BP784" i="4"/>
  <c r="H565" i="8"/>
  <c r="I565" i="8" s="1"/>
  <c r="BN784" i="4"/>
  <c r="H565" i="1"/>
  <c r="I565" i="1" s="1"/>
  <c r="BP783" i="4"/>
  <c r="H681" i="8"/>
  <c r="I681" i="8" s="1"/>
  <c r="BN783" i="4"/>
  <c r="H681" i="1"/>
  <c r="I681" i="1" s="1"/>
  <c r="BP782" i="4"/>
  <c r="H781" i="8"/>
  <c r="I781" i="8" s="1"/>
  <c r="BN782" i="4"/>
  <c r="H781" i="1"/>
  <c r="I781" i="1" s="1"/>
  <c r="BP781" i="4"/>
  <c r="H834" i="8"/>
  <c r="I834" i="8" s="1"/>
  <c r="BN781" i="4"/>
  <c r="H834" i="1"/>
  <c r="I834" i="1" s="1"/>
  <c r="BP780" i="4"/>
  <c r="H655" i="8"/>
  <c r="I655" i="8" s="1"/>
  <c r="BN780" i="4"/>
  <c r="H655" i="1"/>
  <c r="I655" i="1" s="1"/>
  <c r="BN779" i="4"/>
  <c r="H600" i="1"/>
  <c r="I600" i="1" s="1"/>
  <c r="BP778" i="4"/>
  <c r="H381" i="8"/>
  <c r="I381" i="8" s="1"/>
  <c r="BN778" i="4"/>
  <c r="H381" i="1"/>
  <c r="I381" i="1" s="1"/>
  <c r="BP777" i="4"/>
  <c r="H434" i="8"/>
  <c r="I434" i="8" s="1"/>
  <c r="BN777" i="4"/>
  <c r="H434" i="1"/>
  <c r="I434" i="1" s="1"/>
  <c r="BP776" i="4"/>
  <c r="H745" i="8"/>
  <c r="I745" i="8" s="1"/>
  <c r="BN776" i="4"/>
  <c r="H745" i="1"/>
  <c r="I745" i="1" s="1"/>
  <c r="BP775" i="4"/>
  <c r="H445" i="8"/>
  <c r="I445" i="8" s="1"/>
  <c r="BN775" i="4"/>
  <c r="H445" i="1"/>
  <c r="I445" i="1" s="1"/>
  <c r="BP774" i="4"/>
  <c r="H154" i="8"/>
  <c r="I154" i="8" s="1"/>
  <c r="BN774" i="4"/>
  <c r="H154" i="1"/>
  <c r="I154" i="1" s="1"/>
  <c r="BP773" i="4"/>
  <c r="H13" i="8"/>
  <c r="I13" i="8" s="1"/>
  <c r="BN773" i="4"/>
  <c r="H13" i="1"/>
  <c r="I13" i="1" s="1"/>
  <c r="BP772" i="4"/>
  <c r="H8" i="8"/>
  <c r="BN772" i="4"/>
  <c r="H8" i="1"/>
  <c r="K8" i="1" s="1"/>
  <c r="K9" i="1" s="1"/>
  <c r="K10" i="1" s="1"/>
  <c r="K11" i="1" s="1"/>
  <c r="BP771" i="4"/>
  <c r="H15" i="8"/>
  <c r="I15" i="8" s="1"/>
  <c r="BN771" i="4"/>
  <c r="H15" i="1"/>
  <c r="I15" i="1" s="1"/>
  <c r="BP770" i="4"/>
  <c r="H305" i="8"/>
  <c r="I305" i="8" s="1"/>
  <c r="BN770" i="4"/>
  <c r="H305" i="1"/>
  <c r="I305" i="1" s="1"/>
  <c r="BP769" i="4"/>
  <c r="H299" i="8"/>
  <c r="I299" i="8" s="1"/>
  <c r="BN769" i="4"/>
  <c r="H299" i="1"/>
  <c r="I299" i="1" s="1"/>
  <c r="BP768" i="4"/>
  <c r="H694" i="8"/>
  <c r="I694" i="8" s="1"/>
  <c r="BN768" i="4"/>
  <c r="H694" i="1"/>
  <c r="I694" i="1" s="1"/>
  <c r="BP767" i="4"/>
  <c r="H751" i="8"/>
  <c r="I751" i="8" s="1"/>
  <c r="BN767" i="4"/>
  <c r="H751" i="1"/>
  <c r="I751" i="1" s="1"/>
  <c r="BP766" i="4"/>
  <c r="H180" i="8"/>
  <c r="I180" i="8" s="1"/>
  <c r="BN766" i="4"/>
  <c r="H180" i="1"/>
  <c r="I180" i="1" s="1"/>
  <c r="BP765" i="4"/>
  <c r="H144" i="8"/>
  <c r="I144" i="8" s="1"/>
  <c r="BN765" i="4"/>
  <c r="H144" i="1"/>
  <c r="I144" i="1" s="1"/>
  <c r="BP764" i="4"/>
  <c r="H191" i="8"/>
  <c r="I191" i="8" s="1"/>
  <c r="BN764" i="4"/>
  <c r="H191" i="1"/>
  <c r="I191" i="1" s="1"/>
  <c r="BP763" i="4"/>
  <c r="H423" i="8"/>
  <c r="I423" i="8" s="1"/>
  <c r="BN763" i="4"/>
  <c r="H423" i="1"/>
  <c r="I423" i="1" s="1"/>
  <c r="BP762" i="4"/>
  <c r="H731" i="8"/>
  <c r="I731" i="8" s="1"/>
  <c r="BN762" i="4"/>
  <c r="H731" i="1"/>
  <c r="I731" i="1" s="1"/>
  <c r="BP761" i="4"/>
  <c r="H300" i="8"/>
  <c r="I300" i="8" s="1"/>
  <c r="BN761" i="4"/>
  <c r="H300" i="1"/>
  <c r="I300" i="1" s="1"/>
  <c r="BP760" i="4"/>
  <c r="H538" i="8"/>
  <c r="I538" i="8" s="1"/>
  <c r="BN760" i="4"/>
  <c r="H538" i="1"/>
  <c r="I538" i="1" s="1"/>
  <c r="BP759" i="4"/>
  <c r="H400" i="8"/>
  <c r="I400" i="8" s="1"/>
  <c r="BN759" i="4"/>
  <c r="H400" i="1"/>
  <c r="I400" i="1" s="1"/>
  <c r="BP758" i="4"/>
  <c r="H742" i="8"/>
  <c r="I742" i="8" s="1"/>
  <c r="BN758" i="4"/>
  <c r="H742" i="1"/>
  <c r="I742" i="1" s="1"/>
  <c r="BP757" i="4"/>
  <c r="H593" i="8"/>
  <c r="I593" i="8" s="1"/>
  <c r="BN757" i="4"/>
  <c r="H593" i="1"/>
  <c r="I593" i="1" s="1"/>
  <c r="BP756" i="4"/>
  <c r="H755" i="8"/>
  <c r="I755" i="8" s="1"/>
  <c r="BN756" i="4"/>
  <c r="H755" i="1"/>
  <c r="I755" i="1" s="1"/>
  <c r="BP755" i="4"/>
  <c r="H673" i="8"/>
  <c r="I673" i="8" s="1"/>
  <c r="BN755" i="4"/>
  <c r="H673" i="1"/>
  <c r="I673" i="1" s="1"/>
  <c r="BP754" i="4"/>
  <c r="H585" i="8"/>
  <c r="I585" i="8" s="1"/>
  <c r="BN754" i="4"/>
  <c r="H585" i="1"/>
  <c r="I585" i="1" s="1"/>
  <c r="BP753" i="4"/>
  <c r="H276" i="8"/>
  <c r="I276" i="8" s="1"/>
  <c r="BN753" i="4"/>
  <c r="H276" i="1"/>
  <c r="I276" i="1" s="1"/>
  <c r="BP752" i="4"/>
  <c r="H138" i="8"/>
  <c r="I138" i="8" s="1"/>
  <c r="BN752" i="4"/>
  <c r="H138" i="1"/>
  <c r="I138" i="1" s="1"/>
  <c r="BP751" i="4"/>
  <c r="H774" i="8"/>
  <c r="I774" i="8" s="1"/>
  <c r="BN751" i="4"/>
  <c r="H774" i="1"/>
  <c r="I774" i="1" s="1"/>
  <c r="BP750" i="4"/>
  <c r="H492" i="8"/>
  <c r="I492" i="8" s="1"/>
  <c r="BN750" i="4"/>
  <c r="H492" i="1"/>
  <c r="I492" i="1" s="1"/>
  <c r="BP749" i="4"/>
  <c r="H715" i="8"/>
  <c r="I715" i="8" s="1"/>
  <c r="BN749" i="4"/>
  <c r="H715" i="1"/>
  <c r="I715" i="1" s="1"/>
  <c r="BP748" i="4"/>
  <c r="H503" i="8"/>
  <c r="I503" i="8" s="1"/>
  <c r="BN748" i="4"/>
  <c r="H503" i="1"/>
  <c r="I503" i="1" s="1"/>
  <c r="BP747" i="4"/>
  <c r="H430" i="8"/>
  <c r="I430" i="8" s="1"/>
  <c r="BN747" i="4"/>
  <c r="H430" i="1"/>
  <c r="I430" i="1" s="1"/>
  <c r="BP746" i="4"/>
  <c r="H76" i="8"/>
  <c r="I76" i="8" s="1"/>
  <c r="BN746" i="4"/>
  <c r="H76" i="1"/>
  <c r="I76" i="1" s="1"/>
  <c r="BP745" i="4"/>
  <c r="H253" i="8"/>
  <c r="I253" i="8" s="1"/>
  <c r="BN745" i="4"/>
  <c r="H253" i="1"/>
  <c r="I253" i="1" s="1"/>
  <c r="BP744" i="4"/>
  <c r="H74" i="8"/>
  <c r="I74" i="8" s="1"/>
  <c r="BN744" i="4"/>
  <c r="H74" i="1"/>
  <c r="I74" i="1" s="1"/>
  <c r="BP743" i="4"/>
  <c r="H73" i="8"/>
  <c r="I73" i="8" s="1"/>
  <c r="BN743" i="4"/>
  <c r="H73" i="1"/>
  <c r="I73" i="1" s="1"/>
  <c r="BP742" i="4"/>
  <c r="H77" i="8"/>
  <c r="I77" i="8" s="1"/>
  <c r="BN742" i="4"/>
  <c r="H77" i="1"/>
  <c r="I77" i="1" s="1"/>
  <c r="BP741" i="4"/>
  <c r="H205" i="8"/>
  <c r="I205" i="8" s="1"/>
  <c r="BN741" i="4"/>
  <c r="H205" i="1"/>
  <c r="I205" i="1" s="1"/>
  <c r="BP740" i="4"/>
  <c r="H418" i="8"/>
  <c r="I418" i="8" s="1"/>
  <c r="BN740" i="4"/>
  <c r="H420" i="1"/>
  <c r="I420" i="1" s="1"/>
  <c r="BP739" i="4"/>
  <c r="H769" i="8"/>
  <c r="I769" i="8" s="1"/>
  <c r="BN739" i="4"/>
  <c r="H769" i="1"/>
  <c r="I769" i="1" s="1"/>
  <c r="BP738" i="4"/>
  <c r="H665" i="8"/>
  <c r="I665" i="8" s="1"/>
  <c r="BN738" i="4"/>
  <c r="H665" i="1"/>
  <c r="I665" i="1" s="1"/>
  <c r="BP737" i="4"/>
  <c r="H519" i="8"/>
  <c r="I519" i="8" s="1"/>
  <c r="BN737" i="4"/>
  <c r="H519" i="1"/>
  <c r="I519" i="1" s="1"/>
  <c r="BP736" i="4"/>
  <c r="H224" i="8"/>
  <c r="I224" i="8" s="1"/>
  <c r="BN736" i="4"/>
  <c r="H224" i="1"/>
  <c r="I224" i="1" s="1"/>
  <c r="BP735" i="4"/>
  <c r="H793" i="8"/>
  <c r="I793" i="8" s="1"/>
  <c r="BN735" i="4"/>
  <c r="H793" i="1"/>
  <c r="I793" i="1" s="1"/>
  <c r="BP734" i="4"/>
  <c r="H583" i="8"/>
  <c r="I583" i="8" s="1"/>
  <c r="BN734" i="4"/>
  <c r="H583" i="1"/>
  <c r="I583" i="1" s="1"/>
  <c r="BP733" i="4"/>
  <c r="H442" i="8"/>
  <c r="I442" i="8" s="1"/>
  <c r="BN733" i="4"/>
  <c r="H442" i="1"/>
  <c r="I442" i="1" s="1"/>
  <c r="BP732" i="4"/>
  <c r="H783" i="8"/>
  <c r="I783" i="8" s="1"/>
  <c r="BN732" i="4"/>
  <c r="H783" i="1"/>
  <c r="I783" i="1" s="1"/>
  <c r="BP731" i="4"/>
  <c r="H429" i="8"/>
  <c r="I429" i="8" s="1"/>
  <c r="BN731" i="4"/>
  <c r="H429" i="1"/>
  <c r="I429" i="1" s="1"/>
  <c r="BP730" i="4"/>
  <c r="H785" i="8"/>
  <c r="I785" i="8" s="1"/>
  <c r="BN730" i="4"/>
  <c r="H785" i="1"/>
  <c r="I785" i="1" s="1"/>
  <c r="BP729" i="4"/>
  <c r="H558" i="8"/>
  <c r="I558" i="8" s="1"/>
  <c r="BN729" i="4"/>
  <c r="H558" i="1"/>
  <c r="I558" i="1" s="1"/>
  <c r="BP728" i="4"/>
  <c r="H48" i="8"/>
  <c r="I48" i="8" s="1"/>
  <c r="BN728" i="4"/>
  <c r="H48" i="1"/>
  <c r="I48" i="1" s="1"/>
  <c r="BP727" i="4"/>
  <c r="H680" i="8"/>
  <c r="I680" i="8" s="1"/>
  <c r="BN727" i="4"/>
  <c r="H680" i="1"/>
  <c r="I680" i="1" s="1"/>
  <c r="BP726" i="4"/>
  <c r="H95" i="8"/>
  <c r="I95" i="8" s="1"/>
  <c r="BN726" i="4"/>
  <c r="H95" i="1"/>
  <c r="I95" i="1" s="1"/>
  <c r="BP725" i="4"/>
  <c r="H578" i="8"/>
  <c r="I578" i="8" s="1"/>
  <c r="BN725" i="4"/>
  <c r="H578" i="1"/>
  <c r="I578" i="1" s="1"/>
  <c r="BP724" i="4"/>
  <c r="H203" i="8"/>
  <c r="I203" i="8" s="1"/>
  <c r="BN724" i="4"/>
  <c r="H203" i="1"/>
  <c r="I203" i="1" s="1"/>
  <c r="BP723" i="4"/>
  <c r="H211" i="8"/>
  <c r="I211" i="8" s="1"/>
  <c r="BN723" i="4"/>
  <c r="H211" i="1"/>
  <c r="I211" i="1" s="1"/>
  <c r="BP722" i="4"/>
  <c r="H14" i="8"/>
  <c r="I14" i="8" s="1"/>
  <c r="BN722" i="4"/>
  <c r="H14" i="1"/>
  <c r="I14" i="1" s="1"/>
  <c r="BP721" i="4"/>
  <c r="H244" i="8"/>
  <c r="I244" i="8" s="1"/>
  <c r="BN721" i="4"/>
  <c r="H245" i="1"/>
  <c r="I245" i="1" s="1"/>
  <c r="BP720" i="4"/>
  <c r="H126" i="8"/>
  <c r="I126" i="8" s="1"/>
  <c r="BN720" i="4"/>
  <c r="H126" i="1"/>
  <c r="I126" i="1" s="1"/>
  <c r="BP719" i="4"/>
  <c r="H275" i="8"/>
  <c r="I275" i="8" s="1"/>
  <c r="BN719" i="4"/>
  <c r="H275" i="1"/>
  <c r="I275" i="1" s="1"/>
  <c r="BP718" i="4"/>
  <c r="H65" i="8"/>
  <c r="I65" i="8" s="1"/>
  <c r="BN718" i="4"/>
  <c r="H65" i="1"/>
  <c r="I65" i="1" s="1"/>
  <c r="BP717" i="4"/>
  <c r="H513" i="8"/>
  <c r="I513" i="8" s="1"/>
  <c r="BN717" i="4"/>
  <c r="H513" i="1"/>
  <c r="I513" i="1" s="1"/>
  <c r="BP716" i="4"/>
  <c r="H308" i="8"/>
  <c r="I308" i="8" s="1"/>
  <c r="BN716" i="4"/>
  <c r="H308" i="1"/>
  <c r="I308" i="1" s="1"/>
  <c r="BP715" i="4"/>
  <c r="H359" i="8"/>
  <c r="I359" i="8" s="1"/>
  <c r="BN715" i="4"/>
  <c r="H359" i="1"/>
  <c r="I359" i="1" s="1"/>
  <c r="BP714" i="4"/>
  <c r="H543" i="8"/>
  <c r="I543" i="8" s="1"/>
  <c r="BN714" i="4"/>
  <c r="H543" i="1"/>
  <c r="I543" i="1" s="1"/>
  <c r="BP713" i="4"/>
  <c r="H601" i="8"/>
  <c r="I601" i="8" s="1"/>
  <c r="BN713" i="4"/>
  <c r="H601" i="1"/>
  <c r="I601" i="1" s="1"/>
  <c r="BP712" i="4"/>
  <c r="H330" i="8"/>
  <c r="I330" i="8" s="1"/>
  <c r="BN712" i="4"/>
  <c r="H330" i="1"/>
  <c r="I330" i="1" s="1"/>
  <c r="BP711" i="4"/>
  <c r="H295" i="8"/>
  <c r="I295" i="8" s="1"/>
  <c r="BN711" i="4"/>
  <c r="H295" i="1"/>
  <c r="I295" i="1" s="1"/>
  <c r="BP710" i="4"/>
  <c r="H720" i="8"/>
  <c r="I720" i="8" s="1"/>
  <c r="BN710" i="4"/>
  <c r="H720" i="1"/>
  <c r="I720" i="1" s="1"/>
  <c r="BP709" i="4"/>
  <c r="H532" i="8"/>
  <c r="I532" i="8" s="1"/>
  <c r="BN709" i="4"/>
  <c r="H532" i="1"/>
  <c r="I532" i="1" s="1"/>
  <c r="BP708" i="4"/>
  <c r="H331" i="8"/>
  <c r="I331" i="8" s="1"/>
  <c r="BN708" i="4"/>
  <c r="H331" i="1"/>
  <c r="I331" i="1" s="1"/>
  <c r="BP707" i="4"/>
  <c r="H545" i="8"/>
  <c r="I545" i="8" s="1"/>
  <c r="BN707" i="4"/>
  <c r="H545" i="1"/>
  <c r="I545" i="1" s="1"/>
  <c r="BP706" i="4"/>
  <c r="H303" i="8"/>
  <c r="I303" i="8" s="1"/>
  <c r="BN706" i="4"/>
  <c r="H303" i="1"/>
  <c r="I303" i="1" s="1"/>
  <c r="BP705" i="4"/>
  <c r="H490" i="8"/>
  <c r="I490" i="8" s="1"/>
  <c r="BN705" i="4"/>
  <c r="H490" i="1"/>
  <c r="I490" i="1" s="1"/>
  <c r="BP704" i="4"/>
  <c r="H453" i="8"/>
  <c r="I453" i="8" s="1"/>
  <c r="BN704" i="4"/>
  <c r="H453" i="1"/>
  <c r="I453" i="1" s="1"/>
  <c r="BP703" i="4"/>
  <c r="H457" i="8"/>
  <c r="I457" i="8" s="1"/>
  <c r="BN703" i="4"/>
  <c r="H457" i="1"/>
  <c r="I457" i="1" s="1"/>
  <c r="BP702" i="4"/>
  <c r="H348" i="8"/>
  <c r="I348" i="8" s="1"/>
  <c r="BN702" i="4"/>
  <c r="H348" i="1"/>
  <c r="I348" i="1" s="1"/>
  <c r="BP701" i="4"/>
  <c r="H398" i="8"/>
  <c r="I398" i="8" s="1"/>
  <c r="BN701" i="4"/>
  <c r="H398" i="1"/>
  <c r="I398" i="1" s="1"/>
  <c r="BP700" i="4"/>
  <c r="H621" i="8"/>
  <c r="I621" i="8" s="1"/>
  <c r="BN700" i="4"/>
  <c r="H621" i="1"/>
  <c r="I621" i="1" s="1"/>
  <c r="BP699" i="4"/>
  <c r="H324" i="8"/>
  <c r="I324" i="8" s="1"/>
  <c r="BN699" i="4"/>
  <c r="H325" i="1"/>
  <c r="I325" i="1" s="1"/>
  <c r="BP698" i="4"/>
  <c r="H271" i="8"/>
  <c r="I271" i="8" s="1"/>
  <c r="BN698" i="4"/>
  <c r="H271" i="1"/>
  <c r="I271" i="1" s="1"/>
  <c r="BP697" i="4"/>
  <c r="H151" i="8"/>
  <c r="I151" i="8" s="1"/>
  <c r="BN697" i="4"/>
  <c r="H151" i="1"/>
  <c r="I151" i="1" s="1"/>
  <c r="BP696" i="4"/>
  <c r="H231" i="8"/>
  <c r="I231" i="8" s="1"/>
  <c r="BN696" i="4"/>
  <c r="H231" i="1"/>
  <c r="I231" i="1" s="1"/>
  <c r="BP695" i="4"/>
  <c r="H482" i="8"/>
  <c r="I482" i="8" s="1"/>
  <c r="BN695" i="4"/>
  <c r="H482" i="1"/>
  <c r="I482" i="1" s="1"/>
  <c r="BP694" i="4"/>
  <c r="H466" i="8"/>
  <c r="I466" i="8" s="1"/>
  <c r="BN694" i="4"/>
  <c r="H466" i="1"/>
  <c r="I466" i="1" s="1"/>
  <c r="BP693" i="4"/>
  <c r="H548" i="8"/>
  <c r="I548" i="8" s="1"/>
  <c r="BN693" i="4"/>
  <c r="H548" i="1"/>
  <c r="I548" i="1" s="1"/>
  <c r="BP692" i="4"/>
  <c r="H536" i="8"/>
  <c r="I536" i="8" s="1"/>
  <c r="BN692" i="4"/>
  <c r="H536" i="1"/>
  <c r="I536" i="1" s="1"/>
  <c r="BP691" i="4"/>
  <c r="H325" i="8"/>
  <c r="I325" i="8" s="1"/>
  <c r="BN691" i="4"/>
  <c r="H324" i="1"/>
  <c r="I324" i="1" s="1"/>
  <c r="BP690" i="4"/>
  <c r="H818" i="8"/>
  <c r="I818" i="8" s="1"/>
  <c r="BN690" i="4"/>
  <c r="H818" i="1"/>
  <c r="I818" i="1" s="1"/>
  <c r="BP689" i="4"/>
  <c r="H838" i="8"/>
  <c r="I838" i="8" s="1"/>
  <c r="BN689" i="4"/>
  <c r="H838" i="1"/>
  <c r="I838" i="1" s="1"/>
  <c r="BP688" i="4"/>
  <c r="H824" i="8"/>
  <c r="I824" i="8" s="1"/>
  <c r="BN688" i="4"/>
  <c r="H824" i="1"/>
  <c r="I824" i="1" s="1"/>
  <c r="BP687" i="4"/>
  <c r="H611" i="8"/>
  <c r="I611" i="8" s="1"/>
  <c r="BN687" i="4"/>
  <c r="H611" i="1"/>
  <c r="I611" i="1" s="1"/>
  <c r="BP686" i="4"/>
  <c r="H608" i="8"/>
  <c r="I608" i="8" s="1"/>
  <c r="BN686" i="4"/>
  <c r="H608" i="1"/>
  <c r="I608" i="1" s="1"/>
  <c r="BP685" i="4"/>
  <c r="H837" i="8"/>
  <c r="I837" i="8" s="1"/>
  <c r="BN685" i="4"/>
  <c r="H837" i="1"/>
  <c r="I837" i="1" s="1"/>
  <c r="BP684" i="4"/>
  <c r="H814" i="8"/>
  <c r="I814" i="8" s="1"/>
  <c r="BN684" i="4"/>
  <c r="H814" i="1"/>
  <c r="I814" i="1" s="1"/>
  <c r="BP683" i="4"/>
  <c r="H700" i="8"/>
  <c r="I700" i="8" s="1"/>
  <c r="BN683" i="4"/>
  <c r="H700" i="1"/>
  <c r="I700" i="1" s="1"/>
  <c r="BP682" i="4"/>
  <c r="H804" i="8"/>
  <c r="I804" i="8" s="1"/>
  <c r="BN682" i="4"/>
  <c r="H804" i="1"/>
  <c r="I804" i="1" s="1"/>
  <c r="BP681" i="4"/>
  <c r="H698" i="8"/>
  <c r="I698" i="8" s="1"/>
  <c r="BN681" i="4"/>
  <c r="H698" i="1"/>
  <c r="I698" i="1" s="1"/>
  <c r="BP680" i="4"/>
  <c r="H475" i="8"/>
  <c r="I475" i="8" s="1"/>
  <c r="BN680" i="4"/>
  <c r="H475" i="1"/>
  <c r="I475" i="1" s="1"/>
  <c r="BP679" i="4"/>
  <c r="H747" i="8"/>
  <c r="I747" i="8" s="1"/>
  <c r="BN679" i="4"/>
  <c r="H747" i="1"/>
  <c r="I747" i="1" s="1"/>
  <c r="BP678" i="4"/>
  <c r="H815" i="8"/>
  <c r="I815" i="8" s="1"/>
  <c r="BN678" i="4"/>
  <c r="H815" i="1"/>
  <c r="I815" i="1" s="1"/>
  <c r="BP677" i="4"/>
  <c r="H496" i="8"/>
  <c r="I496" i="8" s="1"/>
  <c r="BN677" i="4"/>
  <c r="H496" i="1"/>
  <c r="I496" i="1" s="1"/>
  <c r="BP676" i="4"/>
  <c r="H739" i="8"/>
  <c r="I739" i="8" s="1"/>
  <c r="BN676" i="4"/>
  <c r="H739" i="1"/>
  <c r="I739" i="1" s="1"/>
  <c r="BP675" i="4"/>
  <c r="H405" i="8"/>
  <c r="I405" i="8" s="1"/>
  <c r="BN675" i="4"/>
  <c r="H405" i="1"/>
  <c r="I405" i="1" s="1"/>
  <c r="BP674" i="4"/>
  <c r="H713" i="8"/>
  <c r="I713" i="8" s="1"/>
  <c r="BN674" i="4"/>
  <c r="H713" i="1"/>
  <c r="I713" i="1" s="1"/>
  <c r="BP673" i="4"/>
  <c r="H645" i="8"/>
  <c r="I645" i="8" s="1"/>
  <c r="BN673" i="4"/>
  <c r="H645" i="1"/>
  <c r="I645" i="1" s="1"/>
  <c r="BP672" i="4"/>
  <c r="H693" i="8"/>
  <c r="I693" i="8" s="1"/>
  <c r="BN672" i="4"/>
  <c r="H693" i="1"/>
  <c r="I693" i="1" s="1"/>
  <c r="BP671" i="4"/>
  <c r="H807" i="8"/>
  <c r="I807" i="8" s="1"/>
  <c r="BN671" i="4"/>
  <c r="H807" i="1"/>
  <c r="I807" i="1" s="1"/>
  <c r="BP670" i="4"/>
  <c r="H760" i="8"/>
  <c r="I760" i="8" s="1"/>
  <c r="BN670" i="4"/>
  <c r="H760" i="1"/>
  <c r="I760" i="1" s="1"/>
  <c r="BP669" i="4"/>
  <c r="H97" i="8"/>
  <c r="I97" i="8" s="1"/>
  <c r="BN669" i="4"/>
  <c r="H97" i="1"/>
  <c r="I97" i="1" s="1"/>
  <c r="BP668" i="4"/>
  <c r="H195" i="8"/>
  <c r="I195" i="8" s="1"/>
  <c r="BN668" i="4"/>
  <c r="H195" i="1"/>
  <c r="I195" i="1" s="1"/>
  <c r="BP667" i="4"/>
  <c r="H39" i="8"/>
  <c r="I39" i="8" s="1"/>
  <c r="BN667" i="4"/>
  <c r="H39" i="1"/>
  <c r="I39" i="1" s="1"/>
  <c r="BP666" i="4"/>
  <c r="H31" i="8"/>
  <c r="I31" i="8" s="1"/>
  <c r="BN666" i="4"/>
  <c r="H31" i="1"/>
  <c r="I31" i="1" s="1"/>
  <c r="BP665" i="4"/>
  <c r="H162" i="8"/>
  <c r="I162" i="8" s="1"/>
  <c r="BN665" i="4"/>
  <c r="H162" i="1"/>
  <c r="I162" i="1" s="1"/>
  <c r="BP664" i="4"/>
  <c r="H311" i="8"/>
  <c r="I311" i="8" s="1"/>
  <c r="BN664" i="4"/>
  <c r="H311" i="1"/>
  <c r="I311" i="1" s="1"/>
  <c r="BP663" i="4"/>
  <c r="H123" i="8"/>
  <c r="I123" i="8" s="1"/>
  <c r="BN663" i="4"/>
  <c r="H123" i="1"/>
  <c r="I123" i="1" s="1"/>
  <c r="BP662" i="4"/>
  <c r="H250" i="8"/>
  <c r="I250" i="8" s="1"/>
  <c r="BN662" i="4"/>
  <c r="H250" i="1"/>
  <c r="I250" i="1" s="1"/>
  <c r="BP661" i="4"/>
  <c r="H740" i="8"/>
  <c r="I740" i="8" s="1"/>
  <c r="BN661" i="4"/>
  <c r="H740" i="1"/>
  <c r="I740" i="1" s="1"/>
  <c r="BP660" i="4"/>
  <c r="H661" i="8"/>
  <c r="I661" i="8" s="1"/>
  <c r="BN660" i="4"/>
  <c r="H661" i="1"/>
  <c r="I661" i="1" s="1"/>
  <c r="BP659" i="4"/>
  <c r="H41" i="8"/>
  <c r="I41" i="8" s="1"/>
  <c r="BN659" i="4"/>
  <c r="H41" i="1"/>
  <c r="I41" i="1" s="1"/>
  <c r="BP658" i="4"/>
  <c r="H757" i="8"/>
  <c r="I757" i="8" s="1"/>
  <c r="BN658" i="4"/>
  <c r="H757" i="1"/>
  <c r="I757" i="1" s="1"/>
  <c r="BP657" i="4"/>
  <c r="H266" i="8"/>
  <c r="I266" i="8" s="1"/>
  <c r="BN657" i="4"/>
  <c r="H266" i="1"/>
  <c r="I266" i="1" s="1"/>
  <c r="BP656" i="4"/>
  <c r="H219" i="8"/>
  <c r="I219" i="8" s="1"/>
  <c r="BN656" i="4"/>
  <c r="H219" i="1"/>
  <c r="I219" i="1" s="1"/>
  <c r="BP655" i="4"/>
  <c r="H487" i="8"/>
  <c r="I487" i="8" s="1"/>
  <c r="BN655" i="4"/>
  <c r="H487" i="1"/>
  <c r="I487" i="1" s="1"/>
  <c r="BP654" i="4"/>
  <c r="H425" i="8"/>
  <c r="I425" i="8" s="1"/>
  <c r="BN654" i="4"/>
  <c r="H425" i="1"/>
  <c r="I425" i="1" s="1"/>
  <c r="BP653" i="4"/>
  <c r="H196" i="8"/>
  <c r="I196" i="8" s="1"/>
  <c r="BN653" i="4"/>
  <c r="H196" i="1"/>
  <c r="I196" i="1" s="1"/>
  <c r="BP652" i="4"/>
  <c r="H471" i="8"/>
  <c r="I471" i="8" s="1"/>
  <c r="BN652" i="4"/>
  <c r="H471" i="1"/>
  <c r="I471" i="1" s="1"/>
  <c r="BP651" i="4"/>
  <c r="H469" i="8"/>
  <c r="I469" i="8" s="1"/>
  <c r="BN651" i="4"/>
  <c r="H469" i="1"/>
  <c r="I469" i="1" s="1"/>
  <c r="BP650" i="4"/>
  <c r="H252" i="8"/>
  <c r="I252" i="8" s="1"/>
  <c r="BN650" i="4"/>
  <c r="H252" i="1"/>
  <c r="I252" i="1" s="1"/>
  <c r="BP649" i="4"/>
  <c r="H193" i="8"/>
  <c r="I193" i="8" s="1"/>
  <c r="BN649" i="4"/>
  <c r="H193" i="1"/>
  <c r="I193" i="1" s="1"/>
  <c r="BP648" i="4"/>
  <c r="H417" i="8"/>
  <c r="I417" i="8" s="1"/>
  <c r="BN648" i="4"/>
  <c r="H417" i="1"/>
  <c r="I417" i="1" s="1"/>
  <c r="BP647" i="4"/>
  <c r="H147" i="8"/>
  <c r="I147" i="8" s="1"/>
  <c r="BN647" i="4"/>
  <c r="H147" i="1"/>
  <c r="I147" i="1" s="1"/>
  <c r="BP646" i="4"/>
  <c r="H114" i="8"/>
  <c r="I114" i="8" s="1"/>
  <c r="BN646" i="4"/>
  <c r="H114" i="1"/>
  <c r="I114" i="1" s="1"/>
  <c r="BP645" i="4"/>
  <c r="H420" i="8"/>
  <c r="I420" i="8" s="1"/>
  <c r="BN645" i="4"/>
  <c r="H419" i="1"/>
  <c r="I419" i="1" s="1"/>
  <c r="BP644" i="4"/>
  <c r="H657" i="8"/>
  <c r="I657" i="8" s="1"/>
  <c r="BN644" i="4"/>
  <c r="H657" i="1"/>
  <c r="I657" i="1" s="1"/>
  <c r="BP643" i="4"/>
  <c r="H447" i="8"/>
  <c r="I447" i="8" s="1"/>
  <c r="BN643" i="4"/>
  <c r="H447" i="1"/>
  <c r="I447" i="1" s="1"/>
  <c r="BP642" i="4"/>
  <c r="H559" i="8"/>
  <c r="I559" i="8" s="1"/>
  <c r="BN642" i="4"/>
  <c r="H559" i="1"/>
  <c r="I559" i="1" s="1"/>
  <c r="BP641" i="4"/>
  <c r="H181" i="8"/>
  <c r="I181" i="8" s="1"/>
  <c r="BN641" i="4"/>
  <c r="H181" i="1"/>
  <c r="I181" i="1" s="1"/>
  <c r="BP640" i="4"/>
  <c r="H777" i="8"/>
  <c r="I777" i="8" s="1"/>
  <c r="BN640" i="4"/>
  <c r="H777" i="1"/>
  <c r="I777" i="1" s="1"/>
  <c r="BP639" i="4"/>
  <c r="H366" i="8"/>
  <c r="I366" i="8" s="1"/>
  <c r="BN639" i="4"/>
  <c r="H366" i="1"/>
  <c r="I366" i="1" s="1"/>
  <c r="BP638" i="4"/>
  <c r="H34" i="8"/>
  <c r="I34" i="8" s="1"/>
  <c r="BN638" i="4"/>
  <c r="H34" i="1"/>
  <c r="I34" i="1" s="1"/>
  <c r="BP637" i="4"/>
  <c r="H561" i="8"/>
  <c r="I561" i="8" s="1"/>
  <c r="BN637" i="4"/>
  <c r="H561" i="1"/>
  <c r="I561" i="1" s="1"/>
  <c r="BP636" i="4"/>
  <c r="H660" i="8"/>
  <c r="I660" i="8" s="1"/>
  <c r="BN636" i="4"/>
  <c r="H660" i="1"/>
  <c r="I660" i="1" s="1"/>
  <c r="BP635" i="4"/>
  <c r="H579" i="8"/>
  <c r="I579" i="8" s="1"/>
  <c r="BN635" i="4"/>
  <c r="H579" i="1"/>
  <c r="I579" i="1" s="1"/>
  <c r="BP634" i="4"/>
  <c r="H612" i="8"/>
  <c r="I612" i="8" s="1"/>
  <c r="BN634" i="4"/>
  <c r="H612" i="1"/>
  <c r="I612" i="1" s="1"/>
  <c r="BP633" i="4"/>
  <c r="H637" i="8"/>
  <c r="I637" i="8" s="1"/>
  <c r="BN633" i="4"/>
  <c r="H637" i="1"/>
  <c r="I637" i="1" s="1"/>
  <c r="BP632" i="4"/>
  <c r="H484" i="8"/>
  <c r="I484" i="8" s="1"/>
  <c r="BN632" i="4"/>
  <c r="H484" i="1"/>
  <c r="I484" i="1" s="1"/>
  <c r="BP631" i="4"/>
  <c r="H426" i="8"/>
  <c r="I426" i="8" s="1"/>
  <c r="BN631" i="4"/>
  <c r="H426" i="1"/>
  <c r="I426" i="1" s="1"/>
  <c r="BP630" i="4"/>
  <c r="H491" i="8"/>
  <c r="I491" i="8" s="1"/>
  <c r="BN630" i="4"/>
  <c r="H491" i="1"/>
  <c r="I491" i="1" s="1"/>
  <c r="BP629" i="4"/>
  <c r="H389" i="8"/>
  <c r="I389" i="8" s="1"/>
  <c r="BN629" i="4"/>
  <c r="H389" i="1"/>
  <c r="I389" i="1" s="1"/>
  <c r="BP628" i="4"/>
  <c r="H603" i="8"/>
  <c r="I603" i="8" s="1"/>
  <c r="BN628" i="4"/>
  <c r="H603" i="1"/>
  <c r="I603" i="1" s="1"/>
  <c r="BP627" i="4"/>
  <c r="H259" i="8"/>
  <c r="I259" i="8" s="1"/>
  <c r="BN627" i="4"/>
  <c r="H259" i="1"/>
  <c r="I259" i="1" s="1"/>
  <c r="BP626" i="4"/>
  <c r="H363" i="8"/>
  <c r="I363" i="8" s="1"/>
  <c r="BN626" i="4"/>
  <c r="H363" i="1"/>
  <c r="I363" i="1" s="1"/>
  <c r="BP625" i="4"/>
  <c r="H614" i="8"/>
  <c r="I614" i="8" s="1"/>
  <c r="BN625" i="4"/>
  <c r="H614" i="1"/>
  <c r="I614" i="1" s="1"/>
  <c r="BP624" i="4"/>
  <c r="H518" i="8"/>
  <c r="I518" i="8" s="1"/>
  <c r="BN624" i="4"/>
  <c r="H518" i="1"/>
  <c r="I518" i="1" s="1"/>
  <c r="BP623" i="4"/>
  <c r="H620" i="8"/>
  <c r="I620" i="8" s="1"/>
  <c r="BN623" i="4"/>
  <c r="H620" i="1"/>
  <c r="I620" i="1" s="1"/>
  <c r="BP622" i="4"/>
  <c r="H697" i="8"/>
  <c r="I697" i="8" s="1"/>
  <c r="BN622" i="4"/>
  <c r="H697" i="1"/>
  <c r="I697" i="1" s="1"/>
  <c r="BP621" i="4"/>
  <c r="H376" i="8"/>
  <c r="I376" i="8" s="1"/>
  <c r="BN621" i="4"/>
  <c r="H376" i="1"/>
  <c r="I376" i="1" s="1"/>
  <c r="BP620" i="4"/>
  <c r="H525" i="8"/>
  <c r="I525" i="8" s="1"/>
  <c r="BN620" i="4"/>
  <c r="H525" i="1"/>
  <c r="I525" i="1" s="1"/>
  <c r="BP619" i="4"/>
  <c r="H93" i="8"/>
  <c r="I93" i="8" s="1"/>
  <c r="BN619" i="4"/>
  <c r="H93" i="1"/>
  <c r="I93" i="1" s="1"/>
  <c r="BP618" i="4"/>
  <c r="H178" i="8"/>
  <c r="I178" i="8" s="1"/>
  <c r="BN618" i="4"/>
  <c r="H178" i="1"/>
  <c r="I178" i="1" s="1"/>
  <c r="BP617" i="4"/>
  <c r="H377" i="8"/>
  <c r="I377" i="8" s="1"/>
  <c r="BN617" i="4"/>
  <c r="H377" i="1"/>
  <c r="I377" i="1" s="1"/>
  <c r="BP616" i="4"/>
  <c r="H379" i="8"/>
  <c r="I379" i="8" s="1"/>
  <c r="BN616" i="4"/>
  <c r="H379" i="1"/>
  <c r="I379" i="1" s="1"/>
  <c r="BP615" i="4"/>
  <c r="H387" i="8"/>
  <c r="I387" i="8" s="1"/>
  <c r="BN615" i="4"/>
  <c r="H387" i="1"/>
  <c r="I387" i="1" s="1"/>
  <c r="BP614" i="4"/>
  <c r="H47" i="8"/>
  <c r="I47" i="8" s="1"/>
  <c r="BN614" i="4"/>
  <c r="H47" i="1"/>
  <c r="I47" i="1" s="1"/>
  <c r="BP613" i="4"/>
  <c r="H391" i="8"/>
  <c r="I391" i="8" s="1"/>
  <c r="BN613" i="4"/>
  <c r="H391" i="1"/>
  <c r="I391" i="1" s="1"/>
  <c r="BP612" i="4"/>
  <c r="H638" i="8"/>
  <c r="I638" i="8" s="1"/>
  <c r="BN612" i="4"/>
  <c r="H638" i="1"/>
  <c r="I638" i="1" s="1"/>
  <c r="BP611" i="4"/>
  <c r="H465" i="8"/>
  <c r="I465" i="8" s="1"/>
  <c r="BN611" i="4"/>
  <c r="H465" i="1"/>
  <c r="I465" i="1" s="1"/>
  <c r="BP610" i="4"/>
  <c r="H682" i="8"/>
  <c r="I682" i="8" s="1"/>
  <c r="BN610" i="4"/>
  <c r="H683" i="1"/>
  <c r="I683" i="1" s="1"/>
  <c r="BP609" i="4"/>
  <c r="H284" i="8"/>
  <c r="I284" i="8" s="1"/>
  <c r="BN609" i="4"/>
  <c r="H284" i="1"/>
  <c r="I284" i="1" s="1"/>
  <c r="BP608" i="4"/>
  <c r="H88" i="8"/>
  <c r="I88" i="8" s="1"/>
  <c r="BN608" i="4"/>
  <c r="H88" i="1"/>
  <c r="I88" i="1" s="1"/>
  <c r="BP607" i="4"/>
  <c r="H194" i="8"/>
  <c r="I194" i="8" s="1"/>
  <c r="BN607" i="4"/>
  <c r="H194" i="1"/>
  <c r="I194" i="1" s="1"/>
  <c r="BP606" i="4"/>
  <c r="H516" i="8"/>
  <c r="I516" i="8" s="1"/>
  <c r="BN606" i="4"/>
  <c r="H517" i="1"/>
  <c r="I517" i="1" s="1"/>
  <c r="BP605" i="4"/>
  <c r="H375" i="8"/>
  <c r="I375" i="8" s="1"/>
  <c r="BN605" i="4"/>
  <c r="H375" i="1"/>
  <c r="I375" i="1" s="1"/>
  <c r="BP604" i="4"/>
  <c r="H349" i="8"/>
  <c r="I349" i="8" s="1"/>
  <c r="BN604" i="4"/>
  <c r="H349" i="1"/>
  <c r="I349" i="1" s="1"/>
  <c r="BP603" i="4"/>
  <c r="H476" i="8"/>
  <c r="I476" i="8" s="1"/>
  <c r="BN603" i="4"/>
  <c r="H476" i="1"/>
  <c r="I476" i="1" s="1"/>
  <c r="BP602" i="4"/>
  <c r="H711" i="8"/>
  <c r="I711" i="8" s="1"/>
  <c r="BN602" i="4"/>
  <c r="H711" i="1"/>
  <c r="I711" i="1" s="1"/>
  <c r="BP601" i="4"/>
  <c r="H112" i="8"/>
  <c r="I112" i="8" s="1"/>
  <c r="BN601" i="4"/>
  <c r="H112" i="1"/>
  <c r="I112" i="1" s="1"/>
  <c r="BP600" i="4"/>
  <c r="H843" i="8"/>
  <c r="I843" i="8" s="1"/>
  <c r="BN600" i="4"/>
  <c r="H843" i="1"/>
  <c r="I843" i="1" s="1"/>
  <c r="BP599" i="4"/>
  <c r="H690" i="8"/>
  <c r="I690" i="8" s="1"/>
  <c r="BN599" i="4"/>
  <c r="H690" i="1"/>
  <c r="I690" i="1" s="1"/>
  <c r="BP598" i="4"/>
  <c r="H319" i="8"/>
  <c r="I319" i="8" s="1"/>
  <c r="BN598" i="4"/>
  <c r="H319" i="1"/>
  <c r="I319" i="1" s="1"/>
  <c r="BP597" i="4"/>
  <c r="H831" i="8"/>
  <c r="I831" i="8" s="1"/>
  <c r="BN597" i="4"/>
  <c r="H831" i="1"/>
  <c r="I831" i="1" s="1"/>
  <c r="BP596" i="4"/>
  <c r="H675" i="8"/>
  <c r="I675" i="8" s="1"/>
  <c r="BN596" i="4"/>
  <c r="H675" i="1"/>
  <c r="I675" i="1" s="1"/>
  <c r="BP595" i="4"/>
  <c r="H702" i="8"/>
  <c r="I702" i="8" s="1"/>
  <c r="BN595" i="4"/>
  <c r="H702" i="1"/>
  <c r="I702" i="1" s="1"/>
  <c r="BP594" i="4"/>
  <c r="H692" i="8"/>
  <c r="I692" i="8" s="1"/>
  <c r="BN594" i="4"/>
  <c r="H692" i="1"/>
  <c r="I692" i="1" s="1"/>
  <c r="BP593" i="4"/>
  <c r="H703" i="8"/>
  <c r="I703" i="8" s="1"/>
  <c r="BN593" i="4"/>
  <c r="H703" i="1"/>
  <c r="I703" i="1" s="1"/>
  <c r="BP592" i="4"/>
  <c r="H782" i="8"/>
  <c r="I782" i="8" s="1"/>
  <c r="BN592" i="4"/>
  <c r="H782" i="1"/>
  <c r="I782" i="1" s="1"/>
  <c r="BP591" i="4"/>
  <c r="H267" i="8"/>
  <c r="I267" i="8" s="1"/>
  <c r="BN591" i="4"/>
  <c r="H267" i="1"/>
  <c r="I267" i="1" s="1"/>
  <c r="BP590" i="4"/>
  <c r="H851" i="8"/>
  <c r="I851" i="8" s="1"/>
  <c r="BN590" i="4"/>
  <c r="H851" i="1"/>
  <c r="I851" i="1" s="1"/>
  <c r="BP589" i="4"/>
  <c r="H440" i="8"/>
  <c r="I440" i="8" s="1"/>
  <c r="BN589" i="4"/>
  <c r="H440" i="1"/>
  <c r="I440" i="1" s="1"/>
  <c r="BP588" i="4"/>
  <c r="H805" i="8"/>
  <c r="I805" i="8" s="1"/>
  <c r="BN588" i="4"/>
  <c r="H805" i="1"/>
  <c r="I805" i="1" s="1"/>
  <c r="BP587" i="4"/>
  <c r="H717" i="8"/>
  <c r="I717" i="8" s="1"/>
  <c r="BN587" i="4"/>
  <c r="H717" i="1"/>
  <c r="I717" i="1" s="1"/>
  <c r="BP586" i="4"/>
  <c r="H842" i="8"/>
  <c r="I842" i="8" s="1"/>
  <c r="BN586" i="4"/>
  <c r="H842" i="1"/>
  <c r="I842" i="1" s="1"/>
  <c r="BP585" i="4"/>
  <c r="H340" i="8"/>
  <c r="I340" i="8" s="1"/>
  <c r="BN585" i="4"/>
  <c r="H340" i="1"/>
  <c r="I340" i="1" s="1"/>
  <c r="BP584" i="4"/>
  <c r="H854" i="8"/>
  <c r="I854" i="8" s="1"/>
  <c r="BN584" i="4"/>
  <c r="H854" i="1"/>
  <c r="I854" i="1" s="1"/>
  <c r="BP583" i="4"/>
  <c r="H763" i="8"/>
  <c r="I763" i="8" s="1"/>
  <c r="BN583" i="4"/>
  <c r="H763" i="1"/>
  <c r="I763" i="1" s="1"/>
  <c r="BP582" i="4"/>
  <c r="H810" i="8"/>
  <c r="I810" i="8" s="1"/>
  <c r="BN582" i="4"/>
  <c r="H810" i="1"/>
  <c r="I810" i="1" s="1"/>
  <c r="BP581" i="4"/>
  <c r="H833" i="8"/>
  <c r="I833" i="8" s="1"/>
  <c r="BN581" i="4"/>
  <c r="H833" i="1"/>
  <c r="I833" i="1" s="1"/>
  <c r="BP580" i="4"/>
  <c r="H847" i="8"/>
  <c r="I847" i="8" s="1"/>
  <c r="BN580" i="4"/>
  <c r="H847" i="1"/>
  <c r="I847" i="1" s="1"/>
  <c r="BP579" i="4"/>
  <c r="H262" i="8"/>
  <c r="I262" i="8" s="1"/>
  <c r="BN579" i="4"/>
  <c r="H263" i="1"/>
  <c r="I263" i="1" s="1"/>
  <c r="BP578" i="4"/>
  <c r="H587" i="8"/>
  <c r="I587" i="8" s="1"/>
  <c r="BN578" i="4"/>
  <c r="H587" i="1"/>
  <c r="I587" i="1" s="1"/>
  <c r="BP577" i="4"/>
  <c r="H691" i="8"/>
  <c r="I691" i="8" s="1"/>
  <c r="BN577" i="4"/>
  <c r="H691" i="1"/>
  <c r="I691" i="1" s="1"/>
  <c r="BP576" i="4"/>
  <c r="H754" i="8"/>
  <c r="I754" i="8" s="1"/>
  <c r="BN576" i="4"/>
  <c r="H754" i="1"/>
  <c r="I754" i="1" s="1"/>
  <c r="BP575" i="4"/>
  <c r="H852" i="8"/>
  <c r="I852" i="8" s="1"/>
  <c r="BN575" i="4"/>
  <c r="H852" i="1"/>
  <c r="I852" i="1" s="1"/>
  <c r="BP574" i="4"/>
  <c r="H855" i="8"/>
  <c r="I855" i="8" s="1"/>
  <c r="BN574" i="4"/>
  <c r="H855" i="1"/>
  <c r="I855" i="1" s="1"/>
  <c r="BP573" i="4"/>
  <c r="H832" i="8"/>
  <c r="I832" i="8" s="1"/>
  <c r="BN573" i="4"/>
  <c r="H832" i="1"/>
  <c r="I832" i="1" s="1"/>
  <c r="BP572" i="4"/>
  <c r="H768" i="8"/>
  <c r="I768" i="8" s="1"/>
  <c r="BN572" i="4"/>
  <c r="H768" i="1"/>
  <c r="I768" i="1" s="1"/>
  <c r="BP571" i="4"/>
  <c r="H136" i="8"/>
  <c r="I136" i="8" s="1"/>
  <c r="BN571" i="4"/>
  <c r="H136" i="1"/>
  <c r="I136" i="1" s="1"/>
  <c r="BP570" i="4"/>
  <c r="H512" i="8"/>
  <c r="I512" i="8" s="1"/>
  <c r="BN570" i="4"/>
  <c r="H512" i="1"/>
  <c r="I512" i="1" s="1"/>
  <c r="BP569" i="4"/>
  <c r="H678" i="8"/>
  <c r="I678" i="8" s="1"/>
  <c r="BN569" i="4"/>
  <c r="H678" i="1"/>
  <c r="I678" i="1" s="1"/>
  <c r="BP568" i="4"/>
  <c r="H730" i="8"/>
  <c r="I730" i="8" s="1"/>
  <c r="BN568" i="4"/>
  <c r="H730" i="1"/>
  <c r="I730" i="1" s="1"/>
  <c r="BP567" i="4"/>
  <c r="H737" i="8"/>
  <c r="I737" i="8" s="1"/>
  <c r="BN567" i="4"/>
  <c r="H737" i="1"/>
  <c r="I737" i="1" s="1"/>
  <c r="BP566" i="4"/>
  <c r="H709" i="8"/>
  <c r="I709" i="8" s="1"/>
  <c r="BN566" i="4"/>
  <c r="H709" i="1"/>
  <c r="I709" i="1" s="1"/>
  <c r="BP565" i="4"/>
  <c r="H448" i="8"/>
  <c r="I448" i="8" s="1"/>
  <c r="BN565" i="4"/>
  <c r="H448" i="1"/>
  <c r="I448" i="1" s="1"/>
  <c r="BP564" i="4"/>
  <c r="H249" i="8"/>
  <c r="I249" i="8" s="1"/>
  <c r="BN564" i="4"/>
  <c r="H249" i="1"/>
  <c r="I249" i="1" s="1"/>
  <c r="BP563" i="4"/>
  <c r="H722" i="8"/>
  <c r="I722" i="8" s="1"/>
  <c r="BN563" i="4"/>
  <c r="H722" i="1"/>
  <c r="I722" i="1" s="1"/>
  <c r="BP562" i="4"/>
  <c r="H719" i="8"/>
  <c r="I719" i="8" s="1"/>
  <c r="BN562" i="4"/>
  <c r="H719" i="1"/>
  <c r="I719" i="1" s="1"/>
  <c r="BP561" i="4"/>
  <c r="H848" i="8"/>
  <c r="I848" i="8" s="1"/>
  <c r="BN561" i="4"/>
  <c r="H848" i="1"/>
  <c r="I848" i="1" s="1"/>
  <c r="BP560" i="4"/>
  <c r="H49" i="8"/>
  <c r="I49" i="8" s="1"/>
  <c r="BN560" i="4"/>
  <c r="H49" i="1"/>
  <c r="I49" i="1" s="1"/>
  <c r="BP559" i="4"/>
  <c r="H373" i="8"/>
  <c r="I373" i="8" s="1"/>
  <c r="BN559" i="4"/>
  <c r="H373" i="1"/>
  <c r="I373" i="1" s="1"/>
  <c r="BP558" i="4"/>
  <c r="H539" i="8"/>
  <c r="I539" i="8" s="1"/>
  <c r="BN558" i="4"/>
  <c r="H539" i="1"/>
  <c r="I539" i="1" s="1"/>
  <c r="BP557" i="4"/>
  <c r="H520" i="8"/>
  <c r="I520" i="8" s="1"/>
  <c r="BN557" i="4"/>
  <c r="H520" i="1"/>
  <c r="I520" i="1" s="1"/>
  <c r="BP556" i="4"/>
  <c r="H306" i="8"/>
  <c r="I306" i="8" s="1"/>
  <c r="BN556" i="4"/>
  <c r="H306" i="1"/>
  <c r="I306" i="1" s="1"/>
  <c r="BP555" i="4"/>
  <c r="H480" i="8"/>
  <c r="I480" i="8" s="1"/>
  <c r="BN555" i="4"/>
  <c r="H480" i="1"/>
  <c r="I480" i="1" s="1"/>
  <c r="BP554" i="4"/>
  <c r="H111" i="8"/>
  <c r="I111" i="8" s="1"/>
  <c r="BN554" i="4"/>
  <c r="H111" i="1"/>
  <c r="I111" i="1" s="1"/>
  <c r="BP553" i="4"/>
  <c r="H120" i="8"/>
  <c r="I120" i="8" s="1"/>
  <c r="BN553" i="4"/>
  <c r="H120" i="1"/>
  <c r="I120" i="1" s="1"/>
  <c r="BP552" i="4"/>
  <c r="H577" i="8"/>
  <c r="I577" i="8" s="1"/>
  <c r="BN552" i="4"/>
  <c r="H577" i="1"/>
  <c r="I577" i="1" s="1"/>
  <c r="BP551" i="4"/>
  <c r="H69" i="8"/>
  <c r="I69" i="8" s="1"/>
  <c r="BN551" i="4"/>
  <c r="H69" i="1"/>
  <c r="I69" i="1" s="1"/>
  <c r="BP550" i="4"/>
  <c r="H395" i="8"/>
  <c r="I395" i="8" s="1"/>
  <c r="BN550" i="4"/>
  <c r="H395" i="1"/>
  <c r="I395" i="1" s="1"/>
  <c r="BP549" i="4"/>
  <c r="H351" i="8"/>
  <c r="I351" i="8" s="1"/>
  <c r="BN549" i="4"/>
  <c r="H351" i="1"/>
  <c r="I351" i="1" s="1"/>
  <c r="BP548" i="4"/>
  <c r="H515" i="8"/>
  <c r="I515" i="8" s="1"/>
  <c r="BN548" i="4"/>
  <c r="H515" i="1"/>
  <c r="I515" i="1" s="1"/>
  <c r="BP547" i="4"/>
  <c r="H307" i="8"/>
  <c r="I307" i="8" s="1"/>
  <c r="BN547" i="4"/>
  <c r="H307" i="1"/>
  <c r="I307" i="1" s="1"/>
  <c r="BP546" i="4"/>
  <c r="H12" i="8"/>
  <c r="I12" i="8" s="1"/>
  <c r="BN546" i="4"/>
  <c r="H12" i="1"/>
  <c r="I12" i="1" s="1"/>
  <c r="BP545" i="4"/>
  <c r="H727" i="8"/>
  <c r="I727" i="8" s="1"/>
  <c r="BN545" i="4"/>
  <c r="H727" i="1"/>
  <c r="I727" i="1" s="1"/>
  <c r="BP544" i="4"/>
  <c r="H361" i="8"/>
  <c r="I361" i="8" s="1"/>
  <c r="BN544" i="4"/>
  <c r="H361" i="1"/>
  <c r="I361" i="1" s="1"/>
  <c r="BP543" i="4"/>
  <c r="H62" i="8"/>
  <c r="I62" i="8" s="1"/>
  <c r="BN543" i="4"/>
  <c r="H62" i="1"/>
  <c r="I62" i="1" s="1"/>
  <c r="BP542" i="4"/>
  <c r="H199" i="8"/>
  <c r="I199" i="8" s="1"/>
  <c r="BN542" i="4"/>
  <c r="H199" i="1"/>
  <c r="I199" i="1" s="1"/>
  <c r="BP541" i="4"/>
  <c r="H337" i="8"/>
  <c r="I337" i="8" s="1"/>
  <c r="BN541" i="4"/>
  <c r="H337" i="1"/>
  <c r="I337" i="1" s="1"/>
  <c r="BP540" i="4"/>
  <c r="H533" i="8"/>
  <c r="I533" i="8" s="1"/>
  <c r="BN540" i="4"/>
  <c r="H533" i="1"/>
  <c r="I533" i="1" s="1"/>
  <c r="BP539" i="4"/>
  <c r="H514" i="8"/>
  <c r="I514" i="8" s="1"/>
  <c r="BN539" i="4"/>
  <c r="H514" i="1"/>
  <c r="I514" i="1" s="1"/>
  <c r="BP538" i="4"/>
  <c r="H701" i="8"/>
  <c r="I701" i="8" s="1"/>
  <c r="BN538" i="4"/>
  <c r="H701" i="1"/>
  <c r="I701" i="1" s="1"/>
  <c r="BP537" i="4"/>
  <c r="H226" i="8"/>
  <c r="I226" i="8" s="1"/>
  <c r="BN537" i="4"/>
  <c r="H226" i="1"/>
  <c r="I226" i="1" s="1"/>
  <c r="BP536" i="4"/>
  <c r="H488" i="8"/>
  <c r="I488" i="8" s="1"/>
  <c r="BN536" i="4"/>
  <c r="H488" i="1"/>
  <c r="I488" i="1" s="1"/>
  <c r="BP535" i="4"/>
  <c r="H318" i="8"/>
  <c r="I318" i="8" s="1"/>
  <c r="BN535" i="4"/>
  <c r="H318" i="1"/>
  <c r="I318" i="1" s="1"/>
  <c r="BP534" i="4"/>
  <c r="H279" i="8"/>
  <c r="I279" i="8" s="1"/>
  <c r="BN534" i="4"/>
  <c r="H279" i="1"/>
  <c r="I279" i="1" s="1"/>
  <c r="BP533" i="4"/>
  <c r="H313" i="8"/>
  <c r="I313" i="8" s="1"/>
  <c r="BN533" i="4"/>
  <c r="H313" i="1"/>
  <c r="I313" i="1" s="1"/>
  <c r="BP532" i="4"/>
  <c r="H412" i="8"/>
  <c r="I412" i="8" s="1"/>
  <c r="BN532" i="4"/>
  <c r="H412" i="1"/>
  <c r="I412" i="1" s="1"/>
  <c r="BP531" i="4"/>
  <c r="H358" i="8"/>
  <c r="I358" i="8" s="1"/>
  <c r="BN531" i="4"/>
  <c r="H358" i="1"/>
  <c r="I358" i="1" s="1"/>
  <c r="BP530" i="4"/>
  <c r="H365" i="8"/>
  <c r="I365" i="8" s="1"/>
  <c r="BN530" i="4"/>
  <c r="H365" i="1"/>
  <c r="I365" i="1" s="1"/>
  <c r="BP529" i="4"/>
  <c r="H821" i="8"/>
  <c r="I821" i="8" s="1"/>
  <c r="BN529" i="4"/>
  <c r="H821" i="1"/>
  <c r="I821" i="1" s="1"/>
  <c r="BP528" i="4"/>
  <c r="H811" i="8"/>
  <c r="I811" i="8" s="1"/>
  <c r="BN528" i="4"/>
  <c r="H811" i="1"/>
  <c r="I811" i="1" s="1"/>
  <c r="BP527" i="4"/>
  <c r="H826" i="8"/>
  <c r="I826" i="8" s="1"/>
  <c r="BN527" i="4"/>
  <c r="H826" i="1"/>
  <c r="I826" i="1" s="1"/>
  <c r="BP526" i="4"/>
  <c r="H771" i="8"/>
  <c r="I771" i="8" s="1"/>
  <c r="BN526" i="4"/>
  <c r="H771" i="1"/>
  <c r="I771" i="1" s="1"/>
  <c r="BP525" i="4"/>
  <c r="H622" i="8"/>
  <c r="I622" i="8" s="1"/>
  <c r="BN525" i="4"/>
  <c r="H622" i="1"/>
  <c r="I622" i="1" s="1"/>
  <c r="BP524" i="4"/>
  <c r="H198" i="8"/>
  <c r="I198" i="8" s="1"/>
  <c r="BN524" i="4"/>
  <c r="H198" i="1"/>
  <c r="I198" i="1" s="1"/>
  <c r="BP523" i="4"/>
  <c r="H383" i="8"/>
  <c r="I383" i="8" s="1"/>
  <c r="BP522" i="4"/>
  <c r="H776" i="8"/>
  <c r="I776" i="8" s="1"/>
  <c r="BN522" i="4"/>
  <c r="H776" i="1"/>
  <c r="I776" i="1" s="1"/>
  <c r="BP521" i="4"/>
  <c r="H522" i="8"/>
  <c r="I522" i="8" s="1"/>
  <c r="BN521" i="4"/>
  <c r="H522" i="1"/>
  <c r="I522" i="1" s="1"/>
  <c r="BP520" i="4"/>
  <c r="H63" i="8"/>
  <c r="I63" i="8" s="1"/>
  <c r="BN520" i="4"/>
  <c r="H63" i="1"/>
  <c r="I63" i="1" s="1"/>
  <c r="BP519" i="4"/>
  <c r="H281" i="8"/>
  <c r="I281" i="8" s="1"/>
  <c r="BN519" i="4"/>
  <c r="H281" i="1"/>
  <c r="I281" i="1" s="1"/>
  <c r="BP518" i="4"/>
  <c r="H183" i="8"/>
  <c r="I183" i="8" s="1"/>
  <c r="BN518" i="4"/>
  <c r="H183" i="1"/>
  <c r="I183" i="1" s="1"/>
  <c r="BP517" i="4"/>
  <c r="H142" i="8"/>
  <c r="I142" i="8" s="1"/>
  <c r="BN517" i="4"/>
  <c r="H142" i="1"/>
  <c r="I142" i="1" s="1"/>
  <c r="BP516" i="4"/>
  <c r="H81" i="8"/>
  <c r="I81" i="8" s="1"/>
  <c r="BN516" i="4"/>
  <c r="H81" i="1"/>
  <c r="I81" i="1" s="1"/>
  <c r="BP515" i="4"/>
  <c r="H175" i="8"/>
  <c r="I175" i="8" s="1"/>
  <c r="BN515" i="4"/>
  <c r="H175" i="1"/>
  <c r="I175" i="1" s="1"/>
  <c r="BP514" i="4"/>
  <c r="H409" i="8"/>
  <c r="I409" i="8" s="1"/>
  <c r="BN514" i="4"/>
  <c r="H409" i="1"/>
  <c r="I409" i="1" s="1"/>
  <c r="BP513" i="4"/>
  <c r="H18" i="8"/>
  <c r="I18" i="8" s="1"/>
  <c r="BN513" i="4"/>
  <c r="H18" i="1"/>
  <c r="I18" i="1" s="1"/>
  <c r="BP512" i="4"/>
  <c r="H46" i="8"/>
  <c r="I46" i="8" s="1"/>
  <c r="BN512" i="4"/>
  <c r="H46" i="1"/>
  <c r="I46" i="1" s="1"/>
  <c r="BP511" i="4"/>
  <c r="H185" i="8"/>
  <c r="I185" i="8" s="1"/>
  <c r="BN511" i="4"/>
  <c r="H185" i="1"/>
  <c r="I185" i="1" s="1"/>
  <c r="BP510" i="4"/>
  <c r="H672" i="8"/>
  <c r="I672" i="8" s="1"/>
  <c r="BN510" i="4"/>
  <c r="H672" i="1"/>
  <c r="I672" i="1" s="1"/>
  <c r="BP509" i="4"/>
  <c r="H569" i="8"/>
  <c r="I569" i="8" s="1"/>
  <c r="BN509" i="4"/>
  <c r="H569" i="1"/>
  <c r="I569" i="1" s="1"/>
  <c r="BP508" i="4"/>
  <c r="H247" i="8"/>
  <c r="I247" i="8" s="1"/>
  <c r="BN508" i="4"/>
  <c r="H247" i="1"/>
  <c r="I247" i="1" s="1"/>
  <c r="BP507" i="4"/>
  <c r="H362" i="8"/>
  <c r="I362" i="8" s="1"/>
  <c r="BN507" i="4"/>
  <c r="H362" i="1"/>
  <c r="I362" i="1" s="1"/>
  <c r="BP506" i="4"/>
  <c r="H357" i="8"/>
  <c r="I357" i="8" s="1"/>
  <c r="BN506" i="4"/>
  <c r="H357" i="1"/>
  <c r="I357" i="1" s="1"/>
  <c r="BP505" i="4"/>
  <c r="H108" i="8"/>
  <c r="I108" i="8" s="1"/>
  <c r="BN505" i="4"/>
  <c r="H108" i="1"/>
  <c r="I108" i="1" s="1"/>
  <c r="BP504" i="4"/>
  <c r="H255" i="8"/>
  <c r="I255" i="8" s="1"/>
  <c r="BN504" i="4"/>
  <c r="H255" i="1"/>
  <c r="I255" i="1" s="1"/>
  <c r="BL860" i="4"/>
  <c r="BL864" i="4" s="1"/>
  <c r="BL866" i="4" s="1"/>
  <c r="BL868" i="4" s="1"/>
  <c r="BN502" i="4"/>
  <c r="BN500" i="4"/>
  <c r="BN498" i="4"/>
  <c r="BN496" i="4"/>
  <c r="BN494" i="4"/>
  <c r="BN492" i="4"/>
  <c r="BN490" i="4"/>
  <c r="BN488" i="4"/>
  <c r="BN486" i="4"/>
  <c r="BN484" i="4"/>
  <c r="BN482" i="4"/>
  <c r="BN480" i="4"/>
  <c r="BN478" i="4"/>
  <c r="BN476" i="4"/>
  <c r="BN474" i="4"/>
  <c r="BN472" i="4"/>
  <c r="BN470" i="4"/>
  <c r="BN468" i="4"/>
  <c r="BN466" i="4"/>
  <c r="BN464" i="4"/>
  <c r="BN462" i="4"/>
  <c r="BN460" i="4"/>
  <c r="BN458" i="4"/>
  <c r="BN456" i="4"/>
  <c r="BN454" i="4"/>
  <c r="BN452" i="4"/>
  <c r="BN450" i="4"/>
  <c r="BN448" i="4"/>
  <c r="BN446" i="4"/>
  <c r="BN444" i="4"/>
  <c r="BN442" i="4"/>
  <c r="BN440" i="4"/>
  <c r="BN438" i="4"/>
  <c r="BN436" i="4"/>
  <c r="BN434" i="4"/>
  <c r="BN432" i="4"/>
  <c r="BN430" i="4"/>
  <c r="BN428" i="4"/>
  <c r="BN426" i="4"/>
  <c r="BN424" i="4"/>
  <c r="BN422" i="4"/>
  <c r="BN420" i="4"/>
  <c r="BN418" i="4"/>
  <c r="BN416" i="4"/>
  <c r="BN414" i="4"/>
  <c r="BN412" i="4"/>
  <c r="BN410" i="4"/>
  <c r="BN408" i="4"/>
  <c r="BN406" i="4"/>
  <c r="BN404" i="4"/>
  <c r="BN402" i="4"/>
  <c r="BN400" i="4"/>
  <c r="BN398" i="4"/>
  <c r="BN396" i="4"/>
  <c r="BN394" i="4"/>
  <c r="BN392" i="4"/>
  <c r="BN390" i="4"/>
  <c r="BN388" i="4"/>
  <c r="BN386" i="4"/>
  <c r="BN384" i="4"/>
  <c r="BN382" i="4"/>
  <c r="BN380" i="4"/>
  <c r="BN378" i="4"/>
  <c r="BN376" i="4"/>
  <c r="BN374" i="4"/>
  <c r="BN372" i="4"/>
  <c r="BN370" i="4"/>
  <c r="BN368" i="4"/>
  <c r="BN366" i="4"/>
  <c r="BN364" i="4"/>
  <c r="BN362" i="4"/>
  <c r="BN360" i="4"/>
  <c r="BN358" i="4"/>
  <c r="BN356" i="4"/>
  <c r="BN354" i="4"/>
  <c r="BN352" i="4"/>
  <c r="BN350" i="4"/>
  <c r="BN348" i="4"/>
  <c r="BN346" i="4"/>
  <c r="BN344" i="4"/>
  <c r="BN342" i="4"/>
  <c r="BN340" i="4"/>
  <c r="BN338" i="4"/>
  <c r="BN336" i="4"/>
  <c r="BN334" i="4"/>
  <c r="BN332" i="4"/>
  <c r="BN330" i="4"/>
  <c r="BN328" i="4"/>
  <c r="BN326" i="4"/>
  <c r="BN324" i="4"/>
  <c r="BN322" i="4"/>
  <c r="BN320" i="4"/>
  <c r="BN318" i="4"/>
  <c r="BN316" i="4"/>
  <c r="BN314" i="4"/>
  <c r="BN312" i="4"/>
  <c r="BN310" i="4"/>
  <c r="BN308" i="4"/>
  <c r="BN306" i="4"/>
  <c r="BN304" i="4"/>
  <c r="BN302" i="4"/>
  <c r="BN300" i="4"/>
  <c r="BN298" i="4"/>
  <c r="BN296" i="4"/>
  <c r="BN294" i="4"/>
  <c r="BN292" i="4"/>
  <c r="BN290" i="4"/>
  <c r="BN288" i="4"/>
  <c r="BN286" i="4"/>
  <c r="BN284" i="4"/>
  <c r="BN282" i="4"/>
  <c r="BN280" i="4"/>
  <c r="BN278" i="4"/>
  <c r="BN276" i="4"/>
  <c r="BN274" i="4"/>
  <c r="BN272" i="4"/>
  <c r="BN270" i="4"/>
  <c r="BN268" i="4"/>
  <c r="BN266" i="4"/>
  <c r="BN264" i="4"/>
  <c r="BN262" i="4"/>
  <c r="BN260" i="4"/>
  <c r="BN258" i="4"/>
  <c r="BN256" i="4"/>
  <c r="BN254" i="4"/>
  <c r="BN252" i="4"/>
  <c r="BN250" i="4"/>
  <c r="BN248" i="4"/>
  <c r="BN246" i="4"/>
  <c r="BN244" i="4"/>
  <c r="BN242" i="4"/>
  <c r="BN240" i="4"/>
  <c r="BN238" i="4"/>
  <c r="BN236" i="4"/>
  <c r="BN234" i="4"/>
  <c r="BN232" i="4"/>
  <c r="BN230" i="4"/>
  <c r="BN228" i="4"/>
  <c r="BN226" i="4"/>
  <c r="BN224" i="4"/>
  <c r="BN222" i="4"/>
  <c r="BN220" i="4"/>
  <c r="BN218" i="4"/>
  <c r="BN216" i="4"/>
  <c r="BN214" i="4"/>
  <c r="BN212" i="4"/>
  <c r="BN210" i="4"/>
  <c r="BN208" i="4"/>
  <c r="BN206" i="4"/>
  <c r="BN204" i="4"/>
  <c r="BN202" i="4"/>
  <c r="BN200" i="4"/>
  <c r="BN198" i="4"/>
  <c r="BN196" i="4"/>
  <c r="BN194" i="4"/>
  <c r="BN192" i="4"/>
  <c r="BN190" i="4"/>
  <c r="BN188" i="4"/>
  <c r="BN186" i="4"/>
  <c r="BN184" i="4"/>
  <c r="BN182" i="4"/>
  <c r="BN180" i="4"/>
  <c r="BN178" i="4"/>
  <c r="BN176" i="4"/>
  <c r="BN174" i="4"/>
  <c r="BN172" i="4"/>
  <c r="BN170" i="4"/>
  <c r="BN168" i="4"/>
  <c r="BN166" i="4"/>
  <c r="BN164" i="4"/>
  <c r="BN162" i="4"/>
  <c r="BN160" i="4"/>
  <c r="BN158" i="4"/>
  <c r="BN156" i="4"/>
  <c r="BN154" i="4"/>
  <c r="BN152" i="4"/>
  <c r="BN150" i="4"/>
  <c r="BN148" i="4"/>
  <c r="BN146" i="4"/>
  <c r="BN144" i="4"/>
  <c r="BN142" i="4"/>
  <c r="BN140" i="4"/>
  <c r="BN138" i="4"/>
  <c r="BN136" i="4"/>
  <c r="BN134" i="4"/>
  <c r="BN132" i="4"/>
  <c r="BN130" i="4"/>
  <c r="BN128" i="4"/>
  <c r="BN126" i="4"/>
  <c r="BN124" i="4"/>
  <c r="BN122" i="4"/>
  <c r="BN120" i="4"/>
  <c r="BN118" i="4"/>
  <c r="BN116" i="4"/>
  <c r="BN114" i="4"/>
  <c r="BN112" i="4"/>
  <c r="BN110" i="4"/>
  <c r="BN108" i="4"/>
  <c r="BN106" i="4"/>
  <c r="BN104" i="4"/>
  <c r="BN102" i="4"/>
  <c r="BN100" i="4"/>
  <c r="BN98" i="4"/>
  <c r="BN96" i="4"/>
  <c r="BN94" i="4"/>
  <c r="BN92" i="4"/>
  <c r="BN90" i="4"/>
  <c r="BN88" i="4"/>
  <c r="BN86" i="4"/>
  <c r="BN84" i="4"/>
  <c r="BN82" i="4"/>
  <c r="BN80" i="4"/>
  <c r="BN78" i="4"/>
  <c r="BN76" i="4"/>
  <c r="BN74" i="4"/>
  <c r="BN72" i="4"/>
  <c r="BN70" i="4"/>
  <c r="BN68" i="4"/>
  <c r="BN66" i="4"/>
  <c r="BN64" i="4"/>
  <c r="BN62" i="4"/>
  <c r="BN60" i="4"/>
  <c r="BN58" i="4"/>
  <c r="BN56" i="4"/>
  <c r="BN54" i="4"/>
  <c r="BN52" i="4"/>
  <c r="BN50" i="4"/>
  <c r="BN48" i="4"/>
  <c r="BN46" i="4"/>
  <c r="BN44" i="4"/>
  <c r="BN42" i="4"/>
  <c r="BN40" i="4"/>
  <c r="BN38" i="4"/>
  <c r="BN36" i="4"/>
  <c r="BN34" i="4"/>
  <c r="BN32" i="4"/>
  <c r="BN30" i="4"/>
  <c r="BN28" i="4"/>
  <c r="BP26" i="4"/>
  <c r="H137" i="8"/>
  <c r="I137" i="8" s="1"/>
  <c r="BN26" i="4"/>
  <c r="H137" i="1"/>
  <c r="I137" i="1" s="1"/>
  <c r="BP25" i="4"/>
  <c r="H254" i="8"/>
  <c r="I254" i="8" s="1"/>
  <c r="BN25" i="4"/>
  <c r="H254" i="1"/>
  <c r="I254" i="1" s="1"/>
  <c r="BP24" i="4"/>
  <c r="H236" i="8"/>
  <c r="I236" i="8" s="1"/>
  <c r="BN24" i="4"/>
  <c r="H236" i="1"/>
  <c r="I236" i="1" s="1"/>
  <c r="BP23" i="4"/>
  <c r="H38" i="8"/>
  <c r="I38" i="8" s="1"/>
  <c r="BN23" i="4"/>
  <c r="H38" i="1"/>
  <c r="I38" i="1" s="1"/>
  <c r="BP22" i="4"/>
  <c r="H263" i="8"/>
  <c r="I263" i="8" s="1"/>
  <c r="BN22" i="4"/>
  <c r="H262" i="1"/>
  <c r="I262" i="1" s="1"/>
  <c r="BP21" i="4"/>
  <c r="H549" i="8"/>
  <c r="I549" i="8" s="1"/>
  <c r="BN21" i="4"/>
  <c r="H549" i="1"/>
  <c r="I549" i="1" s="1"/>
  <c r="BP20" i="4"/>
  <c r="H209" i="8"/>
  <c r="I209" i="8" s="1"/>
  <c r="BN20" i="4"/>
  <c r="H209" i="1"/>
  <c r="I209" i="1" s="1"/>
  <c r="BP19" i="4"/>
  <c r="H384" i="8"/>
  <c r="I384" i="8" s="1"/>
  <c r="BN19" i="4"/>
  <c r="H384" i="1"/>
  <c r="I384" i="1" s="1"/>
  <c r="BP18" i="4"/>
  <c r="H374" i="8"/>
  <c r="I374" i="8" s="1"/>
  <c r="BN18" i="4"/>
  <c r="H374" i="1"/>
  <c r="I374" i="1" s="1"/>
  <c r="BP17" i="4"/>
  <c r="H474" i="8"/>
  <c r="I474" i="8" s="1"/>
  <c r="BN17" i="4"/>
  <c r="H474" i="1"/>
  <c r="I474" i="1" s="1"/>
  <c r="BP16" i="4"/>
  <c r="H404" i="8"/>
  <c r="I404" i="8" s="1"/>
  <c r="BN16" i="4"/>
  <c r="H404" i="1"/>
  <c r="I404" i="1" s="1"/>
  <c r="BP15" i="4"/>
  <c r="H289" i="8"/>
  <c r="I289" i="8" s="1"/>
  <c r="BN15" i="4"/>
  <c r="H289" i="1"/>
  <c r="I289" i="1" s="1"/>
  <c r="BP14" i="4"/>
  <c r="H413" i="8"/>
  <c r="I413" i="8" s="1"/>
  <c r="BN14" i="4"/>
  <c r="H413" i="1"/>
  <c r="I413" i="1" s="1"/>
  <c r="BP13" i="4"/>
  <c r="H229" i="8"/>
  <c r="I229" i="8" s="1"/>
  <c r="BN13" i="4"/>
  <c r="H229" i="1"/>
  <c r="I229" i="1" s="1"/>
  <c r="BP12" i="4"/>
  <c r="H454" i="8"/>
  <c r="I454" i="8" s="1"/>
  <c r="BN12" i="4"/>
  <c r="H454" i="1"/>
  <c r="I454" i="1" s="1"/>
  <c r="BP11" i="4"/>
  <c r="H455" i="8"/>
  <c r="I455" i="8" s="1"/>
  <c r="BN11" i="4"/>
  <c r="H455" i="1"/>
  <c r="I455" i="1" s="1"/>
  <c r="BP10" i="4"/>
  <c r="H686" i="8"/>
  <c r="I686" i="8" s="1"/>
  <c r="BN10" i="4"/>
  <c r="H686" i="1"/>
  <c r="I686" i="1" s="1"/>
  <c r="BP9" i="4"/>
  <c r="H165" i="8"/>
  <c r="I165" i="8" s="1"/>
  <c r="BN9" i="4"/>
  <c r="H165" i="1"/>
  <c r="I165" i="1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3" i="3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I8" i="8"/>
  <c r="K8" i="8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32" i="8" s="1"/>
  <c r="K133" i="8" s="1"/>
  <c r="K134" i="8" s="1"/>
  <c r="K135" i="8" s="1"/>
  <c r="K136" i="8" s="1"/>
  <c r="K137" i="8" s="1"/>
  <c r="K138" i="8" s="1"/>
  <c r="K139" i="8" s="1"/>
  <c r="K140" i="8" s="1"/>
  <c r="K141" i="8" s="1"/>
  <c r="K142" i="8" s="1"/>
  <c r="K143" i="8" s="1"/>
  <c r="K144" i="8" s="1"/>
  <c r="K145" i="8" s="1"/>
  <c r="K146" i="8" s="1"/>
  <c r="K147" i="8" s="1"/>
  <c r="K148" i="8" s="1"/>
  <c r="K149" i="8" s="1"/>
  <c r="K150" i="8" s="1"/>
  <c r="K151" i="8" s="1"/>
  <c r="K152" i="8" s="1"/>
  <c r="K153" i="8" s="1"/>
  <c r="K154" i="8" s="1"/>
  <c r="K155" i="8" s="1"/>
  <c r="K156" i="8" s="1"/>
  <c r="K157" i="8" s="1"/>
  <c r="K158" i="8" s="1"/>
  <c r="K159" i="8" s="1"/>
  <c r="K160" i="8" s="1"/>
  <c r="K161" i="8" s="1"/>
  <c r="K162" i="8" s="1"/>
  <c r="K163" i="8" s="1"/>
  <c r="K164" i="8" s="1"/>
  <c r="K165" i="8" s="1"/>
  <c r="K166" i="8" s="1"/>
  <c r="K167" i="8" s="1"/>
  <c r="K168" i="8" s="1"/>
  <c r="K169" i="8" s="1"/>
  <c r="K170" i="8" s="1"/>
  <c r="K171" i="8" s="1"/>
  <c r="K172" i="8" s="1"/>
  <c r="K173" i="8" s="1"/>
  <c r="K174" i="8" s="1"/>
  <c r="K175" i="8" s="1"/>
  <c r="K176" i="8" s="1"/>
  <c r="K177" i="8" s="1"/>
  <c r="K178" i="8" s="1"/>
  <c r="K179" i="8" s="1"/>
  <c r="K180" i="8" s="1"/>
  <c r="K181" i="8" s="1"/>
  <c r="K182" i="8" s="1"/>
  <c r="K183" i="8" s="1"/>
  <c r="K184" i="8" s="1"/>
  <c r="K185" i="8" s="1"/>
  <c r="K186" i="8" s="1"/>
  <c r="K187" i="8" s="1"/>
  <c r="K188" i="8" s="1"/>
  <c r="K189" i="8" s="1"/>
  <c r="K190" i="8" s="1"/>
  <c r="K191" i="8" s="1"/>
  <c r="K192" i="8" s="1"/>
  <c r="K193" i="8" s="1"/>
  <c r="K194" i="8" s="1"/>
  <c r="K195" i="8" s="1"/>
  <c r="K196" i="8" s="1"/>
  <c r="K197" i="8" s="1"/>
  <c r="K198" i="8" s="1"/>
  <c r="K199" i="8" s="1"/>
  <c r="K200" i="8" s="1"/>
  <c r="K201" i="8" s="1"/>
  <c r="K202" i="8" s="1"/>
  <c r="K203" i="8" s="1"/>
  <c r="K204" i="8" s="1"/>
  <c r="K205" i="8" s="1"/>
  <c r="K206" i="8" s="1"/>
  <c r="K207" i="8" s="1"/>
  <c r="K208" i="8" s="1"/>
  <c r="K209" i="8" s="1"/>
  <c r="K210" i="8" s="1"/>
  <c r="K211" i="8" s="1"/>
  <c r="K212" i="8" s="1"/>
  <c r="K213" i="8" s="1"/>
  <c r="K214" i="8" s="1"/>
  <c r="K215" i="8" s="1"/>
  <c r="K216" i="8" s="1"/>
  <c r="K217" i="8" s="1"/>
  <c r="K218" i="8" s="1"/>
  <c r="K219" i="8" s="1"/>
  <c r="K220" i="8" s="1"/>
  <c r="K221" i="8" s="1"/>
  <c r="K222" i="8" s="1"/>
  <c r="K223" i="8" s="1"/>
  <c r="K224" i="8" s="1"/>
  <c r="K225" i="8" s="1"/>
  <c r="K226" i="8" s="1"/>
  <c r="K227" i="8" s="1"/>
  <c r="K228" i="8" s="1"/>
  <c r="K229" i="8" s="1"/>
  <c r="K230" i="8" s="1"/>
  <c r="K231" i="8" s="1"/>
  <c r="K232" i="8" s="1"/>
  <c r="K233" i="8" s="1"/>
  <c r="K234" i="8" s="1"/>
  <c r="K235" i="8" s="1"/>
  <c r="K236" i="8" s="1"/>
  <c r="K237" i="8" s="1"/>
  <c r="K238" i="8" s="1"/>
  <c r="K239" i="8" s="1"/>
  <c r="K240" i="8" s="1"/>
  <c r="K241" i="8" s="1"/>
  <c r="K242" i="8" s="1"/>
  <c r="K243" i="8" s="1"/>
  <c r="K244" i="8" s="1"/>
  <c r="K245" i="8" s="1"/>
  <c r="K246" i="8" s="1"/>
  <c r="K247" i="8" s="1"/>
  <c r="K248" i="8" s="1"/>
  <c r="K249" i="8" s="1"/>
  <c r="K250" i="8" s="1"/>
  <c r="K251" i="8" s="1"/>
  <c r="K252" i="8" s="1"/>
  <c r="K253" i="8" s="1"/>
  <c r="K254" i="8" s="1"/>
  <c r="K255" i="8" s="1"/>
  <c r="K256" i="8" s="1"/>
  <c r="K257" i="8" s="1"/>
  <c r="K258" i="8" s="1"/>
  <c r="K259" i="8" s="1"/>
  <c r="K260" i="8" s="1"/>
  <c r="K261" i="8" s="1"/>
  <c r="K262" i="8" s="1"/>
  <c r="K263" i="8" s="1"/>
  <c r="K264" i="8" s="1"/>
  <c r="K265" i="8" s="1"/>
  <c r="K266" i="8" s="1"/>
  <c r="K267" i="8" s="1"/>
  <c r="K268" i="8" s="1"/>
  <c r="K269" i="8" s="1"/>
  <c r="K270" i="8" s="1"/>
  <c r="K271" i="8" s="1"/>
  <c r="K272" i="8" s="1"/>
  <c r="K273" i="8" s="1"/>
  <c r="K274" i="8" s="1"/>
  <c r="K275" i="8" s="1"/>
  <c r="K276" i="8" s="1"/>
  <c r="K277" i="8" s="1"/>
  <c r="K278" i="8" s="1"/>
  <c r="K279" i="8" s="1"/>
  <c r="K280" i="8" s="1"/>
  <c r="K281" i="8" s="1"/>
  <c r="K282" i="8" s="1"/>
  <c r="K283" i="8" s="1"/>
  <c r="K284" i="8" s="1"/>
  <c r="K285" i="8" s="1"/>
  <c r="K286" i="8" s="1"/>
  <c r="K287" i="8" s="1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K316" i="8" s="1"/>
  <c r="K317" i="8" s="1"/>
  <c r="K318" i="8" s="1"/>
  <c r="K319" i="8" s="1"/>
  <c r="K320" i="8" s="1"/>
  <c r="K321" i="8" s="1"/>
  <c r="K322" i="8" s="1"/>
  <c r="K323" i="8" s="1"/>
  <c r="K324" i="8" s="1"/>
  <c r="K325" i="8" s="1"/>
  <c r="K326" i="8" s="1"/>
  <c r="K327" i="8" s="1"/>
  <c r="K328" i="8" s="1"/>
  <c r="K329" i="8" s="1"/>
  <c r="K330" i="8" s="1"/>
  <c r="K331" i="8" s="1"/>
  <c r="K332" i="8" s="1"/>
  <c r="K333" i="8" s="1"/>
  <c r="K334" i="8" s="1"/>
  <c r="K335" i="8" s="1"/>
  <c r="K336" i="8" s="1"/>
  <c r="K337" i="8" s="1"/>
  <c r="K338" i="8" s="1"/>
  <c r="K339" i="8" s="1"/>
  <c r="K340" i="8" s="1"/>
  <c r="K341" i="8" s="1"/>
  <c r="K342" i="8" s="1"/>
  <c r="K343" i="8" s="1"/>
  <c r="K344" i="8" s="1"/>
  <c r="K345" i="8" s="1"/>
  <c r="K346" i="8" s="1"/>
  <c r="K347" i="8" s="1"/>
  <c r="K348" i="8" s="1"/>
  <c r="K349" i="8" s="1"/>
  <c r="K350" i="8" s="1"/>
  <c r="K351" i="8" s="1"/>
  <c r="K352" i="8" s="1"/>
  <c r="K353" i="8" s="1"/>
  <c r="K354" i="8" s="1"/>
  <c r="K355" i="8" s="1"/>
  <c r="K356" i="8" s="1"/>
  <c r="K357" i="8" s="1"/>
  <c r="K358" i="8" s="1"/>
  <c r="K359" i="8" s="1"/>
  <c r="K360" i="8" s="1"/>
  <c r="K361" i="8" s="1"/>
  <c r="K362" i="8" s="1"/>
  <c r="K363" i="8" s="1"/>
  <c r="K364" i="8" s="1"/>
  <c r="K365" i="8" s="1"/>
  <c r="K366" i="8" s="1"/>
  <c r="K367" i="8" s="1"/>
  <c r="K368" i="8" s="1"/>
  <c r="K369" i="8" s="1"/>
  <c r="K370" i="8" s="1"/>
  <c r="K371" i="8" s="1"/>
  <c r="K372" i="8" s="1"/>
  <c r="K373" i="8" s="1"/>
  <c r="K374" i="8" s="1"/>
  <c r="K375" i="8" s="1"/>
  <c r="K376" i="8" s="1"/>
  <c r="K377" i="8" s="1"/>
  <c r="K378" i="8" s="1"/>
  <c r="K379" i="8" s="1"/>
  <c r="K380" i="8" s="1"/>
  <c r="K381" i="8" s="1"/>
  <c r="K382" i="8" s="1"/>
  <c r="K383" i="8" s="1"/>
  <c r="K384" i="8" s="1"/>
  <c r="K385" i="8" s="1"/>
  <c r="K386" i="8" s="1"/>
  <c r="K387" i="8" s="1"/>
  <c r="K388" i="8" s="1"/>
  <c r="K389" i="8" s="1"/>
  <c r="K390" i="8" s="1"/>
  <c r="K391" i="8" s="1"/>
  <c r="K392" i="8" s="1"/>
  <c r="K393" i="8" s="1"/>
  <c r="K394" i="8" s="1"/>
  <c r="K395" i="8" s="1"/>
  <c r="K396" i="8" s="1"/>
  <c r="K397" i="8" s="1"/>
  <c r="K398" i="8" s="1"/>
  <c r="K399" i="8" s="1"/>
  <c r="K400" i="8" s="1"/>
  <c r="K401" i="8" s="1"/>
  <c r="K402" i="8" s="1"/>
  <c r="K403" i="8" s="1"/>
  <c r="K404" i="8" s="1"/>
  <c r="K405" i="8" s="1"/>
  <c r="K406" i="8" s="1"/>
  <c r="K407" i="8" s="1"/>
  <c r="K408" i="8" s="1"/>
  <c r="K409" i="8" s="1"/>
  <c r="K410" i="8" s="1"/>
  <c r="K411" i="8" s="1"/>
  <c r="K412" i="8" s="1"/>
  <c r="K413" i="8" s="1"/>
  <c r="K414" i="8" s="1"/>
  <c r="K415" i="8" s="1"/>
  <c r="K416" i="8" s="1"/>
  <c r="K417" i="8" s="1"/>
  <c r="K418" i="8" s="1"/>
  <c r="K419" i="8" s="1"/>
  <c r="K420" i="8" s="1"/>
  <c r="K421" i="8" s="1"/>
  <c r="K422" i="8" s="1"/>
  <c r="K423" i="8" s="1"/>
  <c r="K424" i="8" s="1"/>
  <c r="K425" i="8" s="1"/>
  <c r="K426" i="8" s="1"/>
  <c r="K427" i="8" s="1"/>
  <c r="K428" i="8" s="1"/>
  <c r="K429" i="8" s="1"/>
  <c r="K430" i="8" s="1"/>
  <c r="K431" i="8" s="1"/>
  <c r="K432" i="8" s="1"/>
  <c r="K433" i="8" s="1"/>
  <c r="K434" i="8" s="1"/>
  <c r="K435" i="8" s="1"/>
  <c r="K436" i="8" s="1"/>
  <c r="K437" i="8" s="1"/>
  <c r="K438" i="8" s="1"/>
  <c r="K439" i="8" s="1"/>
  <c r="K440" i="8" s="1"/>
  <c r="K441" i="8" s="1"/>
  <c r="K442" i="8" s="1"/>
  <c r="K443" i="8" s="1"/>
  <c r="K444" i="8" s="1"/>
  <c r="K445" i="8" s="1"/>
  <c r="K446" i="8" s="1"/>
  <c r="K447" i="8" s="1"/>
  <c r="K448" i="8" s="1"/>
  <c r="K449" i="8" s="1"/>
  <c r="K450" i="8" s="1"/>
  <c r="K451" i="8" s="1"/>
  <c r="K452" i="8" s="1"/>
  <c r="K453" i="8" s="1"/>
  <c r="K454" i="8" s="1"/>
  <c r="K455" i="8" s="1"/>
  <c r="K456" i="8" s="1"/>
  <c r="K457" i="8" s="1"/>
  <c r="K458" i="8" s="1"/>
  <c r="K459" i="8" s="1"/>
  <c r="K460" i="8" s="1"/>
  <c r="K461" i="8" s="1"/>
  <c r="K462" i="8" s="1"/>
  <c r="K463" i="8" s="1"/>
  <c r="K464" i="8" s="1"/>
  <c r="K465" i="8" s="1"/>
  <c r="K466" i="8" s="1"/>
  <c r="K467" i="8" s="1"/>
  <c r="K468" i="8" s="1"/>
  <c r="K469" i="8" s="1"/>
  <c r="K470" i="8" s="1"/>
  <c r="K471" i="8" s="1"/>
  <c r="K472" i="8" s="1"/>
  <c r="K473" i="8" s="1"/>
  <c r="K474" i="8" s="1"/>
  <c r="K475" i="8" s="1"/>
  <c r="K476" i="8" s="1"/>
  <c r="K477" i="8" s="1"/>
  <c r="K478" i="8" s="1"/>
  <c r="K479" i="8" s="1"/>
  <c r="K480" i="8" s="1"/>
  <c r="K481" i="8" s="1"/>
  <c r="K482" i="8" s="1"/>
  <c r="K483" i="8" s="1"/>
  <c r="K484" i="8" s="1"/>
  <c r="K485" i="8" s="1"/>
  <c r="K486" i="8" s="1"/>
  <c r="K487" i="8" s="1"/>
  <c r="K488" i="8" s="1"/>
  <c r="K489" i="8" s="1"/>
  <c r="K490" i="8" s="1"/>
  <c r="K491" i="8" s="1"/>
  <c r="K492" i="8" s="1"/>
  <c r="K493" i="8" s="1"/>
  <c r="K494" i="8" s="1"/>
  <c r="K495" i="8" s="1"/>
  <c r="K496" i="8" s="1"/>
  <c r="K497" i="8" s="1"/>
  <c r="K498" i="8" s="1"/>
  <c r="K499" i="8" s="1"/>
  <c r="K500" i="8" s="1"/>
  <c r="K501" i="8" s="1"/>
  <c r="K502" i="8" s="1"/>
  <c r="K503" i="8" s="1"/>
  <c r="K504" i="8" s="1"/>
  <c r="K505" i="8" s="1"/>
  <c r="K506" i="8" s="1"/>
  <c r="K507" i="8" s="1"/>
  <c r="K508" i="8" s="1"/>
  <c r="K509" i="8" s="1"/>
  <c r="K510" i="8" s="1"/>
  <c r="K511" i="8" s="1"/>
  <c r="K512" i="8" s="1"/>
  <c r="K513" i="8" s="1"/>
  <c r="K514" i="8" s="1"/>
  <c r="K515" i="8" s="1"/>
  <c r="K516" i="8" s="1"/>
  <c r="K517" i="8" s="1"/>
  <c r="K518" i="8" s="1"/>
  <c r="K519" i="8" s="1"/>
  <c r="K520" i="8" s="1"/>
  <c r="K521" i="8" s="1"/>
  <c r="K522" i="8" s="1"/>
  <c r="K523" i="8" s="1"/>
  <c r="K524" i="8" s="1"/>
  <c r="K525" i="8" s="1"/>
  <c r="K526" i="8" s="1"/>
  <c r="K527" i="8" s="1"/>
  <c r="K528" i="8" s="1"/>
  <c r="K529" i="8" s="1"/>
  <c r="K530" i="8" s="1"/>
  <c r="K531" i="8" s="1"/>
  <c r="K532" i="8" s="1"/>
  <c r="K533" i="8" s="1"/>
  <c r="K534" i="8" s="1"/>
  <c r="K535" i="8" s="1"/>
  <c r="K536" i="8" s="1"/>
  <c r="K537" i="8" s="1"/>
  <c r="K538" i="8" s="1"/>
  <c r="K539" i="8" s="1"/>
  <c r="K540" i="8" s="1"/>
  <c r="K541" i="8" s="1"/>
  <c r="K542" i="8" s="1"/>
  <c r="K543" i="8" s="1"/>
  <c r="K544" i="8" s="1"/>
  <c r="K545" i="8" s="1"/>
  <c r="K546" i="8" s="1"/>
  <c r="K547" i="8" s="1"/>
  <c r="K548" i="8" s="1"/>
  <c r="K549" i="8" s="1"/>
  <c r="K550" i="8" s="1"/>
  <c r="K551" i="8" s="1"/>
  <c r="K552" i="8" s="1"/>
  <c r="K553" i="8" s="1"/>
  <c r="K554" i="8" s="1"/>
  <c r="K555" i="8" s="1"/>
  <c r="K556" i="8" s="1"/>
  <c r="K557" i="8" s="1"/>
  <c r="K558" i="8" s="1"/>
  <c r="K559" i="8" s="1"/>
  <c r="K560" i="8" s="1"/>
  <c r="K561" i="8" s="1"/>
  <c r="K562" i="8" s="1"/>
  <c r="K563" i="8" s="1"/>
  <c r="K564" i="8" s="1"/>
  <c r="K565" i="8" s="1"/>
  <c r="K566" i="8" s="1"/>
  <c r="K567" i="8" s="1"/>
  <c r="K568" i="8" s="1"/>
  <c r="K569" i="8" s="1"/>
  <c r="K570" i="8" s="1"/>
  <c r="K571" i="8" s="1"/>
  <c r="K572" i="8" s="1"/>
  <c r="K573" i="8" s="1"/>
  <c r="K574" i="8" s="1"/>
  <c r="K575" i="8" s="1"/>
  <c r="K576" i="8" s="1"/>
  <c r="K577" i="8" s="1"/>
  <c r="K578" i="8" s="1"/>
  <c r="K579" i="8" s="1"/>
  <c r="K580" i="8" s="1"/>
  <c r="K581" i="8" s="1"/>
  <c r="K582" i="8" s="1"/>
  <c r="K583" i="8" s="1"/>
  <c r="K584" i="8" s="1"/>
  <c r="K585" i="8" s="1"/>
  <c r="K586" i="8" s="1"/>
  <c r="K587" i="8" s="1"/>
  <c r="K588" i="8" s="1"/>
  <c r="K589" i="8" s="1"/>
  <c r="K590" i="8" s="1"/>
  <c r="K591" i="8" s="1"/>
  <c r="K592" i="8" s="1"/>
  <c r="K593" i="8" s="1"/>
  <c r="K594" i="8" s="1"/>
  <c r="K595" i="8" s="1"/>
  <c r="K596" i="8" s="1"/>
  <c r="K597" i="8" s="1"/>
  <c r="K598" i="8" s="1"/>
  <c r="K599" i="8" s="1"/>
  <c r="K600" i="8" s="1"/>
  <c r="K601" i="8" s="1"/>
  <c r="K602" i="8" s="1"/>
  <c r="K603" i="8" s="1"/>
  <c r="K604" i="8" s="1"/>
  <c r="K605" i="8" s="1"/>
  <c r="K606" i="8" s="1"/>
  <c r="K607" i="8" s="1"/>
  <c r="K608" i="8" s="1"/>
  <c r="K609" i="8" s="1"/>
  <c r="K610" i="8" s="1"/>
  <c r="K611" i="8" s="1"/>
  <c r="K612" i="8" s="1"/>
  <c r="K613" i="8" s="1"/>
  <c r="K614" i="8" s="1"/>
  <c r="K615" i="8" s="1"/>
  <c r="K616" i="8" s="1"/>
  <c r="K617" i="8" s="1"/>
  <c r="K618" i="8" s="1"/>
  <c r="K619" i="8" s="1"/>
  <c r="K620" i="8" s="1"/>
  <c r="K621" i="8" s="1"/>
  <c r="K622" i="8" s="1"/>
  <c r="K623" i="8" s="1"/>
  <c r="K624" i="8" s="1"/>
  <c r="K625" i="8" s="1"/>
  <c r="K626" i="8" s="1"/>
  <c r="K627" i="8" s="1"/>
  <c r="K628" i="8" s="1"/>
  <c r="K629" i="8" s="1"/>
  <c r="K630" i="8" s="1"/>
  <c r="K631" i="8" s="1"/>
  <c r="K632" i="8" s="1"/>
  <c r="K633" i="8" s="1"/>
  <c r="K634" i="8" s="1"/>
  <c r="K635" i="8" s="1"/>
  <c r="K636" i="8" s="1"/>
  <c r="K637" i="8" s="1"/>
  <c r="K638" i="8" s="1"/>
  <c r="K639" i="8" s="1"/>
  <c r="K640" i="8" s="1"/>
  <c r="K641" i="8" s="1"/>
  <c r="K642" i="8" s="1"/>
  <c r="K643" i="8" s="1"/>
  <c r="K644" i="8" s="1"/>
  <c r="K645" i="8" s="1"/>
  <c r="K646" i="8" s="1"/>
  <c r="K647" i="8" s="1"/>
  <c r="K648" i="8" s="1"/>
  <c r="K649" i="8" s="1"/>
  <c r="K650" i="8" s="1"/>
  <c r="K651" i="8" s="1"/>
  <c r="K652" i="8" s="1"/>
  <c r="K653" i="8" s="1"/>
  <c r="K654" i="8" s="1"/>
  <c r="K655" i="8" s="1"/>
  <c r="K656" i="8" s="1"/>
  <c r="K657" i="8" s="1"/>
  <c r="K658" i="8" s="1"/>
  <c r="K659" i="8" s="1"/>
  <c r="K660" i="8" s="1"/>
  <c r="K661" i="8" s="1"/>
  <c r="K662" i="8" s="1"/>
  <c r="K663" i="8" s="1"/>
  <c r="K664" i="8" s="1"/>
  <c r="K665" i="8" s="1"/>
  <c r="K666" i="8" s="1"/>
  <c r="K667" i="8" s="1"/>
  <c r="K668" i="8" s="1"/>
  <c r="K669" i="8" s="1"/>
  <c r="K670" i="8" s="1"/>
  <c r="K671" i="8" s="1"/>
  <c r="K672" i="8" s="1"/>
  <c r="K673" i="8" s="1"/>
  <c r="K674" i="8" s="1"/>
  <c r="K675" i="8" s="1"/>
  <c r="K676" i="8" s="1"/>
  <c r="K677" i="8" s="1"/>
  <c r="K678" i="8" s="1"/>
  <c r="K679" i="8" s="1"/>
  <c r="K680" i="8" s="1"/>
  <c r="K681" i="8" s="1"/>
  <c r="K682" i="8" s="1"/>
  <c r="K683" i="8" s="1"/>
  <c r="K684" i="8" s="1"/>
  <c r="K685" i="8" s="1"/>
  <c r="K686" i="8" s="1"/>
  <c r="K687" i="8" s="1"/>
  <c r="K688" i="8" s="1"/>
  <c r="K689" i="8" s="1"/>
  <c r="K690" i="8" s="1"/>
  <c r="K691" i="8" s="1"/>
  <c r="K692" i="8" s="1"/>
  <c r="K693" i="8" s="1"/>
  <c r="K694" i="8" s="1"/>
  <c r="K695" i="8" s="1"/>
  <c r="K696" i="8" s="1"/>
  <c r="K697" i="8" s="1"/>
  <c r="K698" i="8" s="1"/>
  <c r="K699" i="8" s="1"/>
  <c r="K700" i="8" s="1"/>
  <c r="K701" i="8" s="1"/>
  <c r="K702" i="8" s="1"/>
  <c r="K703" i="8" s="1"/>
  <c r="K704" i="8" s="1"/>
  <c r="K705" i="8" s="1"/>
  <c r="K706" i="8" s="1"/>
  <c r="K707" i="8" s="1"/>
  <c r="K708" i="8" s="1"/>
  <c r="K709" i="8" s="1"/>
  <c r="K710" i="8" s="1"/>
  <c r="K711" i="8" s="1"/>
  <c r="K712" i="8" s="1"/>
  <c r="K713" i="8" s="1"/>
  <c r="K714" i="8" s="1"/>
  <c r="K715" i="8" s="1"/>
  <c r="K716" i="8" s="1"/>
  <c r="K717" i="8" s="1"/>
  <c r="K718" i="8" s="1"/>
  <c r="K719" i="8" s="1"/>
  <c r="K720" i="8" s="1"/>
  <c r="K721" i="8" s="1"/>
  <c r="K722" i="8" s="1"/>
  <c r="K723" i="8" s="1"/>
  <c r="K724" i="8" s="1"/>
  <c r="K725" i="8" s="1"/>
  <c r="K726" i="8" s="1"/>
  <c r="K727" i="8" s="1"/>
  <c r="K728" i="8" s="1"/>
  <c r="K729" i="8" s="1"/>
  <c r="K730" i="8" s="1"/>
  <c r="K731" i="8" s="1"/>
  <c r="K732" i="8" s="1"/>
  <c r="K733" i="8" s="1"/>
  <c r="K734" i="8" s="1"/>
  <c r="K735" i="8" s="1"/>
  <c r="K736" i="8" s="1"/>
  <c r="K737" i="8" s="1"/>
  <c r="K738" i="8" s="1"/>
  <c r="K739" i="8" s="1"/>
  <c r="K740" i="8" s="1"/>
  <c r="K741" i="8" s="1"/>
  <c r="K742" i="8" s="1"/>
  <c r="K743" i="8" s="1"/>
  <c r="K744" i="8" s="1"/>
  <c r="K745" i="8" s="1"/>
  <c r="K746" i="8" s="1"/>
  <c r="K747" i="8" s="1"/>
  <c r="K748" i="8" s="1"/>
  <c r="K749" i="8" s="1"/>
  <c r="K750" i="8" s="1"/>
  <c r="K751" i="8" s="1"/>
  <c r="K752" i="8" s="1"/>
  <c r="K753" i="8" s="1"/>
  <c r="K754" i="8" s="1"/>
  <c r="K755" i="8" s="1"/>
  <c r="K756" i="8" s="1"/>
  <c r="K757" i="8" s="1"/>
  <c r="K758" i="8" s="1"/>
  <c r="K759" i="8" s="1"/>
  <c r="K760" i="8" s="1"/>
  <c r="K761" i="8" s="1"/>
  <c r="K762" i="8" s="1"/>
  <c r="K763" i="8" s="1"/>
  <c r="K764" i="8" s="1"/>
  <c r="K765" i="8" s="1"/>
  <c r="K766" i="8" s="1"/>
  <c r="K767" i="8" s="1"/>
  <c r="K768" i="8" s="1"/>
  <c r="K769" i="8" s="1"/>
  <c r="K770" i="8" s="1"/>
  <c r="K771" i="8" s="1"/>
  <c r="K772" i="8" s="1"/>
  <c r="K773" i="8" s="1"/>
  <c r="K774" i="8" s="1"/>
  <c r="K775" i="8" s="1"/>
  <c r="K776" i="8" s="1"/>
  <c r="K777" i="8" s="1"/>
  <c r="K778" i="8" s="1"/>
  <c r="K779" i="8" s="1"/>
  <c r="K780" i="8" s="1"/>
  <c r="K781" i="8" s="1"/>
  <c r="K782" i="8" s="1"/>
  <c r="K783" i="8" s="1"/>
  <c r="K784" i="8" s="1"/>
  <c r="K785" i="8" s="1"/>
  <c r="K786" i="8" s="1"/>
  <c r="K787" i="8" s="1"/>
  <c r="K788" i="8" s="1"/>
  <c r="K789" i="8" s="1"/>
  <c r="K790" i="8" s="1"/>
  <c r="K791" i="8" s="1"/>
  <c r="K792" i="8" s="1"/>
  <c r="K793" i="8" s="1"/>
  <c r="K794" i="8" s="1"/>
  <c r="K795" i="8" s="1"/>
  <c r="K796" i="8" s="1"/>
  <c r="K797" i="8" s="1"/>
  <c r="K798" i="8" s="1"/>
  <c r="K799" i="8" s="1"/>
  <c r="K800" i="8" s="1"/>
  <c r="K801" i="8" s="1"/>
  <c r="K802" i="8" s="1"/>
  <c r="K803" i="8" s="1"/>
  <c r="K804" i="8" s="1"/>
  <c r="K805" i="8" s="1"/>
  <c r="K806" i="8" s="1"/>
  <c r="K807" i="8" s="1"/>
  <c r="K808" i="8" s="1"/>
  <c r="K809" i="8" s="1"/>
  <c r="K810" i="8" s="1"/>
  <c r="K811" i="8" s="1"/>
  <c r="K812" i="8" s="1"/>
  <c r="K813" i="8" s="1"/>
  <c r="K814" i="8" s="1"/>
  <c r="K815" i="8" s="1"/>
  <c r="K816" i="8" s="1"/>
  <c r="K817" i="8" s="1"/>
  <c r="K818" i="8" s="1"/>
  <c r="K819" i="8" s="1"/>
  <c r="K820" i="8" s="1"/>
  <c r="K821" i="8" s="1"/>
  <c r="K822" i="8" s="1"/>
  <c r="K823" i="8" s="1"/>
  <c r="K824" i="8" s="1"/>
  <c r="K825" i="8" s="1"/>
  <c r="K826" i="8" s="1"/>
  <c r="K827" i="8" s="1"/>
  <c r="K828" i="8" s="1"/>
  <c r="K829" i="8" s="1"/>
  <c r="K830" i="8" s="1"/>
  <c r="K831" i="8" s="1"/>
  <c r="K832" i="8" s="1"/>
  <c r="K833" i="8" s="1"/>
  <c r="K834" i="8" s="1"/>
  <c r="K835" i="8" s="1"/>
  <c r="K836" i="8" s="1"/>
  <c r="K837" i="8" s="1"/>
  <c r="K838" i="8" s="1"/>
  <c r="K839" i="8" s="1"/>
  <c r="K840" i="8" s="1"/>
  <c r="K841" i="8" s="1"/>
  <c r="K842" i="8" s="1"/>
  <c r="K843" i="8" s="1"/>
  <c r="K844" i="8" s="1"/>
  <c r="K845" i="8" s="1"/>
  <c r="K846" i="8" s="1"/>
  <c r="K847" i="8" s="1"/>
  <c r="K848" i="8" s="1"/>
  <c r="K849" i="8" s="1"/>
  <c r="K850" i="8" s="1"/>
  <c r="K851" i="8" s="1"/>
  <c r="K852" i="8" s="1"/>
  <c r="K853" i="8" s="1"/>
  <c r="K854" i="8" s="1"/>
  <c r="K855" i="8" s="1"/>
  <c r="K856" i="8" s="1"/>
  <c r="K857" i="8" s="1"/>
  <c r="K858" i="8" s="1"/>
  <c r="I556" i="8"/>
  <c r="H859" i="8"/>
  <c r="BN860" i="4"/>
  <c r="BP860" i="4"/>
  <c r="I8" i="1"/>
  <c r="H859" i="1"/>
  <c r="H861" i="1" s="1"/>
  <c r="H861" i="8" l="1"/>
  <c r="I5" i="8"/>
</calcChain>
</file>

<file path=xl/sharedStrings.xml><?xml version="1.0" encoding="utf-8"?>
<sst xmlns="http://schemas.openxmlformats.org/spreadsheetml/2006/main" count="29126" uniqueCount="10441">
  <si>
    <t>Illinois State Board of Education</t>
  </si>
  <si>
    <t>District ID</t>
  </si>
  <si>
    <t>District Name</t>
  </si>
  <si>
    <t>County</t>
  </si>
  <si>
    <t>Organization Type</t>
  </si>
  <si>
    <r>
      <t xml:space="preserve">Total NET FY 19 State Contribution
</t>
    </r>
    <r>
      <rPr>
        <b/>
        <sz val="10"/>
        <color rgb="FFFF0000"/>
        <rFont val="Calibri"/>
        <family val="2"/>
        <scheme val="minor"/>
      </rPr>
      <t>(Fund Code 3001)</t>
    </r>
  </si>
  <si>
    <t>MORGAN</t>
  </si>
  <si>
    <t>ADAMS</t>
  </si>
  <si>
    <t>0100100102600</t>
  </si>
  <si>
    <t>PAYSON COMM UNIT SCHOOL DIST 1</t>
  </si>
  <si>
    <t>Unit</t>
  </si>
  <si>
    <t>0100100202600</t>
  </si>
  <si>
    <t>LIBERTY COMM UNIT SCHOOL DIST 2</t>
  </si>
  <si>
    <t>0100100302600</t>
  </si>
  <si>
    <t>CAMP POINT C U SCHOOL DIST 3</t>
  </si>
  <si>
    <t>0100100402600</t>
  </si>
  <si>
    <t>COMMUNITY UNIT SCHOOL DIST 4</t>
  </si>
  <si>
    <t>0100117202200</t>
  </si>
  <si>
    <t>QUINCY SCHOOL DISTRICT 172</t>
  </si>
  <si>
    <t>0100500102600</t>
  </si>
  <si>
    <t>BROWN COUNTY C U SCH DIST 1</t>
  </si>
  <si>
    <t>BROWN</t>
  </si>
  <si>
    <t>0100901502600</t>
  </si>
  <si>
    <t>BEARDSTOWN C U SCH DIST 15</t>
  </si>
  <si>
    <t>CASS</t>
  </si>
  <si>
    <t>0100906402600</t>
  </si>
  <si>
    <t>VIRGINIA C U SCH DIST 64</t>
  </si>
  <si>
    <t>0100926202600</t>
  </si>
  <si>
    <t>A C CENTRAL CUSD 262</t>
  </si>
  <si>
    <t>0106900102600</t>
  </si>
  <si>
    <t>FRANKLIN C U SCHOOL DISTRICT 1</t>
  </si>
  <si>
    <t>0106900602600</t>
  </si>
  <si>
    <t>WAVERLY C U SCHOOL DIST 6</t>
  </si>
  <si>
    <t>0106901102600</t>
  </si>
  <si>
    <t>MEREDOSIA-CHAMBERSBURG CUSD 11</t>
  </si>
  <si>
    <t>0106902702600</t>
  </si>
  <si>
    <t>TRIOPIA C U SCHOOL DISTRICT 27</t>
  </si>
  <si>
    <t>0106911702200</t>
  </si>
  <si>
    <t>JACKSONVILLE SCHOOL DIST 117</t>
  </si>
  <si>
    <t>0107500302600</t>
  </si>
  <si>
    <t>PLEASANT HILL C U SCH DIST 3</t>
  </si>
  <si>
    <t>PIKE</t>
  </si>
  <si>
    <t>0107500402600</t>
  </si>
  <si>
    <t>GRIGGSVILLE-PERRY C U SCH DIST 4</t>
  </si>
  <si>
    <t>0107501002600</t>
  </si>
  <si>
    <t>PIKELAND C U SCH DIST 10</t>
  </si>
  <si>
    <t>0107501202600</t>
  </si>
  <si>
    <t>WESTERN CUSD 12</t>
  </si>
  <si>
    <t>0108600102600</t>
  </si>
  <si>
    <t>WINCHESTER C U SCH DIST 1</t>
  </si>
  <si>
    <t>SCOTT</t>
  </si>
  <si>
    <t>0108600202600</t>
  </si>
  <si>
    <t>SCOTT-MORGAN C U SCHOOL DIST 2</t>
  </si>
  <si>
    <t>FAYETTE</t>
  </si>
  <si>
    <t>0300300102600</t>
  </si>
  <si>
    <t>MULBERRY GROVE C U SCH DIST 1</t>
  </si>
  <si>
    <t>BOND</t>
  </si>
  <si>
    <t>0300300202600</t>
  </si>
  <si>
    <t>BOND CO C U SCHOOL DIST 2</t>
  </si>
  <si>
    <t>0301100102600</t>
  </si>
  <si>
    <t>MORRISONVILLE C U SCH DIST 1</t>
  </si>
  <si>
    <t>CHRISTIAN</t>
  </si>
  <si>
    <t>0301100302600</t>
  </si>
  <si>
    <t>TAYLORVILLE C U SCH DIST 3</t>
  </si>
  <si>
    <t>0301100402600</t>
  </si>
  <si>
    <t>EDINBURG C U SCH DIST 4</t>
  </si>
  <si>
    <t>0301100802600</t>
  </si>
  <si>
    <t>PANA COMM UNIT SCHOOL DIST 8</t>
  </si>
  <si>
    <t>0301101402400</t>
  </si>
  <si>
    <t>SOUTH FORK SCHOOL DISTRICT 14</t>
  </si>
  <si>
    <t>0302501002600</t>
  </si>
  <si>
    <t>ALTAMONT COMM UNIT SCH DIST 10</t>
  </si>
  <si>
    <t>EFFINGHAM</t>
  </si>
  <si>
    <t>0302502002600</t>
  </si>
  <si>
    <t>BEECHER CITY C U SCHOOL DIST 20</t>
  </si>
  <si>
    <t>0302503002600</t>
  </si>
  <si>
    <t>DIETERICH COMM UNIT SCH DIST 30</t>
  </si>
  <si>
    <t>0302504002600</t>
  </si>
  <si>
    <t>EFFINGHAM COMM UNIT SCH DIST 40</t>
  </si>
  <si>
    <t>0302505002600</t>
  </si>
  <si>
    <t>TEUTOPOLIS C U SCHOOL DIST 50</t>
  </si>
  <si>
    <t>0302620102600</t>
  </si>
  <si>
    <t>BROWNSTOWN C U SCH DIST 201</t>
  </si>
  <si>
    <t>0302620202600</t>
  </si>
  <si>
    <t>ST ELMO C U SCHOOL DIST 202</t>
  </si>
  <si>
    <t>0302620302600</t>
  </si>
  <si>
    <t>VANDALIA C U SCH DIST 203</t>
  </si>
  <si>
    <t>0302620402600</t>
  </si>
  <si>
    <t>RAMSEY COMM UNIT SCH DIST 204</t>
  </si>
  <si>
    <t>0306800202600</t>
  </si>
  <si>
    <t>PANHANDLE COMM UNIT SCH DIST 2</t>
  </si>
  <si>
    <t>MONTGOMERY</t>
  </si>
  <si>
    <t>0306800302600</t>
  </si>
  <si>
    <t>HILLSBORO COMM UNIT SCH DIST 3</t>
  </si>
  <si>
    <t>0306801202600</t>
  </si>
  <si>
    <t>LITCHFIELD C U SCHOOL DIST 12</t>
  </si>
  <si>
    <t>0306802202600</t>
  </si>
  <si>
    <t>NOKOMIS COMM UNIT SCH DIST 22</t>
  </si>
  <si>
    <t>WINNEBAGO</t>
  </si>
  <si>
    <t>0400410002600</t>
  </si>
  <si>
    <t>BELVIDERE C U SCH DIST 100</t>
  </si>
  <si>
    <t>BOONE</t>
  </si>
  <si>
    <t>0400420002600</t>
  </si>
  <si>
    <t>NORTH BOONE C U SCH DIST 200</t>
  </si>
  <si>
    <t>0410112202200</t>
  </si>
  <si>
    <t>HARLEM UNIT DIST 122</t>
  </si>
  <si>
    <t>0410113100400</t>
  </si>
  <si>
    <t>KINNIKINNICK C C SCH DIST 131</t>
  </si>
  <si>
    <t>Elementary</t>
  </si>
  <si>
    <t>0410113300400</t>
  </si>
  <si>
    <t>PRAIRIE HILL C C SCH DIST 133</t>
  </si>
  <si>
    <t>0410113400400</t>
  </si>
  <si>
    <t>SHIRLAND C C SCHOOL DIST 134</t>
  </si>
  <si>
    <t>0410114000400</t>
  </si>
  <si>
    <t>ROCKTON SCH DIST 140</t>
  </si>
  <si>
    <t>0410120502500</t>
  </si>
  <si>
    <t>ROCKFORD SCHOOL DIST 205</t>
  </si>
  <si>
    <t>0410120701600</t>
  </si>
  <si>
    <t>HONONEGAH COMM H S DIST 207</t>
  </si>
  <si>
    <t>High School</t>
  </si>
  <si>
    <t>0410132002600</t>
  </si>
  <si>
    <t>SOUTH BELOIT C U SCH DIST 320</t>
  </si>
  <si>
    <t>0410132102600</t>
  </si>
  <si>
    <t>PECATONICA C U SCH DIST 321</t>
  </si>
  <si>
    <t>0410132202600</t>
  </si>
  <si>
    <t>DURAND C U SCH DIST 322</t>
  </si>
  <si>
    <t>0410132302600</t>
  </si>
  <si>
    <t>WINNEBAGO C U SCH DIST 323</t>
  </si>
  <si>
    <t>COOK</t>
  </si>
  <si>
    <t>0501601500400</t>
  </si>
  <si>
    <t>PALATINE C C SCHOOL DIST 15</t>
  </si>
  <si>
    <t>0501602100400</t>
  </si>
  <si>
    <t>WHEELING C C SCHOOL DIST 21</t>
  </si>
  <si>
    <t>0501602300200</t>
  </si>
  <si>
    <t>PROSPECT HEIGHTS SCHOOL DIST 23</t>
  </si>
  <si>
    <t>0501602500200</t>
  </si>
  <si>
    <t>ARLINGTON HEIGHTS SCH DIST 25</t>
  </si>
  <si>
    <t>0501602600200</t>
  </si>
  <si>
    <t>RIVER TRAILS SCHOOL DIST 26</t>
  </si>
  <si>
    <t>0501602700200</t>
  </si>
  <si>
    <t>NORTHBROOK ELEM SCHOOL DIST 27</t>
  </si>
  <si>
    <t>0501602800200</t>
  </si>
  <si>
    <t>NORTHBROOK SCHOOL DIST 28</t>
  </si>
  <si>
    <t>0501602900200</t>
  </si>
  <si>
    <t>SUNSET RIDGE SCHOOL DIST 29</t>
  </si>
  <si>
    <t>0501603000200</t>
  </si>
  <si>
    <t>NORTHBROOK/GLENVIEW SCH DIST 30</t>
  </si>
  <si>
    <t>0501603100200</t>
  </si>
  <si>
    <t>WEST NORTHFIELD SCHOOL DIST 31</t>
  </si>
  <si>
    <t>0501603400400</t>
  </si>
  <si>
    <t>GLENVIEW C C SCHOOL DIST 34</t>
  </si>
  <si>
    <t>0501603500200</t>
  </si>
  <si>
    <t>GLENCOE SCHOOL DIST 35</t>
  </si>
  <si>
    <t>0501603600200</t>
  </si>
  <si>
    <t>WINNETKA SCHOOL DIST 36</t>
  </si>
  <si>
    <t>0501603700200</t>
  </si>
  <si>
    <t>AVOCA SCHOOL DIST 37</t>
  </si>
  <si>
    <t>0501603800200</t>
  </si>
  <si>
    <t>KENILWORTH SCHOOL DIST 38</t>
  </si>
  <si>
    <t>0501603900200</t>
  </si>
  <si>
    <t>WILMETTE SCHOOL DIST 39</t>
  </si>
  <si>
    <t>0501605400400</t>
  </si>
  <si>
    <t>SCHAUMBURG C C SCHOOL DIST 54</t>
  </si>
  <si>
    <t>0501605700200</t>
  </si>
  <si>
    <t>MOUNT PROSPECT SCHOOL DIST 57</t>
  </si>
  <si>
    <t>0501605900400</t>
  </si>
  <si>
    <t>COMM CONS SCH DIST 59</t>
  </si>
  <si>
    <t>0501606200400</t>
  </si>
  <si>
    <t>DES PLAINES C C SCH DIST 62</t>
  </si>
  <si>
    <t>0501606300200</t>
  </si>
  <si>
    <t>EAST MAINE SCHOOL DIST 63</t>
  </si>
  <si>
    <t>0501606400400</t>
  </si>
  <si>
    <t>PARK RIDGE C C SCHOOL DIST 64</t>
  </si>
  <si>
    <t>0501606500400</t>
  </si>
  <si>
    <t>EVANSTON C C SCHOOL DIST 65</t>
  </si>
  <si>
    <t>0501606700200</t>
  </si>
  <si>
    <t>GOLF ELEM SCHOOL DIST 67</t>
  </si>
  <si>
    <t>0501606800200</t>
  </si>
  <si>
    <t>SKOKIE SCHOOL DIST 68</t>
  </si>
  <si>
    <t>0501606900200</t>
  </si>
  <si>
    <t>SKOKIE SCHOOL DIST 69</t>
  </si>
  <si>
    <t>0501607000200</t>
  </si>
  <si>
    <t>MORTON GROVE SCHOOL DIST 70</t>
  </si>
  <si>
    <t>0501607100200</t>
  </si>
  <si>
    <t>NILES ELEM SCHOOL DIST 71</t>
  </si>
  <si>
    <t>0501607200200</t>
  </si>
  <si>
    <t>SKOKIE FAIRVIEW SCHOOL DIST 72</t>
  </si>
  <si>
    <t>0501607300200</t>
  </si>
  <si>
    <t>EAST PRAIRIE SCHOOL DIST 73</t>
  </si>
  <si>
    <t>0501607350200</t>
  </si>
  <si>
    <t>SKOKIE SCHOOL DIST 73-5</t>
  </si>
  <si>
    <t>0501607400200</t>
  </si>
  <si>
    <t>LINCOLNWOOD SCHOOL DIST 74</t>
  </si>
  <si>
    <t>0501620201700</t>
  </si>
  <si>
    <t>EVANSTON TWP H S DIST 202</t>
  </si>
  <si>
    <t>0501620301700</t>
  </si>
  <si>
    <t>NEW TRIER TWP H S DIST 203</t>
  </si>
  <si>
    <t>0501620701700</t>
  </si>
  <si>
    <t>MAINE TOWNSHIP H S DIST 207</t>
  </si>
  <si>
    <t>0501621101700</t>
  </si>
  <si>
    <t>TOWNSHIP H S DIST 211</t>
  </si>
  <si>
    <t>0501621401700</t>
  </si>
  <si>
    <t>TOWNSHIP HIGH SCHOOL DIST 214</t>
  </si>
  <si>
    <t>0501621901700</t>
  </si>
  <si>
    <t>NILES TWP COMM HIGH SCH DIST 219</t>
  </si>
  <si>
    <t>0501622501700</t>
  </si>
  <si>
    <t>NORTHFIELD TWP HIGH SCH DIST 225</t>
  </si>
  <si>
    <t>0601607800200</t>
  </si>
  <si>
    <t>ROSEMONT ELEM SCHOOL DIST 78</t>
  </si>
  <si>
    <t>0601607900200</t>
  </si>
  <si>
    <t>PENNOYER SCHOOL DIST 79</t>
  </si>
  <si>
    <t>0601608000200</t>
  </si>
  <si>
    <t>NORRIDGE SCHOOL DIST 80</t>
  </si>
  <si>
    <t>0601608100200</t>
  </si>
  <si>
    <t>SCHILLER PARK SCHOOL DIST 81</t>
  </si>
  <si>
    <t>0601608300200</t>
  </si>
  <si>
    <t>MANNHEIM SCHOOL DIST 83</t>
  </si>
  <si>
    <t>0601608400200</t>
  </si>
  <si>
    <t>FRANKLIN PARK SCHOOL DIST 84</t>
  </si>
  <si>
    <t>0601608450200</t>
  </si>
  <si>
    <t>RHODES SCHOOL DIST 84-5</t>
  </si>
  <si>
    <t>0601608550200</t>
  </si>
  <si>
    <t>RIVER GROVE SCHOOL DIST 85-5</t>
  </si>
  <si>
    <t>0601608600200</t>
  </si>
  <si>
    <t>UNION RIDGE SCHOOL DIST 86</t>
  </si>
  <si>
    <t>0601608700200</t>
  </si>
  <si>
    <t>BERKELEY SCHOOL DIST 87</t>
  </si>
  <si>
    <t>0601608800200</t>
  </si>
  <si>
    <t>BELLWOOD SCHOOL DIST 88</t>
  </si>
  <si>
    <t>0601608900200</t>
  </si>
  <si>
    <t>MAYWOOD-MELROSE PARK-BROADVIEW-89</t>
  </si>
  <si>
    <t>0601609000200</t>
  </si>
  <si>
    <t>RIVER FOREST SCHOOL DIST 90</t>
  </si>
  <si>
    <t>0601609100200</t>
  </si>
  <si>
    <t>FOREST PARK SCHOOL DIST 91</t>
  </si>
  <si>
    <t>0601609200200</t>
  </si>
  <si>
    <t>LINDOP SCHOOL DISTRICT 92</t>
  </si>
  <si>
    <t>0601609250200</t>
  </si>
  <si>
    <t>WESTCHESTER SCHOOL DIST 92-5</t>
  </si>
  <si>
    <t>0601609300200</t>
  </si>
  <si>
    <t>HILLSIDE SCHOOL DIST 93</t>
  </si>
  <si>
    <t>0601609400200</t>
  </si>
  <si>
    <t>KOMAREK SCHOOL DIST 94</t>
  </si>
  <si>
    <t>0601609500200</t>
  </si>
  <si>
    <t>BROOKFIELD SCHOOL DIST 95</t>
  </si>
  <si>
    <t>0601609600200</t>
  </si>
  <si>
    <t>RIVERSIDE SCHOOL DIST 96</t>
  </si>
  <si>
    <t>0601609700200</t>
  </si>
  <si>
    <t>OAK PARK ELEM SCHOOL DIST 97</t>
  </si>
  <si>
    <t>0601609800200</t>
  </si>
  <si>
    <t>BERWYN NORTH SCHOOL DIST 98</t>
  </si>
  <si>
    <t>0601609900200</t>
  </si>
  <si>
    <t>CICERO SCHOOL DISTRICT 99</t>
  </si>
  <si>
    <t>0601610000200</t>
  </si>
  <si>
    <t>BERWYN SOUTH SCHOOL DISTRICT 100</t>
  </si>
  <si>
    <t>0601610100200</t>
  </si>
  <si>
    <t>WESTERN SPRINGS SCHOOL DIST 101</t>
  </si>
  <si>
    <t>0601610200200</t>
  </si>
  <si>
    <t>LA GRANGE SCHOOL DIST 102</t>
  </si>
  <si>
    <t>0601610300200</t>
  </si>
  <si>
    <t>LYONS SCHOOL DIST 103</t>
  </si>
  <si>
    <t>0601610500200</t>
  </si>
  <si>
    <t>LA GRANGE SCHOOL DIST 105 (SOUTH)</t>
  </si>
  <si>
    <t>0601610600200</t>
  </si>
  <si>
    <t>LAGRANGE HIGHLANDS SCH DIST 106</t>
  </si>
  <si>
    <t>0601610700200</t>
  </si>
  <si>
    <t>PLEASANTDALE SCHOOL DIST 107</t>
  </si>
  <si>
    <t>0601620001300</t>
  </si>
  <si>
    <t>OAK PARK &amp; RIVER FOREST DIST 200</t>
  </si>
  <si>
    <t>0601620101700</t>
  </si>
  <si>
    <t>J S MORTON H S DISTRICT 201</t>
  </si>
  <si>
    <t>0601620401700</t>
  </si>
  <si>
    <t>LYONS TWP H S DIST 204</t>
  </si>
  <si>
    <t>0601620801700</t>
  </si>
  <si>
    <t>RIVERSIDE BROOKFIELD TWP DIST 208</t>
  </si>
  <si>
    <t>0601620901700</t>
  </si>
  <si>
    <t>PROVISO TWP H S DIST 209</t>
  </si>
  <si>
    <t>0601621201600</t>
  </si>
  <si>
    <t>LEYDEN COMM H S DIST 212</t>
  </si>
  <si>
    <t>0601623401600</t>
  </si>
  <si>
    <t>RIDGEWOOD COMM H S DIST 234</t>
  </si>
  <si>
    <t>0601640102600</t>
  </si>
  <si>
    <t>ELMWOOD PARK C U SCH DIST 401</t>
  </si>
  <si>
    <t>0701610400200</t>
  </si>
  <si>
    <t>SUMMIT SCHOOL DIST 104</t>
  </si>
  <si>
    <t>0701610800200</t>
  </si>
  <si>
    <t>WILLOW SPRINGS SCHOOL DIST 108</t>
  </si>
  <si>
    <t>0701610900200</t>
  </si>
  <si>
    <t>INDIAN SPRINGS SCHOOL DIST 109</t>
  </si>
  <si>
    <t>0701611000200</t>
  </si>
  <si>
    <t>CENTRAL STICKNEY SCH DIST 110</t>
  </si>
  <si>
    <t>0701611100200</t>
  </si>
  <si>
    <t>BURBANK SCHOOL DISTRICT 111</t>
  </si>
  <si>
    <t>0701611700200</t>
  </si>
  <si>
    <t>NORTH PALOS SCHOOL DIST 117</t>
  </si>
  <si>
    <t>0701611800400</t>
  </si>
  <si>
    <t>PALOS COMM CONS SCHOOL DIST 118</t>
  </si>
  <si>
    <t>0701612200200</t>
  </si>
  <si>
    <t>RIDGELAND SCHOOL DISTRICT 122</t>
  </si>
  <si>
    <t>0701612300200</t>
  </si>
  <si>
    <t>OAK LAWN-HOMETOWN SCH DIST 123</t>
  </si>
  <si>
    <t>0701612400200</t>
  </si>
  <si>
    <t>EVERGREEN PK ELEM SCH DIST 124</t>
  </si>
  <si>
    <t>0701612500200</t>
  </si>
  <si>
    <t>ATWOOD HEIGHTS DISTRICT 125</t>
  </si>
  <si>
    <t>0701612600200</t>
  </si>
  <si>
    <t>ALSIP-HAZLGRN-OAKLWN S DIST 126</t>
  </si>
  <si>
    <t>0701612700200</t>
  </si>
  <si>
    <t>WORTH SCHOOL DISTRICT 127</t>
  </si>
  <si>
    <t>0701612750200</t>
  </si>
  <si>
    <t>CHICAGO RIDGE SCHOOL DIST 127-5</t>
  </si>
  <si>
    <t>0701612800200</t>
  </si>
  <si>
    <t>PALOS HEIGHTS SCHOOL DIST 128</t>
  </si>
  <si>
    <t>0701613000200</t>
  </si>
  <si>
    <t>COOK COUNTY SCHOOL DIST 130</t>
  </si>
  <si>
    <t>0701613200200</t>
  </si>
  <si>
    <t>CALUMET PUBLIC SCHOOLS DIST 132</t>
  </si>
  <si>
    <t>0701613300200</t>
  </si>
  <si>
    <t>GEN GEO PATTON SCHOOL DIST 133</t>
  </si>
  <si>
    <t>0701613500200</t>
  </si>
  <si>
    <t>ORLAND SCHOOL DISTRICT 135</t>
  </si>
  <si>
    <t>0701614000200</t>
  </si>
  <si>
    <t>KIRBY SCHOOL DIST 140</t>
  </si>
  <si>
    <t>0701614200200</t>
  </si>
  <si>
    <t>FOREST RIDGE SCHOOL DIST 142</t>
  </si>
  <si>
    <t>0701614300200</t>
  </si>
  <si>
    <t>MIDLOTHIAN SCHOOL DIST 143</t>
  </si>
  <si>
    <t>0701614350200</t>
  </si>
  <si>
    <t>POSEN-ROBBINS EL SCH DIST 143-5</t>
  </si>
  <si>
    <t>0701614400200</t>
  </si>
  <si>
    <t>PRAIRIE-HILLS ELEM SCH DIST 144</t>
  </si>
  <si>
    <t>0701614500200</t>
  </si>
  <si>
    <t>ARBOR PARK SCHOOL DISTRICT 145</t>
  </si>
  <si>
    <t>0701614600400</t>
  </si>
  <si>
    <t>TINLEY PARK COMM SCH DIST 146</t>
  </si>
  <si>
    <t>0701614700200</t>
  </si>
  <si>
    <t>W HARVEY-DIXMOOR PUB SCH DIST147</t>
  </si>
  <si>
    <t>0701614800200</t>
  </si>
  <si>
    <t>DOLTON SCHOOL DISTRICT 148</t>
  </si>
  <si>
    <t>0701614900200</t>
  </si>
  <si>
    <t>DOLTON SCHOOL DISTRICT 149</t>
  </si>
  <si>
    <t>0701615000200</t>
  </si>
  <si>
    <t>SOUTH HOLLAND SCHOOL DIST 150</t>
  </si>
  <si>
    <t>0701615100200</t>
  </si>
  <si>
    <t>SOUTH HOLLAND SCHOOL DIST 151</t>
  </si>
  <si>
    <t>0701615200200</t>
  </si>
  <si>
    <t>HARVEY SCHOOL DISTRICT 152</t>
  </si>
  <si>
    <t>0701615250200</t>
  </si>
  <si>
    <t>HAZEL CREST SCHOOL DIST 152-5</t>
  </si>
  <si>
    <t>0701615300200</t>
  </si>
  <si>
    <t>HOMEWOOD SCHOOL DISTRICT 153</t>
  </si>
  <si>
    <t>0701615400200</t>
  </si>
  <si>
    <t>THORNTON SCHOOL DISTRICT 154</t>
  </si>
  <si>
    <t>0701615450200</t>
  </si>
  <si>
    <t>BURNHAM SCHOOL DISTRICT 154-5</t>
  </si>
  <si>
    <t>0701615500200</t>
  </si>
  <si>
    <t>CALUMET CITY SCHOOL DISTRICT 155</t>
  </si>
  <si>
    <t>0701615600200</t>
  </si>
  <si>
    <t>LINCOLN ELEM SCHOOL DIST 156</t>
  </si>
  <si>
    <t>0701615700200</t>
  </si>
  <si>
    <t>HOOVER-SCHRUM MEMORIAL SD 157</t>
  </si>
  <si>
    <t>0701615800200</t>
  </si>
  <si>
    <t>LANSING SCHOOL DISTRICT 158</t>
  </si>
  <si>
    <t>0701615900200</t>
  </si>
  <si>
    <t>ELEM SCHOOL DISTRICT 159</t>
  </si>
  <si>
    <t>0701616000200</t>
  </si>
  <si>
    <t>COUNTRY CLUB HILLS SCH DIST 160</t>
  </si>
  <si>
    <t>0701616100200</t>
  </si>
  <si>
    <t>FLOSSMOOR SCHOOL DISTRICT 161</t>
  </si>
  <si>
    <t>0701616200200</t>
  </si>
  <si>
    <t>MATTESON ELEM SCHOOL DIST 162</t>
  </si>
  <si>
    <t>0701616300200</t>
  </si>
  <si>
    <t>PARK FOREST SCHOOL DIST 163</t>
  </si>
  <si>
    <t>0701616700200</t>
  </si>
  <si>
    <t>BROOKWOOD SCHOOL DIST 167</t>
  </si>
  <si>
    <t>0701616800400</t>
  </si>
  <si>
    <t>COMM CONS SCHOOL DIST 168</t>
  </si>
  <si>
    <t>0701616900200</t>
  </si>
  <si>
    <t>FORD HEIGHTS SCHOOL DISTRICT 169</t>
  </si>
  <si>
    <t>0701617000200</t>
  </si>
  <si>
    <t>CHICAGO HEIGHTS SCHOOL DIST 170</t>
  </si>
  <si>
    <t>0701617100200</t>
  </si>
  <si>
    <t>SUNNYBROOK SCHOOL DISTRICT 171</t>
  </si>
  <si>
    <t>0701617200200</t>
  </si>
  <si>
    <t>SANDRIDGE SCHOOL DISTRICT 172</t>
  </si>
  <si>
    <t>0701619400200</t>
  </si>
  <si>
    <t>STEGER SCHOOL DISTRICT 194</t>
  </si>
  <si>
    <t>0701620501700</t>
  </si>
  <si>
    <t>THORNTON TWP H S DIST 205</t>
  </si>
  <si>
    <t>0701620601700</t>
  </si>
  <si>
    <t>BLOOM TWP HIGH SCH DIST 206</t>
  </si>
  <si>
    <t>0701621001700</t>
  </si>
  <si>
    <t>LEMONT TWP H S DIST 210</t>
  </si>
  <si>
    <t>0701621501700</t>
  </si>
  <si>
    <t>THORNTON FRACTIONAL T H S D 215</t>
  </si>
  <si>
    <t>0701621701600</t>
  </si>
  <si>
    <t>ARGO COMM H S DIST 217</t>
  </si>
  <si>
    <t>0701621801600</t>
  </si>
  <si>
    <t>COMMUNITY HIGH SCHOOL DIST 218</t>
  </si>
  <si>
    <t>0701622001700</t>
  </si>
  <si>
    <t>REAVIS TWP H S DIST 220</t>
  </si>
  <si>
    <t>0701622701700</t>
  </si>
  <si>
    <t>RICH TWP H S DISTRICT 227</t>
  </si>
  <si>
    <t>0701622801600</t>
  </si>
  <si>
    <t>BREMEN COMM H S DISTRICT 228</t>
  </si>
  <si>
    <t>0701622901600</t>
  </si>
  <si>
    <t>OAK LAWN COMM H S DIST 229</t>
  </si>
  <si>
    <t>0701623001300</t>
  </si>
  <si>
    <t>CONS HIGH SCHOOL DISTRICT 230</t>
  </si>
  <si>
    <t>0701623101600</t>
  </si>
  <si>
    <t>EVERGREEN PARK COMM HI SCH D 231</t>
  </si>
  <si>
    <t>0701623301600</t>
  </si>
  <si>
    <t>HOMEWOOD FLOSSMOOR C H S D 233</t>
  </si>
  <si>
    <t>JO DAVIESS</t>
  </si>
  <si>
    <t>0800830802600</t>
  </si>
  <si>
    <t>EASTLAND COMM UNIT SCH DIST 308</t>
  </si>
  <si>
    <t>CARROLL</t>
  </si>
  <si>
    <t>0800831402600</t>
  </si>
  <si>
    <t>WEST CARROLL</t>
  </si>
  <si>
    <t>0800839902600</t>
  </si>
  <si>
    <t>CHADWICK-MILLEDGEVILLE CUSD 399</t>
  </si>
  <si>
    <t>0804311902200</t>
  </si>
  <si>
    <t>EAST DUBUQUE UNIT SCH DIST 119</t>
  </si>
  <si>
    <t>0804312002200</t>
  </si>
  <si>
    <t>GALENA UNIT SCHOOL DIST 120</t>
  </si>
  <si>
    <t>0804320502600</t>
  </si>
  <si>
    <t>WARREN COMM UNIT SCHOOL DIST 205</t>
  </si>
  <si>
    <t>0804320602600</t>
  </si>
  <si>
    <t>STOCKTON C U SCHOOL DIST 206</t>
  </si>
  <si>
    <t>0804321002600</t>
  </si>
  <si>
    <t>RIVER RIDGE C U SCH DIST 210</t>
  </si>
  <si>
    <t>0804321102600</t>
  </si>
  <si>
    <t>SCALES MOUND C U SCH DISTRICT 211</t>
  </si>
  <si>
    <t>0808914502200</t>
  </si>
  <si>
    <t>FREEPORT SCHOOL DIST 145</t>
  </si>
  <si>
    <t>STEPHENSON</t>
  </si>
  <si>
    <t>0808920002600</t>
  </si>
  <si>
    <t>PEARL CITY C U SCH DIST 200</t>
  </si>
  <si>
    <t>0808920102600</t>
  </si>
  <si>
    <t>DAKOTA COMM UNIT SCH DIST 201</t>
  </si>
  <si>
    <t>0808920202600</t>
  </si>
  <si>
    <t>LENA WINSLOW C U SCH DIST 202</t>
  </si>
  <si>
    <t>0808920302600</t>
  </si>
  <si>
    <t>ORANGEVILLE C U SCHOOL DIST 203</t>
  </si>
  <si>
    <t>CHAMPAIGN</t>
  </si>
  <si>
    <t>0901000102600</t>
  </si>
  <si>
    <t>FISHER C U SCHOOL DISTRICT 1</t>
  </si>
  <si>
    <t>0901000302600</t>
  </si>
  <si>
    <t>MAHOMET-SEYMOUR C U SCH DIST 3</t>
  </si>
  <si>
    <t>0901000402600</t>
  </si>
  <si>
    <t>CHAMPAIGN COMM UNIT SCH DIST 4</t>
  </si>
  <si>
    <t>0901000702600</t>
  </si>
  <si>
    <t>TOLONO C U SCHOOL DIST 7</t>
  </si>
  <si>
    <t>0901000802600</t>
  </si>
  <si>
    <t>HERITAGE COMM UNIT SCH DIST 8</t>
  </si>
  <si>
    <t>0901011602200</t>
  </si>
  <si>
    <t>URBANA SCHOOL DIST 116</t>
  </si>
  <si>
    <t>0901013000400</t>
  </si>
  <si>
    <t>THOMASBORO C C SCHOOL DIST 130</t>
  </si>
  <si>
    <t>0901013700200</t>
  </si>
  <si>
    <t>RANTOUL CITY SCHOOL DIST 137</t>
  </si>
  <si>
    <t>0901014200400</t>
  </si>
  <si>
    <t>LUDLOW C C SCHOOL DIST 142</t>
  </si>
  <si>
    <t>0901016900400</t>
  </si>
  <si>
    <t>ST JOSEPH C C SCHOOL DIST 169</t>
  </si>
  <si>
    <t>0901018800400</t>
  </si>
  <si>
    <t>GIFFORD C C SCHOOL DIST 188</t>
  </si>
  <si>
    <t>0901019301700</t>
  </si>
  <si>
    <t>RANTOUL TOWNSHIP H S DIST 193</t>
  </si>
  <si>
    <t>0901019700400</t>
  </si>
  <si>
    <t>PRAIRIEVIEW-OGDEN CCSD 197</t>
  </si>
  <si>
    <t>0901030501600</t>
  </si>
  <si>
    <t>ST JOSEPH OGDEN C H S DIST 305</t>
  </si>
  <si>
    <t>0902700502600</t>
  </si>
  <si>
    <t>GIBSON CITY-MELVIN-SIBLEY CUSD 5</t>
  </si>
  <si>
    <t>FORD</t>
  </si>
  <si>
    <t>0902701002600</t>
  </si>
  <si>
    <t>PAXTON-BUCKLEY-LODA CU DIST 10</t>
  </si>
  <si>
    <t>COLES</t>
  </si>
  <si>
    <t>1101500102600</t>
  </si>
  <si>
    <t>CHARLESTON C U SCHOOL DIST 1</t>
  </si>
  <si>
    <t>1101500202600</t>
  </si>
  <si>
    <t>MATTOON C U SCHOOL DIST 2</t>
  </si>
  <si>
    <t>1101500502600</t>
  </si>
  <si>
    <t>OAKLAND C U SCHOOL DIST 5</t>
  </si>
  <si>
    <t>1101800302600</t>
  </si>
  <si>
    <t>NEOGA COMM UNIT SCHOOL DIST 3</t>
  </si>
  <si>
    <t>CUMBERLAND</t>
  </si>
  <si>
    <t>1101807702600</t>
  </si>
  <si>
    <t>CUMBERLAND C U SCHOOL DIST 77</t>
  </si>
  <si>
    <t>1102130102600</t>
  </si>
  <si>
    <t>TUSCOLA C U SCHOOL DIST 301</t>
  </si>
  <si>
    <t>DOUGLAS</t>
  </si>
  <si>
    <t>1102130202600</t>
  </si>
  <si>
    <t>VILLA GROVE C U SCH DIST 302</t>
  </si>
  <si>
    <t>1102130502600</t>
  </si>
  <si>
    <t>ARTHUR C U SCHOOL DIST 305</t>
  </si>
  <si>
    <t>PIATT</t>
  </si>
  <si>
    <t>1102130602600</t>
  </si>
  <si>
    <t>ARCOLA C U SCHOOL DISTRICT 306</t>
  </si>
  <si>
    <t>1102300102600</t>
  </si>
  <si>
    <t>SHILOH COMM UNIT SCH DIST 1</t>
  </si>
  <si>
    <t>EDGAR</t>
  </si>
  <si>
    <t>1102300302600</t>
  </si>
  <si>
    <t>KANSAS COMM UNIT SCHOOL DIST 3</t>
  </si>
  <si>
    <t>1102300402600</t>
  </si>
  <si>
    <t>PARIS COMM UNIT SCHOOL DIST 4</t>
  </si>
  <si>
    <t>1102300602600</t>
  </si>
  <si>
    <t>EDGAR COUNTY C U DIST 6</t>
  </si>
  <si>
    <t>1102309502500</t>
  </si>
  <si>
    <t>PARIS-UNION SCHOOL DIST 95</t>
  </si>
  <si>
    <t>1107030002600</t>
  </si>
  <si>
    <t>SULLIVAN C U SCHOOL DIST 300</t>
  </si>
  <si>
    <t>MOULTRIE</t>
  </si>
  <si>
    <t>1107030202600</t>
  </si>
  <si>
    <t>OKAW Valley CUSD 302</t>
  </si>
  <si>
    <t>1108700102600</t>
  </si>
  <si>
    <t>WINDSOR COMM UNIT SCH DIST 1</t>
  </si>
  <si>
    <t>SHELBY</t>
  </si>
  <si>
    <t>1108700402600</t>
  </si>
  <si>
    <t>SHELBYVILLE C U SCHOOL DIST 4</t>
  </si>
  <si>
    <t>1108702102600</t>
  </si>
  <si>
    <t>CENTRAL A &amp; M C U DIST #21</t>
  </si>
  <si>
    <t>RICHLAND</t>
  </si>
  <si>
    <t>1201301002600</t>
  </si>
  <si>
    <t>CLAY CITY COMM UNIT DIST 10</t>
  </si>
  <si>
    <t>CLAY</t>
  </si>
  <si>
    <t>1201302502600</t>
  </si>
  <si>
    <t>NORTH CLAY C U SCHOOL DISTRICT 25</t>
  </si>
  <si>
    <t>1201303502600</t>
  </si>
  <si>
    <t>FLORA COMM UNIT SCH DIST 35</t>
  </si>
  <si>
    <t>1201700102600</t>
  </si>
  <si>
    <t>HUTSONVILLE C U SCHOOL DIST 1</t>
  </si>
  <si>
    <t>CRAWFORD</t>
  </si>
  <si>
    <t>1201700202600</t>
  </si>
  <si>
    <t>ROBINSON C U SCHOOL DIST 2</t>
  </si>
  <si>
    <t>1201700302600</t>
  </si>
  <si>
    <t>PALESTINE C U SCHOOL DIST 3</t>
  </si>
  <si>
    <t>1201700402600</t>
  </si>
  <si>
    <t>OBLONG C U SCHOOL DIST 4</t>
  </si>
  <si>
    <t>1204000102600</t>
  </si>
  <si>
    <t>JASPER COUNTY COMM UNIT DIST 1</t>
  </si>
  <si>
    <t>JASPER</t>
  </si>
  <si>
    <t>1205101002600</t>
  </si>
  <si>
    <t>RED HILL C U SCHOOL DIST 10</t>
  </si>
  <si>
    <t>LAWRENCE</t>
  </si>
  <si>
    <t>1205102002600</t>
  </si>
  <si>
    <t>LAWRENCE CO C U DISTRICT 20</t>
  </si>
  <si>
    <t>1208000102600</t>
  </si>
  <si>
    <t>EAST RICHLAND C U SCH DIST 1</t>
  </si>
  <si>
    <t>CLINTON</t>
  </si>
  <si>
    <t>1301400102600</t>
  </si>
  <si>
    <t>CARLYLE C U SCHOOL DISTRICT 1</t>
  </si>
  <si>
    <t>1301400302600</t>
  </si>
  <si>
    <t>WESCLIN C U SCHOOL DISTRICT 3</t>
  </si>
  <si>
    <t>1301401200400</t>
  </si>
  <si>
    <t>BREESE SCHOOL DISTRICT 12</t>
  </si>
  <si>
    <t>1301402100200</t>
  </si>
  <si>
    <t>AVISTON SCHOOL DISTRICT 21</t>
  </si>
  <si>
    <t>1301404600200</t>
  </si>
  <si>
    <t>WILLOW GROVE SCHOOL DISTRICT 46</t>
  </si>
  <si>
    <t>1301405700200</t>
  </si>
  <si>
    <t>BARTELSO SCHOOL DISTRICT 57</t>
  </si>
  <si>
    <t>1301406000200</t>
  </si>
  <si>
    <t>GERMANTOWN SCHOOL DISTRICT 60</t>
  </si>
  <si>
    <t>1301406200200</t>
  </si>
  <si>
    <t>DAMIANSVILLE SCHOOL DISTRICT 62</t>
  </si>
  <si>
    <t>1301406300200</t>
  </si>
  <si>
    <t>ALBERS SCHOOL DISTRICT 63</t>
  </si>
  <si>
    <t>1301407101600</t>
  </si>
  <si>
    <t>CENTRAL COMMUNITY H S DIST 71</t>
  </si>
  <si>
    <t>1301414150200</t>
  </si>
  <si>
    <t>ST ROSE SCHOOL DISTRICT 14-15</t>
  </si>
  <si>
    <t>1301418600200</t>
  </si>
  <si>
    <t>NORTH WAMAC SCHOOL DISTRICT 186</t>
  </si>
  <si>
    <t>1304100102600</t>
  </si>
  <si>
    <t>WALTONVILLE C U SCHOOL DIST 1</t>
  </si>
  <si>
    <t>JEFFERSON</t>
  </si>
  <si>
    <t>1304100200400</t>
  </si>
  <si>
    <t>ROME COMM CONS SCHOOL DIST 2</t>
  </si>
  <si>
    <t>1304100300400</t>
  </si>
  <si>
    <t>FIELD COMM CONS SCHOOL DIST 3</t>
  </si>
  <si>
    <t>1304100500400</t>
  </si>
  <si>
    <t>OPDYKE-BELLE-RIVE CC SCH DIST 5</t>
  </si>
  <si>
    <t>1304100600400</t>
  </si>
  <si>
    <t>GRAND PRAIRIE C C SCH DIST 6</t>
  </si>
  <si>
    <t>1304101200400</t>
  </si>
  <si>
    <t>MCCLELLAN C C SCHOOL DIST 12</t>
  </si>
  <si>
    <t>1304107900200</t>
  </si>
  <si>
    <t>SUMMERSVILLE SCHOOL DIST 79</t>
  </si>
  <si>
    <t>1304108000200</t>
  </si>
  <si>
    <t>MOUNT VERNON SCHOOL DIST 80</t>
  </si>
  <si>
    <t>1304108200200</t>
  </si>
  <si>
    <t>BETHEL SCHOOL DISTRICT 82</t>
  </si>
  <si>
    <t>1304109900400</t>
  </si>
  <si>
    <t>FARRINGTON C C SCHOOL DIST 99</t>
  </si>
  <si>
    <t>1304117800400</t>
  </si>
  <si>
    <t>SPRING GARDEN CONS SCHL DIST 178</t>
  </si>
  <si>
    <t>1304120101700</t>
  </si>
  <si>
    <t>MT VERNON TWP H S DIST 201</t>
  </si>
  <si>
    <t>1304120902700</t>
  </si>
  <si>
    <t>WOODLAWN UNIT DIST 209</t>
  </si>
  <si>
    <t>1304131802700</t>
  </si>
  <si>
    <t>BLUFORD UNIT DIST 318</t>
  </si>
  <si>
    <t>1305800100300</t>
  </si>
  <si>
    <t>RACCOON CONS SCHOOL DIST 1</t>
  </si>
  <si>
    <t>MARION</t>
  </si>
  <si>
    <t>1305800200300</t>
  </si>
  <si>
    <t>KELL CONSOLIDATED SCHOOL DIST 2</t>
  </si>
  <si>
    <t>1305800700400</t>
  </si>
  <si>
    <t>IUKA COMM CONS SCHOOL DIST 7</t>
  </si>
  <si>
    <t>1305801000400</t>
  </si>
  <si>
    <t>SELMAVILLE C C SCH DIST 10</t>
  </si>
  <si>
    <t>1305810002600</t>
  </si>
  <si>
    <t>PATOKA COMM UNIT SCH DIST 100</t>
  </si>
  <si>
    <t>1305811100200</t>
  </si>
  <si>
    <t>SALEM SCHOOL DIST 111</t>
  </si>
  <si>
    <t>1305813300200</t>
  </si>
  <si>
    <t>CENTRAL CITY SCHOOL DIST 133</t>
  </si>
  <si>
    <t>1305813500200</t>
  </si>
  <si>
    <t>CENTRALIA SCHOOL DIST 135</t>
  </si>
  <si>
    <t>1305820001700</t>
  </si>
  <si>
    <t>CENTRALIA H S DIST 200</t>
  </si>
  <si>
    <t>1305840102600</t>
  </si>
  <si>
    <t>SOUTH CENTRAL COMM UNIT DIST 401</t>
  </si>
  <si>
    <t>1305850102600</t>
  </si>
  <si>
    <t>SANDOVAL C U SCHOOL DIST 501</t>
  </si>
  <si>
    <t>1305860001600</t>
  </si>
  <si>
    <t>SALEM COMM H S DIST 600</t>
  </si>
  <si>
    <t>1305872202600</t>
  </si>
  <si>
    <t>ODIN C U SCHOOL DIST 722</t>
  </si>
  <si>
    <t>1309500100400</t>
  </si>
  <si>
    <t>OAKDALE C C SCHOOL DISTRICT 1</t>
  </si>
  <si>
    <t>WASHINGTON</t>
  </si>
  <si>
    <t>1309501002600</t>
  </si>
  <si>
    <t>WEST WASHINGTON CO C U DIST 10</t>
  </si>
  <si>
    <t>1309501100400</t>
  </si>
  <si>
    <t>IRVINGTON C C SCH DISTRICT 11</t>
  </si>
  <si>
    <t>1309501500400</t>
  </si>
  <si>
    <t>ASHLEY C C SCH DISTRICT 15</t>
  </si>
  <si>
    <t>1309504900400</t>
  </si>
  <si>
    <t>NASHVILLE C C SCH DISTRICT 49</t>
  </si>
  <si>
    <t>1309509901600</t>
  </si>
  <si>
    <t>NASHVILLE COMM H S DISTRICT 99</t>
  </si>
  <si>
    <t>1501629902500</t>
  </si>
  <si>
    <t>CITY OF CHICAGO SCHOOL DIST 299</t>
  </si>
  <si>
    <t>DEKALB</t>
  </si>
  <si>
    <t>1601942402600</t>
  </si>
  <si>
    <t>GENOA KINGSTON C U S DIST 424</t>
  </si>
  <si>
    <t>1601942502600</t>
  </si>
  <si>
    <t>INDIAN CREEK COMM UNIT DIST 425</t>
  </si>
  <si>
    <t>1601942602600</t>
  </si>
  <si>
    <t>HIAWATHA C U SCHOOL DIST 426</t>
  </si>
  <si>
    <t>1601942702600</t>
  </si>
  <si>
    <t>SYCAMORE C U SCHOOL DIST 427</t>
  </si>
  <si>
    <t>1601942802600</t>
  </si>
  <si>
    <t>DEKALB COMM UNIT SCH DIST 428</t>
  </si>
  <si>
    <t>1601942902600</t>
  </si>
  <si>
    <t>HINCKLEY BIG ROCK C U S D 429</t>
  </si>
  <si>
    <t>1601943002600</t>
  </si>
  <si>
    <t>SANDWICH C U SCHOOL DIST 430</t>
  </si>
  <si>
    <t>1601943202600</t>
  </si>
  <si>
    <t>SOMONAUK C U SCHOOL DIST 432</t>
  </si>
  <si>
    <t>MCLEAN</t>
  </si>
  <si>
    <t>1702001502600</t>
  </si>
  <si>
    <t>CLINTON C U SCHOOL DIST 15</t>
  </si>
  <si>
    <t>DEWITT</t>
  </si>
  <si>
    <t>1702001802600</t>
  </si>
  <si>
    <t>BLUE RIDGE COMM UNIT SCH DIST 18</t>
  </si>
  <si>
    <t>1705300502600</t>
  </si>
  <si>
    <t>WOODLAND C U S DIST 5</t>
  </si>
  <si>
    <t>LIVINGSTON</t>
  </si>
  <si>
    <t>1705300802600</t>
  </si>
  <si>
    <t>PRAIRIE CENTRAL C U SCHOOL DIST 8</t>
  </si>
  <si>
    <t>1705307402700</t>
  </si>
  <si>
    <t>FLANAGAN-CORNELL UNIT 74</t>
  </si>
  <si>
    <t>1705309001700</t>
  </si>
  <si>
    <t>PONTIAC TWP H S DIST 90</t>
  </si>
  <si>
    <t>1705323001700</t>
  </si>
  <si>
    <t>DWIGHT TWP H S DIST 230</t>
  </si>
  <si>
    <t>1705323200200</t>
  </si>
  <si>
    <t>DWIGHT COMMON SCHOOL DIST 232</t>
  </si>
  <si>
    <t>1705342500400</t>
  </si>
  <si>
    <t>ROOKS CREEK C C SCH DIST 425</t>
  </si>
  <si>
    <t>1705342600400</t>
  </si>
  <si>
    <t>CORNELL C C SCH DIST 426</t>
  </si>
  <si>
    <t>1705342900400</t>
  </si>
  <si>
    <t>PONTIAC C C SCHOOL DIST 429</t>
  </si>
  <si>
    <t>1705343500400</t>
  </si>
  <si>
    <t>ODELL COMM CONS SCHOOL DIST 435</t>
  </si>
  <si>
    <t>1705343800400</t>
  </si>
  <si>
    <t>SAUNEMIN C CONSOL SCH DIST 438</t>
  </si>
  <si>
    <t>1705402102600</t>
  </si>
  <si>
    <t>HARTSBURG EMDEN C U S DIST 21</t>
  </si>
  <si>
    <t>LOGAN</t>
  </si>
  <si>
    <t>1705402302600</t>
  </si>
  <si>
    <t>MT PULASKI COMM UNIT DIST 23</t>
  </si>
  <si>
    <t>1705402700200</t>
  </si>
  <si>
    <t>LINCOLN ELEM SCHOOL DIST 27</t>
  </si>
  <si>
    <t>1705406100400</t>
  </si>
  <si>
    <t>CHESTER-EAST LINCOLN CCS DIST 61</t>
  </si>
  <si>
    <t>1705408800200</t>
  </si>
  <si>
    <t>NEW HOLLAND-MIDDLETOWN E DIST 88</t>
  </si>
  <si>
    <t>1705409200400</t>
  </si>
  <si>
    <t>WEST LINCOLN-BROADWELL E S D #92</t>
  </si>
  <si>
    <t>1705440401600</t>
  </si>
  <si>
    <t>LINCOLN COMM H S DIST 404</t>
  </si>
  <si>
    <t>1706400202600</t>
  </si>
  <si>
    <t>LEROY COMMUNITY UNIT SCH DIST 2</t>
  </si>
  <si>
    <t>1706400302600</t>
  </si>
  <si>
    <t>TRI VALLEY C U SCHOOL DISTRICT 3</t>
  </si>
  <si>
    <t>1706400402600</t>
  </si>
  <si>
    <t>HEYWORTH C U SCH DIST 4</t>
  </si>
  <si>
    <t>1706400502600</t>
  </si>
  <si>
    <t>MCLEAN COUNTY UNIT DIST NO 5</t>
  </si>
  <si>
    <t>1706400702600</t>
  </si>
  <si>
    <t>LEXINGTON C U SCH DIST 7</t>
  </si>
  <si>
    <t>1706401602600</t>
  </si>
  <si>
    <t>OLYMPIA C U SCHOOL DIST 16</t>
  </si>
  <si>
    <t>1706401902600</t>
  </si>
  <si>
    <t>RIDGEVIEW COMM UNIT SCH DIST 19</t>
  </si>
  <si>
    <t>1706408702500</t>
  </si>
  <si>
    <t>BLOOMINGTON SCH DIST 87</t>
  </si>
  <si>
    <t>DUPAGE</t>
  </si>
  <si>
    <t>1902200200200</t>
  </si>
  <si>
    <t>BENSENVILLE SCHOOL DISTRICT 2</t>
  </si>
  <si>
    <t>1902200400200</t>
  </si>
  <si>
    <t>ADDISON SCHOOL DIST 4</t>
  </si>
  <si>
    <t>1902200700200</t>
  </si>
  <si>
    <t>WOOD DALE SCHOOL DISTRICT 7</t>
  </si>
  <si>
    <t>1902201000200</t>
  </si>
  <si>
    <t>ITASCA SCHOOL DIST 10</t>
  </si>
  <si>
    <t>1902201100200</t>
  </si>
  <si>
    <t>MEDINAH SCHOOL DISTRICT 11</t>
  </si>
  <si>
    <t>1902201200200</t>
  </si>
  <si>
    <t>ROSELLE SCHOOL DISTRICT 12</t>
  </si>
  <si>
    <t>1902201300200</t>
  </si>
  <si>
    <t>BLOOMINGDALE SCHOOL DISTRICT 13</t>
  </si>
  <si>
    <t>1902201500200</t>
  </si>
  <si>
    <t>MARQUARDT SCHOOL DISTRICT 15</t>
  </si>
  <si>
    <t>1902201600200</t>
  </si>
  <si>
    <t>QUEEN BEE SCHOOL DISTRICT 16</t>
  </si>
  <si>
    <t>1902202000200</t>
  </si>
  <si>
    <t>KEENEYVILLE SCHOOL DISTRICT 20</t>
  </si>
  <si>
    <t>1902202500200</t>
  </si>
  <si>
    <t>BENJAMIN SCHOOL DISTRICT 25</t>
  </si>
  <si>
    <t>1902203300200</t>
  </si>
  <si>
    <t>WEST CHICAGO SCHOOL DIST 33</t>
  </si>
  <si>
    <t>1902203400200</t>
  </si>
  <si>
    <t>WINFIELD SCHOOL DISTRICT 34</t>
  </si>
  <si>
    <t>1902204100200</t>
  </si>
  <si>
    <t>GLEN ELLYN SCHOOL DISTRICT 41</t>
  </si>
  <si>
    <t>1902204400200</t>
  </si>
  <si>
    <t>LOMBARD SCHOOL DISTRICT 44</t>
  </si>
  <si>
    <t>1902204500200</t>
  </si>
  <si>
    <t>VILLA PARK SCHOOL DIST 45</t>
  </si>
  <si>
    <t>1902204800200</t>
  </si>
  <si>
    <t>SALT CREEK SCHOOL DIST 48</t>
  </si>
  <si>
    <t>1902205300200</t>
  </si>
  <si>
    <t>BUTLER SCHOOL DISTRICT 53</t>
  </si>
  <si>
    <t>1902205800200</t>
  </si>
  <si>
    <t>DOWNERS GROVE GRADE SCH DIST 58</t>
  </si>
  <si>
    <t>1902206000200</t>
  </si>
  <si>
    <t>MAERCKER SCHOOL DISTRICT 60</t>
  </si>
  <si>
    <t>1902206100200</t>
  </si>
  <si>
    <t>DARIEN SCHOOL DIST 61</t>
  </si>
  <si>
    <t>1902206200200</t>
  </si>
  <si>
    <t>GOWER SCHOOL DIST 62</t>
  </si>
  <si>
    <t>1902206300200</t>
  </si>
  <si>
    <t>CASS SCHOOL DIST 63</t>
  </si>
  <si>
    <t>1902206600200</t>
  </si>
  <si>
    <t>CENTER CASS SCHOOL DIST 66</t>
  </si>
  <si>
    <t>1902206800200</t>
  </si>
  <si>
    <t>WOODRIDGE SCHOOL DIST 68</t>
  </si>
  <si>
    <t>1902208601700</t>
  </si>
  <si>
    <t>HINSDALE TWP H S DIST 86</t>
  </si>
  <si>
    <t>1902208701700</t>
  </si>
  <si>
    <t>GLENBARD TWP H S DIST 87</t>
  </si>
  <si>
    <t>1902208801600</t>
  </si>
  <si>
    <t>DU PAGE HIGH SCHOOL DIST 88</t>
  </si>
  <si>
    <t>1902208900400</t>
  </si>
  <si>
    <t>GLEN ELLYN C C SCHOOL DIST 89</t>
  </si>
  <si>
    <t>1902209300400</t>
  </si>
  <si>
    <t>COMMUNITY CONSOLIDATED S D 93</t>
  </si>
  <si>
    <t>1902209401600</t>
  </si>
  <si>
    <t>COMMUNITY HIGH SCH DISTRICT 94</t>
  </si>
  <si>
    <t>1902209901600</t>
  </si>
  <si>
    <t>COMMUNITY HIGH SCHOOL DIST 99</t>
  </si>
  <si>
    <t>1902210001600</t>
  </si>
  <si>
    <t>FENTON COMM H S DIST 100</t>
  </si>
  <si>
    <t>1902210801600</t>
  </si>
  <si>
    <t>LAKE PARK COMM H S DIST 108</t>
  </si>
  <si>
    <t>1902218000400</t>
  </si>
  <si>
    <t>COMMUNITY CONS SCH DIST 180</t>
  </si>
  <si>
    <t>1902218100400</t>
  </si>
  <si>
    <t>HINSDALE C C SCHOOL DIST 181</t>
  </si>
  <si>
    <t>1902220002600</t>
  </si>
  <si>
    <t>COMMUNITY UNIT SCHOOL DIST 200</t>
  </si>
  <si>
    <t>1902220102600</t>
  </si>
  <si>
    <t>WESTMONT C U SCHOOL DIST 201</t>
  </si>
  <si>
    <t>1902220202600</t>
  </si>
  <si>
    <t>LISLE C U SCH DIST 202</t>
  </si>
  <si>
    <t>1902220302600</t>
  </si>
  <si>
    <t>NAPERVILLE C U DIST 203</t>
  </si>
  <si>
    <t>1902220402600</t>
  </si>
  <si>
    <t>INDIAN PRAIRIE C U SCH DIST 204</t>
  </si>
  <si>
    <t>1902220502600</t>
  </si>
  <si>
    <t>ELMHURST SCHOOL DIST 205</t>
  </si>
  <si>
    <t>SALINE</t>
  </si>
  <si>
    <t>2002400102600</t>
  </si>
  <si>
    <t>EDWARDS COUNTY C U SCH DIST 1</t>
  </si>
  <si>
    <t>EDWARDS</t>
  </si>
  <si>
    <t>2003000702600</t>
  </si>
  <si>
    <t>GALLATIN C U SCHOOL DISTRICT 7</t>
  </si>
  <si>
    <t>GALLATIN</t>
  </si>
  <si>
    <t>2003301002600</t>
  </si>
  <si>
    <t>HAMILTON CO C U SCHOOL DIST 10</t>
  </si>
  <si>
    <t>HAMILTON</t>
  </si>
  <si>
    <t>2003500102600</t>
  </si>
  <si>
    <t>HARDIN CO COMM UNIT DIST 1</t>
  </si>
  <si>
    <t>HARDIN</t>
  </si>
  <si>
    <t>2007600102600</t>
  </si>
  <si>
    <t>POPE CO COMM UNIT DIST 1</t>
  </si>
  <si>
    <t>POPE</t>
  </si>
  <si>
    <t>2008300102600</t>
  </si>
  <si>
    <t>GALATIA C U SCHOOL DIST 1</t>
  </si>
  <si>
    <t>2008300202600</t>
  </si>
  <si>
    <t>CARRIER MILLS-STONEFORT CUSD 2</t>
  </si>
  <si>
    <t>2008300302600</t>
  </si>
  <si>
    <t>HARRISBURG C U SCHOOL DIST 3</t>
  </si>
  <si>
    <t>2008300402600</t>
  </si>
  <si>
    <t>ELDORADO COMM UNIT DISTRICT 4</t>
  </si>
  <si>
    <t>2009301702400</t>
  </si>
  <si>
    <t>ALLENDALE C C SCHOOL DIST 17</t>
  </si>
  <si>
    <t>WABASH</t>
  </si>
  <si>
    <t>2009334802600</t>
  </si>
  <si>
    <t>WABASH C U SCH DIST 348</t>
  </si>
  <si>
    <t>2009600600400</t>
  </si>
  <si>
    <t>NEW HOPE C C SCHOOL DIST 6</t>
  </si>
  <si>
    <t>WAYNE</t>
  </si>
  <si>
    <t>2009601400400</t>
  </si>
  <si>
    <t>GEFF C C SCHOOL DISTRICT 14</t>
  </si>
  <si>
    <t>2009601700400</t>
  </si>
  <si>
    <t>JASPER COMM CONS SCHOOL DIST 17</t>
  </si>
  <si>
    <t>2009610002600</t>
  </si>
  <si>
    <t>WAYNE CITY C U SCHOOL DIST 100</t>
  </si>
  <si>
    <t>2009611200400</t>
  </si>
  <si>
    <t>FAIRFIELD PUBLIC SCHOOL DIST 112</t>
  </si>
  <si>
    <t>2009620002600</t>
  </si>
  <si>
    <t>NORTH WAYNE C U SCHOOL DIST 200</t>
  </si>
  <si>
    <t>2009622501600</t>
  </si>
  <si>
    <t>FAIRFIELD COMM H S DIST 225</t>
  </si>
  <si>
    <t>2009700102600</t>
  </si>
  <si>
    <t>GRAYVILLE C U SCHOOL DIST 1</t>
  </si>
  <si>
    <t>WHITE</t>
  </si>
  <si>
    <t>2009700302600</t>
  </si>
  <si>
    <t>NORRIS CITY-OMAHA-ENFIELD CUSD 3</t>
  </si>
  <si>
    <t>2009700502600</t>
  </si>
  <si>
    <t>CARMI-WHITE COUNTY C U S DIST 5</t>
  </si>
  <si>
    <t>FRANKLIN</t>
  </si>
  <si>
    <t>2102804700400</t>
  </si>
  <si>
    <t>BENTON COMM CONS SCH DIST 47</t>
  </si>
  <si>
    <t>2102809100400</t>
  </si>
  <si>
    <t>AKIN COMM CONS SCHOOL DIST 91</t>
  </si>
  <si>
    <t>2102809902600</t>
  </si>
  <si>
    <t>CHRISTOPHER UNIT 99</t>
  </si>
  <si>
    <t>2102810301300</t>
  </si>
  <si>
    <t>BENTON CONS HIGH SCHOOL DIST 103</t>
  </si>
  <si>
    <t>2102811500400</t>
  </si>
  <si>
    <t>EWING NORTHERN C C DISTRICT 115</t>
  </si>
  <si>
    <t>2102816802600</t>
  </si>
  <si>
    <t>FRANKFORT COMM UNIT SCH DIST 168</t>
  </si>
  <si>
    <t>2102817402600</t>
  </si>
  <si>
    <t>THOMPSONVILLE CUSD 174</t>
  </si>
  <si>
    <t>2102818802600</t>
  </si>
  <si>
    <t>ZEIGLER-ROYALTON C U S DIST 188</t>
  </si>
  <si>
    <t>2102819602600</t>
  </si>
  <si>
    <t>SESSER-VALIER COMM UNIT S D 196</t>
  </si>
  <si>
    <t>2104400102600</t>
  </si>
  <si>
    <t>GOREVILLE COMM UNIT DIST 1</t>
  </si>
  <si>
    <t>JOHNSON</t>
  </si>
  <si>
    <t>2104403200300</t>
  </si>
  <si>
    <t>NEW SIMPSON HILL CONS DIST 32</t>
  </si>
  <si>
    <t>2104404300300</t>
  </si>
  <si>
    <t>BUNCOMBE CONS SCHOOL DIST 43</t>
  </si>
  <si>
    <t>2104405500200</t>
  </si>
  <si>
    <t>VIENNA SCHOOL DIST 55</t>
  </si>
  <si>
    <t>2104406400200</t>
  </si>
  <si>
    <t>CYPRESS SCHOOL DIST 64</t>
  </si>
  <si>
    <t>2104413301700</t>
  </si>
  <si>
    <t>VIENNA H S DISTRICT 133</t>
  </si>
  <si>
    <t>2106100102600</t>
  </si>
  <si>
    <t>MASSAC UNIT DISTRICT #1</t>
  </si>
  <si>
    <t>MASSAC</t>
  </si>
  <si>
    <t>2106103802600</t>
  </si>
  <si>
    <t>JOPPA-MAPLE GROVE UNIT DIST 38</t>
  </si>
  <si>
    <t>2110000102600</t>
  </si>
  <si>
    <t>JOHNSTON CITY C U SCH DIST 1</t>
  </si>
  <si>
    <t>WILLIAMSON</t>
  </si>
  <si>
    <t>2110000202600</t>
  </si>
  <si>
    <t>MARION COMM UNIT SCH DIST 2</t>
  </si>
  <si>
    <t>2110000302600</t>
  </si>
  <si>
    <t>CRAB ORCHARD C U SCH DIST 3</t>
  </si>
  <si>
    <t>2110000402600</t>
  </si>
  <si>
    <t>HERRIN C U SCH DIST 4</t>
  </si>
  <si>
    <t>2110000502600</t>
  </si>
  <si>
    <t>CARTERVILLE C U SCH DIST 5</t>
  </si>
  <si>
    <t>WILL</t>
  </si>
  <si>
    <t>GRUNDY</t>
  </si>
  <si>
    <t>2403200102600</t>
  </si>
  <si>
    <t>COAL CITY C U SCHOOL DISTRICT 1</t>
  </si>
  <si>
    <t>2403205400200</t>
  </si>
  <si>
    <t>MORRIS SCHOOL DISTRICT 54</t>
  </si>
  <si>
    <t>2403207301700</t>
  </si>
  <si>
    <t>GARDNER S WILMINGTON THS DIST 73</t>
  </si>
  <si>
    <t>2403207400300</t>
  </si>
  <si>
    <t>SOUTH WILMINGTON CONS SCH DIST 74</t>
  </si>
  <si>
    <t>2403207500200</t>
  </si>
  <si>
    <t>BRACEVILLE SCHOOL DIST 75</t>
  </si>
  <si>
    <t>2403210101600</t>
  </si>
  <si>
    <t>MORRIS COMM HIGH SCH DIST 101</t>
  </si>
  <si>
    <t>2403211101600</t>
  </si>
  <si>
    <t>MINOOKA COMM H S DISTRICT 111</t>
  </si>
  <si>
    <t>2403220100400</t>
  </si>
  <si>
    <t>MINOOKA COMM CONS S DIST 201</t>
  </si>
  <si>
    <t>2404701801600</t>
  </si>
  <si>
    <t>NEWARK COMM H S DIST 18</t>
  </si>
  <si>
    <t>KENDALL</t>
  </si>
  <si>
    <t>2404706600400</t>
  </si>
  <si>
    <t>NEWARK COMM CONS SCH DIST 66</t>
  </si>
  <si>
    <t>2404708802600</t>
  </si>
  <si>
    <t>PLANO COMM UNIT SCHOOL DIST 88</t>
  </si>
  <si>
    <t>2404709000400</t>
  </si>
  <si>
    <t>LISBON COMM CONS SCH DIST 90</t>
  </si>
  <si>
    <t>2404711502600</t>
  </si>
  <si>
    <t>YORKVILLE COMM UNIT SCH DIST 115</t>
  </si>
  <si>
    <t>2404730802600</t>
  </si>
  <si>
    <t>OSWEGO COMM UNIT SCHOOL DIST 308</t>
  </si>
  <si>
    <t>MCDONOUGH</t>
  </si>
  <si>
    <t>2602900102600</t>
  </si>
  <si>
    <t>ASTORIA COMM UNIT SCH DIST 1</t>
  </si>
  <si>
    <t>FULTON</t>
  </si>
  <si>
    <t>2602900202600</t>
  </si>
  <si>
    <t>V I T COMM UNIT SCH DISTRICT 2</t>
  </si>
  <si>
    <t>2602900302600</t>
  </si>
  <si>
    <t>COMM UNIT SCH DIST 3 FULTON CTY</t>
  </si>
  <si>
    <t>2602900402600</t>
  </si>
  <si>
    <t>SPOON RIVER VALLEY C U S DIST 4</t>
  </si>
  <si>
    <t>2602906602500</t>
  </si>
  <si>
    <t>CANTON UNION SCHOOL DIST 66</t>
  </si>
  <si>
    <t>2602909702600</t>
  </si>
  <si>
    <t>LEWISTOWN SCHOOL DIST 97</t>
  </si>
  <si>
    <t>2603430701600</t>
  </si>
  <si>
    <t>ILLINI WEST H S DIST 307</t>
  </si>
  <si>
    <t>HANCOCK</t>
  </si>
  <si>
    <t>2603431602600</t>
  </si>
  <si>
    <t>WARSAW COMM UNIT SCH DISTRICT 316</t>
  </si>
  <si>
    <t>2603431700400</t>
  </si>
  <si>
    <t>CARTHAGE ESD 317</t>
  </si>
  <si>
    <t>2603432502600</t>
  </si>
  <si>
    <t>NAUVOO-COLUSA C U S DIST 325</t>
  </si>
  <si>
    <t>2603432700400</t>
  </si>
  <si>
    <t>DALLAS ESD 327</t>
  </si>
  <si>
    <t>2603432802400</t>
  </si>
  <si>
    <t>HAMILTON C C SCHOOL DIST 328</t>
  </si>
  <si>
    <t>2603433702600</t>
  </si>
  <si>
    <t>SOUTHEASTERN C U SCH DIST 337</t>
  </si>
  <si>
    <t>2603434700400</t>
  </si>
  <si>
    <t>LA HARPE CUSD 347</t>
  </si>
  <si>
    <t>2606210302600</t>
  </si>
  <si>
    <t>WEST PRAIRIE</t>
  </si>
  <si>
    <t>2606217002600</t>
  </si>
  <si>
    <t>BUSHNELL PRAIRIE CITY CUS D 170</t>
  </si>
  <si>
    <t>2606218502600</t>
  </si>
  <si>
    <t>MACOMB COMM UNIT SCH DIST 185</t>
  </si>
  <si>
    <t>2608500502600</t>
  </si>
  <si>
    <t>SCHUYLER-INDUSTRY</t>
  </si>
  <si>
    <t>SCHUYLER</t>
  </si>
  <si>
    <t>HENRY</t>
  </si>
  <si>
    <t>2800601700400</t>
  </si>
  <si>
    <t>OHIO COMM CONS SCHOOL DIST 17</t>
  </si>
  <si>
    <t>BUREAU</t>
  </si>
  <si>
    <t>2800608400400</t>
  </si>
  <si>
    <t>MALDEN COMM CONS SCH DIST 84</t>
  </si>
  <si>
    <t>2800609400400</t>
  </si>
  <si>
    <t>LADD COMM CONS SCHOOL DIST 94</t>
  </si>
  <si>
    <t>2800609800200</t>
  </si>
  <si>
    <t>DALZELL SCHOOL DISTRICT 98</t>
  </si>
  <si>
    <t>2800609900400</t>
  </si>
  <si>
    <t>SPRING VALLEY C C SCH DIST 99</t>
  </si>
  <si>
    <t>2800610302200</t>
  </si>
  <si>
    <t>DEPUE UNIT SCHOOL DIST 103</t>
  </si>
  <si>
    <t>2800611500200</t>
  </si>
  <si>
    <t>PRINCETON ELEM SCHOOL DIST 115</t>
  </si>
  <si>
    <t>2800630302600</t>
  </si>
  <si>
    <t>LA MOILLE C U SCHOOL DIST 303</t>
  </si>
  <si>
    <t>2800634002600</t>
  </si>
  <si>
    <t>BUREAU VALLEY CUSD 340</t>
  </si>
  <si>
    <t>2800650001500</t>
  </si>
  <si>
    <t>PRINCETON HIGH SCH DIST 500</t>
  </si>
  <si>
    <t>2800650201700</t>
  </si>
  <si>
    <t>HALL HIGH SCH DIST 502</t>
  </si>
  <si>
    <t>2800650501600</t>
  </si>
  <si>
    <t>OHIO COMMUNITY H S DIST 505</t>
  </si>
  <si>
    <t>2803719000200</t>
  </si>
  <si>
    <t>COLONA SCHOOL DISTRICT 190</t>
  </si>
  <si>
    <t>2803722302600</t>
  </si>
  <si>
    <t>ORION COMM UNIT SCHOOL DIST 223</t>
  </si>
  <si>
    <t>2803722402600</t>
  </si>
  <si>
    <t>GALVA COMM UNIT SCH DIST 224</t>
  </si>
  <si>
    <t>2803722502600</t>
  </si>
  <si>
    <t>ALWOOD COMM UNIT SCH DIST 225</t>
  </si>
  <si>
    <t>2803722602600</t>
  </si>
  <si>
    <t>ANNAWAN COMM UNIT SCH DIST 226</t>
  </si>
  <si>
    <t>2803722702600</t>
  </si>
  <si>
    <t>CAMBRIDGE C U SCH DIST 227</t>
  </si>
  <si>
    <t>2803722802600</t>
  </si>
  <si>
    <t>GENESEO COMM UNIT SCH DIST 228</t>
  </si>
  <si>
    <t>2803722902600</t>
  </si>
  <si>
    <t>KEWANEE COMM UNIT SCH DIST 229</t>
  </si>
  <si>
    <t>2803723002600</t>
  </si>
  <si>
    <t>WETHERSFIELD C U SCH DIST 230</t>
  </si>
  <si>
    <t>2808800102600</t>
  </si>
  <si>
    <t>BRADFORD COMM UNIT SCH DIST 1</t>
  </si>
  <si>
    <t>STARK</t>
  </si>
  <si>
    <t>2808810002600</t>
  </si>
  <si>
    <t>STARK COUNTY C U SCH DIST 100</t>
  </si>
  <si>
    <t>JACKSON</t>
  </si>
  <si>
    <t>3000200102200</t>
  </si>
  <si>
    <t>CAIRO UNIT SCHOOL DISTRICT 1</t>
  </si>
  <si>
    <t>ALEXANDER</t>
  </si>
  <si>
    <t>3000200502600</t>
  </si>
  <si>
    <t>EGYPTIAN COMM UNIT SCH DIST 5</t>
  </si>
  <si>
    <t>3003908600300</t>
  </si>
  <si>
    <t>DESOTO CONS SCHOOL DISTRICT 86</t>
  </si>
  <si>
    <t>3003909500200</t>
  </si>
  <si>
    <t>CARBONDALE ELEM SCH DIST 95</t>
  </si>
  <si>
    <t>3003913000400</t>
  </si>
  <si>
    <t>GIANT CITY C C SCHOOL DIST 130</t>
  </si>
  <si>
    <t>3003914000400</t>
  </si>
  <si>
    <t>UNITY POINT C C SCHOOL DIST 140</t>
  </si>
  <si>
    <t>3003916501600</t>
  </si>
  <si>
    <t>CARBONDALE COMM H S DISTRICT 165</t>
  </si>
  <si>
    <t>3003917602600</t>
  </si>
  <si>
    <t>TRICO COMM UNIT SCH DISTRICT 176</t>
  </si>
  <si>
    <t>3003918602600</t>
  </si>
  <si>
    <t>MURPHYSBORO C U SCH DIST 186</t>
  </si>
  <si>
    <t>3003919602600</t>
  </si>
  <si>
    <t>ELVERADO C U SCHOOL DIST 196</t>
  </si>
  <si>
    <t>3007300500200</t>
  </si>
  <si>
    <t>TAMAROA SCHOOL DIST 5</t>
  </si>
  <si>
    <t>PERRY</t>
  </si>
  <si>
    <t>3007305000200</t>
  </si>
  <si>
    <t>PINCKNEYVILLE SCH DIST 50</t>
  </si>
  <si>
    <t>3007310101600</t>
  </si>
  <si>
    <t>PINCKNEYVILLE COMM H S DIST 101</t>
  </si>
  <si>
    <t>3007320400400</t>
  </si>
  <si>
    <t>COMMUNITY CONS SCH DIST 204</t>
  </si>
  <si>
    <t>3007330002600</t>
  </si>
  <si>
    <t>DU QUOIN C U SCHOOL DISTRICT 300</t>
  </si>
  <si>
    <t>3007710002600</t>
  </si>
  <si>
    <t>CENTURY COMM UNIT SCH DIST 100</t>
  </si>
  <si>
    <t>PULASKI</t>
  </si>
  <si>
    <t>3007710102600</t>
  </si>
  <si>
    <t>MERIDIAN C U SCH DISTRICT 101</t>
  </si>
  <si>
    <t>3009101600400</t>
  </si>
  <si>
    <t>LICK CREEK C C SCH DISTRICT 16</t>
  </si>
  <si>
    <t>UNION</t>
  </si>
  <si>
    <t>3009101702200</t>
  </si>
  <si>
    <t>COBDEN SCH UNIT DIST 17</t>
  </si>
  <si>
    <t>3009103700400</t>
  </si>
  <si>
    <t>ANNA C C SCH DIST 37</t>
  </si>
  <si>
    <t>3009104300400</t>
  </si>
  <si>
    <t>JONESBORO C C SCHOOL DIST 43</t>
  </si>
  <si>
    <t>3009106602200</t>
  </si>
  <si>
    <t>DONGOLA SCH UNIT DIST 66</t>
  </si>
  <si>
    <t>3009108101600</t>
  </si>
  <si>
    <t>ANNA JONESBORO COMM H S DIST 81</t>
  </si>
  <si>
    <t>3009108402600</t>
  </si>
  <si>
    <t>SHAWNEE C U SCH DIST 84</t>
  </si>
  <si>
    <t>KANE</t>
  </si>
  <si>
    <t>3104504602200</t>
  </si>
  <si>
    <t>SCHOOL DISTRICT 46</t>
  </si>
  <si>
    <t>3104510102200</t>
  </si>
  <si>
    <t>BATAVIA UNIT SCHOOL DIST 101</t>
  </si>
  <si>
    <t>3104512902200</t>
  </si>
  <si>
    <t>AURORA WEST UNIT SCHOOL DIST 129</t>
  </si>
  <si>
    <t>3104513102200</t>
  </si>
  <si>
    <t>AURORA EAST UNIT SCHOOL DIST 131</t>
  </si>
  <si>
    <t>3104530002600</t>
  </si>
  <si>
    <t>COMM UNIT SCH DIST 300</t>
  </si>
  <si>
    <t>3104530102600</t>
  </si>
  <si>
    <t>CENTRAL COMM UNIT SCH DIST 301</t>
  </si>
  <si>
    <t>3104530202600</t>
  </si>
  <si>
    <t>KANELAND C U SCHOOL DIST 302</t>
  </si>
  <si>
    <t>3104530302600</t>
  </si>
  <si>
    <t>ST CHARLES C U SCHOOL DIST 303</t>
  </si>
  <si>
    <t>3104530402600</t>
  </si>
  <si>
    <t>GENEVA COMM UNIT SCH DIST 304</t>
  </si>
  <si>
    <t>KANKAKEE</t>
  </si>
  <si>
    <t>3203800302600</t>
  </si>
  <si>
    <t>DONOVAN COMM UNIT SCHOOL DIST 3</t>
  </si>
  <si>
    <t>IROQUOIS</t>
  </si>
  <si>
    <t>3203800402600</t>
  </si>
  <si>
    <t>CENTRAL COMM UNIT SCHOOL DIST 4</t>
  </si>
  <si>
    <t>3203800602600</t>
  </si>
  <si>
    <t>CISSNA PARK COMM UNIT SCH DIST 6</t>
  </si>
  <si>
    <t>3203800902600</t>
  </si>
  <si>
    <t>IROQUOIS CO C U SCHOOL DIST 9</t>
  </si>
  <si>
    <t>3203801002600</t>
  </si>
  <si>
    <t>IROQUOIS WEST C U S DIST 10</t>
  </si>
  <si>
    <t>3203812402600</t>
  </si>
  <si>
    <t>MILFORD AREA PUBLIC SCHL DIST 124</t>
  </si>
  <si>
    <t>3203824902600</t>
  </si>
  <si>
    <t>CRESCENT-IROQUOIS</t>
  </si>
  <si>
    <t>3204600102600</t>
  </si>
  <si>
    <t>MOMENCE COMM UNIT SCH DIST 1</t>
  </si>
  <si>
    <t>3204600202600</t>
  </si>
  <si>
    <t>HERSCHER COMM UNIT SCH DIST 2</t>
  </si>
  <si>
    <t>3204600502600</t>
  </si>
  <si>
    <t>MANTENO COMM UNIT SCH DIST 5</t>
  </si>
  <si>
    <t>3204600602600</t>
  </si>
  <si>
    <t>GRANT PARK C U  SCHOOL DIST 6</t>
  </si>
  <si>
    <t>3204605300200</t>
  </si>
  <si>
    <t>BOURBONNAIS SCHOOL DIST 53</t>
  </si>
  <si>
    <t>3204606100200</t>
  </si>
  <si>
    <t>BRADLEY SCHOOL DIST 61</t>
  </si>
  <si>
    <t>3204611102500</t>
  </si>
  <si>
    <t>KANKAKEE SCHOOL DIST 111</t>
  </si>
  <si>
    <t>3204625600400</t>
  </si>
  <si>
    <t>ST ANNE C C SCHOOL DIST 256</t>
  </si>
  <si>
    <t>3204625800400</t>
  </si>
  <si>
    <t>ST GEORGE C C SCHOOL DIST 258</t>
  </si>
  <si>
    <t>3204625900400</t>
  </si>
  <si>
    <t>PEMBROKE C C SCHOOL DISTRICT 259</t>
  </si>
  <si>
    <t>3204630201600</t>
  </si>
  <si>
    <t>ST ANNE COMM H S DIST 302</t>
  </si>
  <si>
    <t>3204630701600</t>
  </si>
  <si>
    <t>BRADLEY BOURBONNAIS C HS D 307</t>
  </si>
  <si>
    <t>WARREN</t>
  </si>
  <si>
    <t>3303623502600</t>
  </si>
  <si>
    <t>WEST CENTRAL</t>
  </si>
  <si>
    <t>HENDERSON</t>
  </si>
  <si>
    <t>3304820202600</t>
  </si>
  <si>
    <t>KNOXVILLE C U SCHOOL DIST 202</t>
  </si>
  <si>
    <t>KNOX</t>
  </si>
  <si>
    <t>3304820502600</t>
  </si>
  <si>
    <t>GALESBURG C U SCHOOL DIST 205</t>
  </si>
  <si>
    <t>3304820802600</t>
  </si>
  <si>
    <t>R O W V A COMM UNIT SCH DIST 208</t>
  </si>
  <si>
    <t>3304821002600</t>
  </si>
  <si>
    <t>WILLIAMSFIELD C U S DIST 210</t>
  </si>
  <si>
    <t>3304827602600</t>
  </si>
  <si>
    <t>ABINGDON - AVON CUSD 276</t>
  </si>
  <si>
    <t>3306640402600</t>
  </si>
  <si>
    <t>MERCER COUNTY SD 404</t>
  </si>
  <si>
    <t>MERCER</t>
  </si>
  <si>
    <t>3309423802600</t>
  </si>
  <si>
    <t>MONMOUTH-ROSEVILLE</t>
  </si>
  <si>
    <t>3309430402600</t>
  </si>
  <si>
    <t>UNITED CUSD 304</t>
  </si>
  <si>
    <t>LAKE</t>
  </si>
  <si>
    <t>3404900100200</t>
  </si>
  <si>
    <t>WINTHROP HARBOR SCHOOL DIST 1</t>
  </si>
  <si>
    <t>3404900300400</t>
  </si>
  <si>
    <t>BEACH PARK C C SCHOOL DIST 3</t>
  </si>
  <si>
    <t>3404900600200</t>
  </si>
  <si>
    <t>ZION ELEMENTARY SCHOOL DISTRICT 6</t>
  </si>
  <si>
    <t>3404902400400</t>
  </si>
  <si>
    <t>MILLBURN C C SCHOOL DIST 24</t>
  </si>
  <si>
    <t>3404903300200</t>
  </si>
  <si>
    <t>EMMONS SCHOOL DISTRICT 33</t>
  </si>
  <si>
    <t>3404903400400</t>
  </si>
  <si>
    <t>ANTIOCH C C SCHOOL DISTRICT 34</t>
  </si>
  <si>
    <t>3404903600200</t>
  </si>
  <si>
    <t>GRASS LAKE SCHOOL DIST 36</t>
  </si>
  <si>
    <t>3404903700200</t>
  </si>
  <si>
    <t>GAVIN SCHOOL DIST 37</t>
  </si>
  <si>
    <t>3404903800200</t>
  </si>
  <si>
    <t>BIG HOLLOW SCHOOL DIST 38</t>
  </si>
  <si>
    <t>3404904100400</t>
  </si>
  <si>
    <t>LAKE VILLA C C SCHOOL DIST 41</t>
  </si>
  <si>
    <t>3404904600400</t>
  </si>
  <si>
    <t>GRAYSLAKE C C SCHOOL DISTRICT 46</t>
  </si>
  <si>
    <t>3404905000400</t>
  </si>
  <si>
    <t>WOODLAND C C SCHOOL DIST 50</t>
  </si>
  <si>
    <t>3404905600200</t>
  </si>
  <si>
    <t>GURNEE SCHOOL DIST 56</t>
  </si>
  <si>
    <t>3404906002600</t>
  </si>
  <si>
    <t>WAUKEGAN C U SCHOOL DIST 60</t>
  </si>
  <si>
    <t>3404906500200</t>
  </si>
  <si>
    <t>LAKE BLUFF ELEM SCHOOL DIST 65</t>
  </si>
  <si>
    <t>3404906700500</t>
  </si>
  <si>
    <t>LAKE FOREST SCHOOL DIST 67</t>
  </si>
  <si>
    <t>3404906800200</t>
  </si>
  <si>
    <t>OAK GROVE SCHOOL DIST 68</t>
  </si>
  <si>
    <t>3404907000200</t>
  </si>
  <si>
    <t>LIBERTYVILLE SCHOOL DIST 70</t>
  </si>
  <si>
    <t>3404907200200</t>
  </si>
  <si>
    <t>RONDOUT SCHOOL DIST 72</t>
  </si>
  <si>
    <t>3404907300400</t>
  </si>
  <si>
    <t>HAWTHORN C C SCHOOL DIST 73</t>
  </si>
  <si>
    <t>3404907500200</t>
  </si>
  <si>
    <t>MUNDELEIN ELEM SCHOOL DIST 75</t>
  </si>
  <si>
    <t>3404907600200</t>
  </si>
  <si>
    <t>DIAMOND LAKE SCHOOL DIST 76</t>
  </si>
  <si>
    <t>3404907900200</t>
  </si>
  <si>
    <t>FREMONT SCHOOL DIST 79</t>
  </si>
  <si>
    <t>3404909502600</t>
  </si>
  <si>
    <t>LAKE ZURICH C U SCH DIST 95</t>
  </si>
  <si>
    <t>3404909600400</t>
  </si>
  <si>
    <t>KILDEER COUNTRYSIDE C C S DIST 96</t>
  </si>
  <si>
    <t>3404910200400</t>
  </si>
  <si>
    <t>APTAKISIC-TRIPP C C S DIST 102</t>
  </si>
  <si>
    <t>3404910300200</t>
  </si>
  <si>
    <t>LINCOLNSHIRE-PRAIRIEVIEW S D 103</t>
  </si>
  <si>
    <t>3404910600200</t>
  </si>
  <si>
    <t>BANNOCKBURN SCHOOL DIST 106</t>
  </si>
  <si>
    <t>3404910900200</t>
  </si>
  <si>
    <t>DEERFIELD SCHOOL DIST 109</t>
  </si>
  <si>
    <t>3404911200200</t>
  </si>
  <si>
    <t>NORTH SHORE SD 112</t>
  </si>
  <si>
    <t>3404911301700</t>
  </si>
  <si>
    <t>TOWNSHIP HIGH SCHOOL DIST 113</t>
  </si>
  <si>
    <t>3404911400200</t>
  </si>
  <si>
    <t>FOX LAKE GRADE SCHOOL DIST 114</t>
  </si>
  <si>
    <t>3404911501600</t>
  </si>
  <si>
    <t>LAKE FOREST COMM H S DISTRICT 115</t>
  </si>
  <si>
    <t>3404911602600</t>
  </si>
  <si>
    <t>ROUND LAKE AREA SCHS - DIST 116</t>
  </si>
  <si>
    <t>3404911701600</t>
  </si>
  <si>
    <t>ANTIOCH COMM HIGH SCH DIST 117</t>
  </si>
  <si>
    <t>3404911802600</t>
  </si>
  <si>
    <t>WAUCONDA COMM UNIT S DIST 118</t>
  </si>
  <si>
    <t>3404912001300</t>
  </si>
  <si>
    <t>MUNDELEIN CONS HIGH SCH DIST 120</t>
  </si>
  <si>
    <t>3404912101700</t>
  </si>
  <si>
    <t>WARREN TWP HIGH SCH DIST 121</t>
  </si>
  <si>
    <t>3404912401600</t>
  </si>
  <si>
    <t>GRANT COMM H S DISTRICT 124</t>
  </si>
  <si>
    <t>3404912501300</t>
  </si>
  <si>
    <t>ADLAI E STEVENSON DIST 125</t>
  </si>
  <si>
    <t>3404912601700</t>
  </si>
  <si>
    <t>ZION-BENTON TWP H S DIST 126</t>
  </si>
  <si>
    <t>3404912701600</t>
  </si>
  <si>
    <t>GRAYSLAKE COMM HIGH SCH DIST 127</t>
  </si>
  <si>
    <t>3404912801600</t>
  </si>
  <si>
    <t>LIBERTYVILLE COMM H SCH DIST 128</t>
  </si>
  <si>
    <t>3404918702600</t>
  </si>
  <si>
    <t>NORTH CHICAGO SCHOOL DIST 187</t>
  </si>
  <si>
    <t>3404922002600</t>
  </si>
  <si>
    <t>BARRINGTON C U SCHOOL DIST 220</t>
  </si>
  <si>
    <t>LASALLE</t>
  </si>
  <si>
    <t>3505000102600</t>
  </si>
  <si>
    <t>LELAND COMM UNIT SCH DIST 1</t>
  </si>
  <si>
    <t>3505000202600</t>
  </si>
  <si>
    <t>COMMUNITY UNIT SCH DIST 2</t>
  </si>
  <si>
    <t>3505000902600</t>
  </si>
  <si>
    <t>EARLVILLE COMM UNIT SCH DIST 9</t>
  </si>
  <si>
    <t>3505004001700</t>
  </si>
  <si>
    <t>STREATOR TWP H S DIST 40</t>
  </si>
  <si>
    <t>3505004400200</t>
  </si>
  <si>
    <t>STREATOR ELEM SCHOOL DIST 44</t>
  </si>
  <si>
    <t>3505006500400</t>
  </si>
  <si>
    <t>Allen Otter Creek CCSD 65</t>
  </si>
  <si>
    <t>3505007900400</t>
  </si>
  <si>
    <t>TONICA COMM CONS SCH DIST 79</t>
  </si>
  <si>
    <t>3505008200400</t>
  </si>
  <si>
    <t>DEER PARK C C SCHOOL DIST 82</t>
  </si>
  <si>
    <t>3505009500400</t>
  </si>
  <si>
    <t>GRAND RIDGE C C SCHOOL DIST 95</t>
  </si>
  <si>
    <t>3505012001700</t>
  </si>
  <si>
    <t>LA SALLE-PERU TWP H S D 120</t>
  </si>
  <si>
    <t>3505012200200</t>
  </si>
  <si>
    <t>LASALLE ELEM SCHOOL DIST 122</t>
  </si>
  <si>
    <t>3505012400200</t>
  </si>
  <si>
    <t>PERU ELEM SCHOOL DISTRICT 124</t>
  </si>
  <si>
    <t>3505012500200</t>
  </si>
  <si>
    <t>OGLESBY ELEM SCH DIST 125</t>
  </si>
  <si>
    <t>3505014001700</t>
  </si>
  <si>
    <t>OTTAWA TWP H S DIST 140</t>
  </si>
  <si>
    <t>3505014100200</t>
  </si>
  <si>
    <t>OTTAWA ELEM SCHOOL DIST 141</t>
  </si>
  <si>
    <t>3505015000200</t>
  </si>
  <si>
    <t>MARSEILLES ELEM SCHOOL DIST 150</t>
  </si>
  <si>
    <t>3505016001700</t>
  </si>
  <si>
    <t>SENECA TWP H S DIST 160</t>
  </si>
  <si>
    <t>3505017000400</t>
  </si>
  <si>
    <t>SENECA COMM CONS SCH DIST 170</t>
  </si>
  <si>
    <t>3505001750400</t>
  </si>
  <si>
    <t>DIMMICK C C SCHOOL DIST 175</t>
  </si>
  <si>
    <t>3505018500400</t>
  </si>
  <si>
    <t>WALTHAM C C SCHOOL DIST 185</t>
  </si>
  <si>
    <t>3505019500400</t>
  </si>
  <si>
    <t>WALLACE C C SCHOOL DIST 195</t>
  </si>
  <si>
    <t>3505021000400</t>
  </si>
  <si>
    <t>MILLER TWP CC SCH DIST 210</t>
  </si>
  <si>
    <t>3505023000400</t>
  </si>
  <si>
    <t>RUTLAND C C SCHOOL DIST 230</t>
  </si>
  <si>
    <t>3505028001700</t>
  </si>
  <si>
    <t>MENDOTA TWP H S DIST 280</t>
  </si>
  <si>
    <t>3505028900400</t>
  </si>
  <si>
    <t>MENDOTA C C SCHOOL DIST 289</t>
  </si>
  <si>
    <t>3505042502600</t>
  </si>
  <si>
    <t>LOSTANT COMM UNIT SCH DIST 425</t>
  </si>
  <si>
    <t>3505900502600</t>
  </si>
  <si>
    <t>HENRY-SENACHWINE CUSD 5</t>
  </si>
  <si>
    <t>MARSHALL</t>
  </si>
  <si>
    <t>3505900702600</t>
  </si>
  <si>
    <t>MIDLAND COMMUNITY UNIT DIST 7</t>
  </si>
  <si>
    <t>3507853502600</t>
  </si>
  <si>
    <t>PUTNAM CO C U SCHOOL DIST 535</t>
  </si>
  <si>
    <t>PUTNAM</t>
  </si>
  <si>
    <t>MACON</t>
  </si>
  <si>
    <t>3905500102600</t>
  </si>
  <si>
    <t>ARGENTA-OREANA COMM UNIT SCH D 1</t>
  </si>
  <si>
    <t>3905500202600</t>
  </si>
  <si>
    <t>MAROA FORSYTH C U SCH DIST 2</t>
  </si>
  <si>
    <t>3905500302600</t>
  </si>
  <si>
    <t>MT ZION COMM UNIT SCH DIST 3</t>
  </si>
  <si>
    <t>3905500902600</t>
  </si>
  <si>
    <t>SANGAMON VALLEY CUSD 9</t>
  </si>
  <si>
    <t>3905501102600</t>
  </si>
  <si>
    <t>WARRENSBURG-LATHAM C U DIST 11</t>
  </si>
  <si>
    <t>3905501502600</t>
  </si>
  <si>
    <t>MERIDIAN COMM UNIT SCH DIST 15</t>
  </si>
  <si>
    <t>3905506102500</t>
  </si>
  <si>
    <t>DECATUR SCHOOL DISTRICT 61</t>
  </si>
  <si>
    <t>3907400502600</t>
  </si>
  <si>
    <t>BEMENT COMM UNIT SCHOOL DIST 5</t>
  </si>
  <si>
    <t>3907402502600</t>
  </si>
  <si>
    <t>MONTICELLO C U SCHOOL DIST 25</t>
  </si>
  <si>
    <t>3907405702600</t>
  </si>
  <si>
    <t>DELAND-WELDON C U SCH DIST 57</t>
  </si>
  <si>
    <t>3907410002600</t>
  </si>
  <si>
    <t>CERRO GORDO C U SCHOOL DIST 100</t>
  </si>
  <si>
    <t>MACOUPIN</t>
  </si>
  <si>
    <t>4000704002600</t>
  </si>
  <si>
    <t>CALHOUN COMM UNIT SCH DIST 40</t>
  </si>
  <si>
    <t>CALHOUN</t>
  </si>
  <si>
    <t>4000704202600</t>
  </si>
  <si>
    <t>BRUSSELS COMM UNIT SCHOOL DIST 42</t>
  </si>
  <si>
    <t>4003100102600</t>
  </si>
  <si>
    <t>CARROLLTON C U SCHOOL DIST 1</t>
  </si>
  <si>
    <t>GREENE</t>
  </si>
  <si>
    <t>4003100302600</t>
  </si>
  <si>
    <t>NORTH GREENE UNIT SCHOOL DIST 3</t>
  </si>
  <si>
    <t>4003101002600</t>
  </si>
  <si>
    <t>GREENFIELD C U SCHOOL DIST 10</t>
  </si>
  <si>
    <t>4004210002600</t>
  </si>
  <si>
    <t>JERSEY C U SCH DIST 100</t>
  </si>
  <si>
    <t>JERSEY</t>
  </si>
  <si>
    <t>4005600102600</t>
  </si>
  <si>
    <t>CARLINVILLE C U SCHOOL DIST 1</t>
  </si>
  <si>
    <t>4005600202600</t>
  </si>
  <si>
    <t>NORTHWESTERN C U SCH DIST 2</t>
  </si>
  <si>
    <t>4005600502600</t>
  </si>
  <si>
    <t>MOUNT OLIVE C U SCHOOL DIST 5</t>
  </si>
  <si>
    <t>4005600602600</t>
  </si>
  <si>
    <t>STAUNTON COMM UNIT SCH DIST 6</t>
  </si>
  <si>
    <t>4005600702600</t>
  </si>
  <si>
    <t>GILLESPIE COMM UNIT SCH DIST 7</t>
  </si>
  <si>
    <t>4005600802600</t>
  </si>
  <si>
    <t>BUNKER HILL C U SCHOOL DIST 8</t>
  </si>
  <si>
    <t>4005600902600</t>
  </si>
  <si>
    <t>SOUTHWESTERN C U SCH DIST 9</t>
  </si>
  <si>
    <t>4005603402600</t>
  </si>
  <si>
    <t>NORTH MAC CUSD 34</t>
  </si>
  <si>
    <t>MADISON</t>
  </si>
  <si>
    <t>4105700102600</t>
  </si>
  <si>
    <t>ROXANA COMM UNIT SCHOOL DIST 1</t>
  </si>
  <si>
    <t>4105700202600</t>
  </si>
  <si>
    <t>TRIAD COMM UNIT SCHOOL DIST 2</t>
  </si>
  <si>
    <t>4105700302600</t>
  </si>
  <si>
    <t>VENICE COMM UNIT SCHOOL DIST 3</t>
  </si>
  <si>
    <t>4105700502600</t>
  </si>
  <si>
    <t>HIGHLAND COMM UNIT SCH DIST 5</t>
  </si>
  <si>
    <t>4105700702600</t>
  </si>
  <si>
    <t>EDWARDSVILLE C U SCHOOL DIST 7</t>
  </si>
  <si>
    <t>4105700802600</t>
  </si>
  <si>
    <t>BETHALTO C U SCHOOL DIST 8</t>
  </si>
  <si>
    <t>4105700902600</t>
  </si>
  <si>
    <t>GRANITE CITY C U SCHOOL DIST 9</t>
  </si>
  <si>
    <t>4105701002600</t>
  </si>
  <si>
    <t>COLLINSVILLE C U SCH DIST 10</t>
  </si>
  <si>
    <t>4105701102600</t>
  </si>
  <si>
    <t>ALTON COMM UNIT SCHOOL DIST 11</t>
  </si>
  <si>
    <t>4105701202600</t>
  </si>
  <si>
    <t>MADISON COMM UNIT SCH DIST 12</t>
  </si>
  <si>
    <t>4105701300200</t>
  </si>
  <si>
    <t>EAST ALTON SCHOOL DISTRICT 13</t>
  </si>
  <si>
    <t>4105701401600</t>
  </si>
  <si>
    <t>EAST ALTON-WOOD RIVER C H S D 14</t>
  </si>
  <si>
    <t>4105701500300</t>
  </si>
  <si>
    <t>WOOD RIVER-HARTFORD ELEM S D 15</t>
  </si>
  <si>
    <t>MCHENRY</t>
  </si>
  <si>
    <t>4406300200300</t>
  </si>
  <si>
    <t>NIPPERSINK SCHOOL DISTRICT 2</t>
  </si>
  <si>
    <t>4406300300300</t>
  </si>
  <si>
    <t>FOX RIVER GROVE CONS S D 3</t>
  </si>
  <si>
    <t>4406301202600</t>
  </si>
  <si>
    <t>JOHNSBURG C U SCHOOL DIST 12</t>
  </si>
  <si>
    <t>4406301500400</t>
  </si>
  <si>
    <t>MCHENRY C C SCHOOL DIST 15</t>
  </si>
  <si>
    <t>4406301800400</t>
  </si>
  <si>
    <t>RILEY C C SCHOOL DIST 18</t>
  </si>
  <si>
    <t>4406301902400</t>
  </si>
  <si>
    <t>ALDEN HEBRON SCHOOL DIST 19</t>
  </si>
  <si>
    <t>4406302600400</t>
  </si>
  <si>
    <t>CARY C C SCHOOL DIST 26</t>
  </si>
  <si>
    <t>4406303600200</t>
  </si>
  <si>
    <t>HARRISON SCHOOL DISTRICT 36</t>
  </si>
  <si>
    <t>4406304600300</t>
  </si>
  <si>
    <t>PRAIRIE GROVE C SCH DIST 46</t>
  </si>
  <si>
    <t>4406304700400</t>
  </si>
  <si>
    <t>CRYSTAL LAKE C C SCH DIST 47</t>
  </si>
  <si>
    <t>4406305002600</t>
  </si>
  <si>
    <t>HARVARD C U SCHOOL DIST 50</t>
  </si>
  <si>
    <t>4406315401600</t>
  </si>
  <si>
    <t>MARENGO COMM HS DIST 154</t>
  </si>
  <si>
    <t>4406315501600</t>
  </si>
  <si>
    <t>COMMUNITY HIGH SCHOOL DIST 155</t>
  </si>
  <si>
    <t>4406315601600</t>
  </si>
  <si>
    <t>MCHENRY COMM H S DIST 156</t>
  </si>
  <si>
    <t>4406315701600</t>
  </si>
  <si>
    <t>RICHMOND-BURTON COMM H SC D 157</t>
  </si>
  <si>
    <t>4406315802200</t>
  </si>
  <si>
    <t>HUNTLEY CONS SCHOOL DIST 158</t>
  </si>
  <si>
    <t>4406316500300</t>
  </si>
  <si>
    <t>MARENGO-UNION ELEM CONS DIST 165</t>
  </si>
  <si>
    <t>4406320002600</t>
  </si>
  <si>
    <t>WOODSTOCK C U SCHOOL DIST 200</t>
  </si>
  <si>
    <t>MONROE</t>
  </si>
  <si>
    <t>4506700302600</t>
  </si>
  <si>
    <t>VALMEYER COMM UNIT SCH DIST 3</t>
  </si>
  <si>
    <t>4506700402600</t>
  </si>
  <si>
    <t>COLUMBIA COMM UNIT SCH DIST 4</t>
  </si>
  <si>
    <t>4506700502600</t>
  </si>
  <si>
    <t>WATERLOO COMM UNIT SCH DIST 5</t>
  </si>
  <si>
    <t>4507900102200</t>
  </si>
  <si>
    <t>COULTERVILLE UNIT SCHOOL DIST 1</t>
  </si>
  <si>
    <t>RANDOLPH</t>
  </si>
  <si>
    <t>4507912201900</t>
  </si>
  <si>
    <t>CHESTER N H SCHOOL DIST 122</t>
  </si>
  <si>
    <t>4507913202600</t>
  </si>
  <si>
    <t>RED BUD C U SCHOOL DIST 132</t>
  </si>
  <si>
    <t>4507913400400</t>
  </si>
  <si>
    <t>PRAIRIE DU ROCHER C C S D 134</t>
  </si>
  <si>
    <t>4507913802600</t>
  </si>
  <si>
    <t>STEELEVILLE C U SCH DIST 138</t>
  </si>
  <si>
    <t>4507913902600</t>
  </si>
  <si>
    <t>CHESTER COMM UNIT SCH DIST 139</t>
  </si>
  <si>
    <t>4507914002600</t>
  </si>
  <si>
    <t>SPARTA C U SCHOOL DIST 140</t>
  </si>
  <si>
    <t>LEE</t>
  </si>
  <si>
    <t>4705217002200</t>
  </si>
  <si>
    <t>DIXON UNIT SCHOOL DIST 170</t>
  </si>
  <si>
    <t>4705222000200</t>
  </si>
  <si>
    <t>STEWARD ELEM SCHOOL DIST 220</t>
  </si>
  <si>
    <t>4705227102600</t>
  </si>
  <si>
    <t>LEE CENTER C U SCHOOL DIST 271</t>
  </si>
  <si>
    <t>4705227202600</t>
  </si>
  <si>
    <t>AMBOY COMM UNIT SCHOOL DIST 272</t>
  </si>
  <si>
    <t>4705227502600</t>
  </si>
  <si>
    <t>ASHTON COMM UNIT SCH DIST 275</t>
  </si>
  <si>
    <t>4707114400300</t>
  </si>
  <si>
    <t>KINGS CONSOLIDATED SCH DIST 144</t>
  </si>
  <si>
    <t>OGLE</t>
  </si>
  <si>
    <t>4707116100400</t>
  </si>
  <si>
    <t>CRESTON COMM CONS SCHOOL DIST 161</t>
  </si>
  <si>
    <t>4707121201700</t>
  </si>
  <si>
    <t>ROCHELLE TWP HIGH SCH DIST 212</t>
  </si>
  <si>
    <t>4707122002600</t>
  </si>
  <si>
    <t>OREGON C U SCHOOL DIST-220</t>
  </si>
  <si>
    <t>4707122102600</t>
  </si>
  <si>
    <t>FORRESTVILLE VALLEY C U S D 221</t>
  </si>
  <si>
    <t>4707122202600</t>
  </si>
  <si>
    <t>POLO COMM UNIT SCHOOL DIST 222</t>
  </si>
  <si>
    <t>4707122302600</t>
  </si>
  <si>
    <t>MERIDIAN C U SCH DIST 223</t>
  </si>
  <si>
    <t>4707122602600</t>
  </si>
  <si>
    <t>BYRON COMM UNIT SCHOOL DIST 226</t>
  </si>
  <si>
    <t>4707123100400</t>
  </si>
  <si>
    <t>ROCHELLE COMM CONS DIST 231</t>
  </si>
  <si>
    <t>4707126900400</t>
  </si>
  <si>
    <t>ESWOOD C C DISTRICT 269</t>
  </si>
  <si>
    <t>4709800102600</t>
  </si>
  <si>
    <t>ERIE COMM UNIT SCH DIST 1</t>
  </si>
  <si>
    <t>WHITESIDE</t>
  </si>
  <si>
    <t>4709800202600</t>
  </si>
  <si>
    <t>RIVER BEND COMM UNIT DIST 2</t>
  </si>
  <si>
    <t>4709800302600</t>
  </si>
  <si>
    <t>PROPHETSTOWN-LYNDON-TAMPICO CUSD3</t>
  </si>
  <si>
    <t>4709800502600</t>
  </si>
  <si>
    <t>STERLING C U DIST 5</t>
  </si>
  <si>
    <t>4709800602600</t>
  </si>
  <si>
    <t>MORRISON COMM UNIT SCH DIST 6</t>
  </si>
  <si>
    <t>4709801300200</t>
  </si>
  <si>
    <t>ROCK FALLS ELEMENTARY SCH DIST 13</t>
  </si>
  <si>
    <t>4709802000200</t>
  </si>
  <si>
    <t>EAST COLOMA - NELSON CESD 20</t>
  </si>
  <si>
    <t>4709814500400</t>
  </si>
  <si>
    <t>MONTMORENCY C C SCH DIST 145</t>
  </si>
  <si>
    <t>4709830101700</t>
  </si>
  <si>
    <t>ROCK FALLS TWP H S DIST 301</t>
  </si>
  <si>
    <t>PEORIA</t>
  </si>
  <si>
    <t>4807206200200</t>
  </si>
  <si>
    <t>PLEASANT VALLEY SCH DIST 62</t>
  </si>
  <si>
    <t>4807206300200</t>
  </si>
  <si>
    <t>NORWOOD ELEM SCHOOL DIST 63</t>
  </si>
  <si>
    <t>4807206600200</t>
  </si>
  <si>
    <t>BARTONVILLE SCHOOL DIST 66</t>
  </si>
  <si>
    <t>4807206800200</t>
  </si>
  <si>
    <t>4807206900200</t>
  </si>
  <si>
    <t>PLEASANT HILL SCHOOL DIST 69</t>
  </si>
  <si>
    <t>4807207000200</t>
  </si>
  <si>
    <t>MONROE SCHOOL DIST 70</t>
  </si>
  <si>
    <t>4807215002500</t>
  </si>
  <si>
    <t>PEORIA SCHOOL DISTRICT 150</t>
  </si>
  <si>
    <t>4807226502600</t>
  </si>
  <si>
    <t>FARMINGTON CENTRAL C U S D 265</t>
  </si>
  <si>
    <t>4807230902600</t>
  </si>
  <si>
    <t>BRIMFIELD C U SCHOOL DIST 309</t>
  </si>
  <si>
    <t>4807231001600</t>
  </si>
  <si>
    <t>LIMESTONE COMM HIGH SCH DIST 310</t>
  </si>
  <si>
    <t>4807231600400</t>
  </si>
  <si>
    <t>LIMESTONE WALTERS C C S DIST 316</t>
  </si>
  <si>
    <t>4807232102600</t>
  </si>
  <si>
    <t>IL VALLEY CENTRAL UNIT DIST 321</t>
  </si>
  <si>
    <t>4807232202600</t>
  </si>
  <si>
    <t>ELMWOOD C U SCHOOL DISTRICT 322</t>
  </si>
  <si>
    <t>4807232302600</t>
  </si>
  <si>
    <t>DUNLAP C U SCHOOL DIST 323</t>
  </si>
  <si>
    <t>4807232502600</t>
  </si>
  <si>
    <t>PEORIA HGHTS C U SCH DIST 325</t>
  </si>
  <si>
    <t>4807232602600</t>
  </si>
  <si>
    <t>PRINCEVILLE C U SCH DIST 326</t>
  </si>
  <si>
    <t>4807232702600</t>
  </si>
  <si>
    <t>ILLINI BLUFFS CU SCH DIST 327</t>
  </si>
  <si>
    <t>4807232800300</t>
  </si>
  <si>
    <t>HOLLIS CONS SCHOOL DIST 328</t>
  </si>
  <si>
    <t>ROCK ISLAND</t>
  </si>
  <si>
    <t>4908102900200</t>
  </si>
  <si>
    <t>HAMPTON SCHOOL DISTRICT 29</t>
  </si>
  <si>
    <t>4908103001700</t>
  </si>
  <si>
    <t>UNITED TWP HS DISTRICT 30</t>
  </si>
  <si>
    <t>4908103400200</t>
  </si>
  <si>
    <t>SILVIS SCHOOL DISTRICT 34</t>
  </si>
  <si>
    <t>4908103600200</t>
  </si>
  <si>
    <t>CARBON CLIFF-BARSTOW SCH DIST 36</t>
  </si>
  <si>
    <t>4908103700200</t>
  </si>
  <si>
    <t>EAST MOLINE SCHOOL DISTRICT 37</t>
  </si>
  <si>
    <t>4908104002200</t>
  </si>
  <si>
    <t>MOLINE UNIT SCHOOL DISTRICT 40</t>
  </si>
  <si>
    <t>4908104102500</t>
  </si>
  <si>
    <t>ROCK ISLAND SCHOOL DISTRICT 41</t>
  </si>
  <si>
    <t>4908110002600</t>
  </si>
  <si>
    <t>RIVERDALE C U SCHOOL DIST 100</t>
  </si>
  <si>
    <t>4908120002600</t>
  </si>
  <si>
    <t>SHERRARD COMM UNIT SCH DIST 200</t>
  </si>
  <si>
    <t>4908130002600</t>
  </si>
  <si>
    <t>ROCKRIDGE C U SCHOOL DIST 300</t>
  </si>
  <si>
    <t>ST CLAIR</t>
  </si>
  <si>
    <t>5008200902600</t>
  </si>
  <si>
    <t>LEBANON COMM UNIT SCH DIST 9</t>
  </si>
  <si>
    <t>5008201902600</t>
  </si>
  <si>
    <t>MASCOUTAH C U DISTRICT 19</t>
  </si>
  <si>
    <t>5008203000300</t>
  </si>
  <si>
    <t>ST LIBORY CONS SCH DIST 30</t>
  </si>
  <si>
    <t>5008204002600</t>
  </si>
  <si>
    <t>MARISSA C U SCH DIST 40</t>
  </si>
  <si>
    <t>5008206002600</t>
  </si>
  <si>
    <t>NEW ATHENS C U SCHOOL DIST 60</t>
  </si>
  <si>
    <t>5008207000400</t>
  </si>
  <si>
    <t>FREEBURG C C SCHOOL DIST 70</t>
  </si>
  <si>
    <t>5008207701600</t>
  </si>
  <si>
    <t>FREEBURG COMM H S DIST 77</t>
  </si>
  <si>
    <t>5008208500200</t>
  </si>
  <si>
    <t>SHILOH VILLAGE SCHOOL DIST 85</t>
  </si>
  <si>
    <t>5008209000400</t>
  </si>
  <si>
    <t>O FALLON C C SCHOOL DIST 90</t>
  </si>
  <si>
    <t>5008210400200</t>
  </si>
  <si>
    <t>CENTRAL SCHOOL DIST 104</t>
  </si>
  <si>
    <t>5008210500200</t>
  </si>
  <si>
    <t>PONTIAC-W HOLLIDAY SCH DIST 105</t>
  </si>
  <si>
    <t>5008211000400</t>
  </si>
  <si>
    <t>GRANT COMM CONS SCH DIST 110</t>
  </si>
  <si>
    <t>5008211300200</t>
  </si>
  <si>
    <t>WOLF BRANCH SCH DIST 113</t>
  </si>
  <si>
    <t>5008211500200</t>
  </si>
  <si>
    <t>WHITESIDE SCHOOL DIST 115</t>
  </si>
  <si>
    <t>5008211600200</t>
  </si>
  <si>
    <t>HIGH MOUNT SCHOOL DIST 116</t>
  </si>
  <si>
    <t>5008211800200</t>
  </si>
  <si>
    <t>BELLEVILLE SCHOOL DIST 118</t>
  </si>
  <si>
    <t>5008211900200</t>
  </si>
  <si>
    <t>BELLE VALLEY SCHOOL DIST 119</t>
  </si>
  <si>
    <t>5008213000400</t>
  </si>
  <si>
    <t>SMITHTON C C SCHOOL DIST 130</t>
  </si>
  <si>
    <t>5008216000400</t>
  </si>
  <si>
    <t>MILLSTADT C C  SCH DIST 160</t>
  </si>
  <si>
    <t>5008217500200</t>
  </si>
  <si>
    <t>HARMONY EMGE SCHOOL DIST 175</t>
  </si>
  <si>
    <t>5008218100200</t>
  </si>
  <si>
    <t>SIGNAL HILL SCH DIST 181</t>
  </si>
  <si>
    <t>5008218702600</t>
  </si>
  <si>
    <t>CAHOKIA COMM UNIT SCH DIST 187</t>
  </si>
  <si>
    <t>5008218802200</t>
  </si>
  <si>
    <t>BROOKLYN UNIT DISTRICT 188</t>
  </si>
  <si>
    <t>5008218902200</t>
  </si>
  <si>
    <t>EAST ST LOUIS SCHOOL DIST 189</t>
  </si>
  <si>
    <t>5008219602600</t>
  </si>
  <si>
    <t>DUPO COMM UNIT SCH DISTRICT 196</t>
  </si>
  <si>
    <t>5008220101700</t>
  </si>
  <si>
    <t>BELLEVILLE TWP HS DIST 201</t>
  </si>
  <si>
    <t>5008220301700</t>
  </si>
  <si>
    <t>O FALLON TWP HIGH SCH DIST 203</t>
  </si>
  <si>
    <t>SANGAMON</t>
  </si>
  <si>
    <t>5106520002600</t>
  </si>
  <si>
    <t>GREENVIEW C U SCH DIST 200</t>
  </si>
  <si>
    <t>MENARD</t>
  </si>
  <si>
    <t>5106520202600</t>
  </si>
  <si>
    <t>PORTA COMM UNIT SCHOOL DIST 202</t>
  </si>
  <si>
    <t>5106521302600</t>
  </si>
  <si>
    <t>ATHENS COMM UNIT SCH DIST 213</t>
  </si>
  <si>
    <t>5108400102600</t>
  </si>
  <si>
    <t>TRI CITY COMM UNIT SCH DIST 1</t>
  </si>
  <si>
    <t>5108400502600</t>
  </si>
  <si>
    <t>BALL CHATHAM C U SCHOOL DIST 5</t>
  </si>
  <si>
    <t>5108400802600</t>
  </si>
  <si>
    <t>PLEASANT PLAINS C U SCHOOL DIST 8</t>
  </si>
  <si>
    <t>5108401002600</t>
  </si>
  <si>
    <t>AUBURN COMM UNIT SCHOOL DIST 10</t>
  </si>
  <si>
    <t>5108401102600</t>
  </si>
  <si>
    <t>PAWNEE COMM UNIT SCHOOL DIST 11</t>
  </si>
  <si>
    <t>5108401402600</t>
  </si>
  <si>
    <t>RIVERTON C U SCHOOL DIST 14</t>
  </si>
  <si>
    <t>5108401502600</t>
  </si>
  <si>
    <t>WILLIAMSVILLE C U SCHOOL DIST 15</t>
  </si>
  <si>
    <t>5108401602600</t>
  </si>
  <si>
    <t>COMMUNITY UNIT SCHOOL DIST 16</t>
  </si>
  <si>
    <t>5108418602500</t>
  </si>
  <si>
    <t>SPRINGFIELD SCHOOL DISTRICT 186</t>
  </si>
  <si>
    <t>TAZEWELL</t>
  </si>
  <si>
    <t>5306012602600</t>
  </si>
  <si>
    <t>HAVANA COMM UNIT SCHOOL DIST 126</t>
  </si>
  <si>
    <t>MASON</t>
  </si>
  <si>
    <t>5306018902600</t>
  </si>
  <si>
    <t>ILLINI CENTRAL C U SCH DIST 189</t>
  </si>
  <si>
    <t>5306019102600</t>
  </si>
  <si>
    <t>MIDWEST CENTRAL CUSD 191</t>
  </si>
  <si>
    <t>5309005000200</t>
  </si>
  <si>
    <t>DISTRICT 50 SCHOOLS</t>
  </si>
  <si>
    <t>5309005100200</t>
  </si>
  <si>
    <t>CENTRAL SCHOOL DISTRICT 51</t>
  </si>
  <si>
    <t>5309005200200</t>
  </si>
  <si>
    <t>WASHINGTON SCHOOL DIST 52</t>
  </si>
  <si>
    <t>5309007600200</t>
  </si>
  <si>
    <t>CREVE COEUR SCHOOL DISTRICT 76</t>
  </si>
  <si>
    <t>5309008500200</t>
  </si>
  <si>
    <t>ROBEIN SCHOOL DISTRICT 85</t>
  </si>
  <si>
    <t>5309008600200</t>
  </si>
  <si>
    <t>EAST PEORIA SCHOOL DISTRICT 86</t>
  </si>
  <si>
    <t>5309009800200</t>
  </si>
  <si>
    <t>RANKIN COMMUNITY SCHOOL DIST 98</t>
  </si>
  <si>
    <t>5309010200200</t>
  </si>
  <si>
    <t>N PEKIN &amp; MARQUETTE HGHT S D 102</t>
  </si>
  <si>
    <t>5309010800200</t>
  </si>
  <si>
    <t>PEKIN PUBLIC SCHOOL DIST 108</t>
  </si>
  <si>
    <t>5309013700200</t>
  </si>
  <si>
    <t>SOUTH PEKIN SCHOOL DIST 137</t>
  </si>
  <si>
    <t>5309030301600</t>
  </si>
  <si>
    <t>PEKIN COMM H S DIST 303</t>
  </si>
  <si>
    <t>5309030801600</t>
  </si>
  <si>
    <t>WASHINGTON COMM H S DIST 308</t>
  </si>
  <si>
    <t>5309030901600</t>
  </si>
  <si>
    <t>EAST PEORIA COMM H S DIST 309</t>
  </si>
  <si>
    <t>5309060600400</t>
  </si>
  <si>
    <t>SPRING LAKE C C SCH DIST 606</t>
  </si>
  <si>
    <t>5309070102600</t>
  </si>
  <si>
    <t>DEER CREEK-MACKINAW CUSD 701</t>
  </si>
  <si>
    <t>5309070202600</t>
  </si>
  <si>
    <t>TREMONT COMM UNIT DIST 702</t>
  </si>
  <si>
    <t>5309070302600</t>
  </si>
  <si>
    <t>DELAVAN COMM UNIT DIST 703</t>
  </si>
  <si>
    <t>5309070902600</t>
  </si>
  <si>
    <t>MORTON C U SCHOOL DISTRICT 709</t>
  </si>
  <si>
    <t>5310200100400</t>
  </si>
  <si>
    <t>METAMORA C C SCH DIST 1</t>
  </si>
  <si>
    <t>WOODFORD</t>
  </si>
  <si>
    <t>5310200200400</t>
  </si>
  <si>
    <t>RIVERVIEW C C SCHOOL DISTRICT 2</t>
  </si>
  <si>
    <t>5310200602600</t>
  </si>
  <si>
    <t>FIELDCREST CUSD #6</t>
  </si>
  <si>
    <t>5310201102600</t>
  </si>
  <si>
    <t>EL PASO-GRIDLEY CUSD 11</t>
  </si>
  <si>
    <t>5310202102600</t>
  </si>
  <si>
    <t>LOWPOINT-WASHBURN C U S DIST 21</t>
  </si>
  <si>
    <t>5310206002600</t>
  </si>
  <si>
    <t>ROANOKE BENSON C U S DIST 60</t>
  </si>
  <si>
    <t>5310206900200</t>
  </si>
  <si>
    <t>GERMANTOWN HILLS SCHOOL DIST 69</t>
  </si>
  <si>
    <t>5310212201700</t>
  </si>
  <si>
    <t>METAMORA TWP H S DIST 122</t>
  </si>
  <si>
    <t>5310214002600</t>
  </si>
  <si>
    <t>EUREKA C U DIST 140</t>
  </si>
  <si>
    <t>VERMILION</t>
  </si>
  <si>
    <t>5409200102600</t>
  </si>
  <si>
    <t>BISMARCK HENNING C U SCHOOL DIST</t>
  </si>
  <si>
    <t>5409200202600</t>
  </si>
  <si>
    <t>WESTVILLE C U SCHOOL DIST 2</t>
  </si>
  <si>
    <t>5409200402600</t>
  </si>
  <si>
    <t>GEORGETOWN-RIDGE FARM C U D 4</t>
  </si>
  <si>
    <t>5409200702600</t>
  </si>
  <si>
    <t>ROSSVILLE-ALVIN CU SCH DIST 7</t>
  </si>
  <si>
    <t>5409201002600</t>
  </si>
  <si>
    <t>POTOMAC C U SCH DIST 10</t>
  </si>
  <si>
    <t>5409201102600</t>
  </si>
  <si>
    <t>HOOPESTON AREA C U SCH DIST 11</t>
  </si>
  <si>
    <t>5409206100300</t>
  </si>
  <si>
    <t>ARMSTRONG-ELLIS CONS SCH DIST 61</t>
  </si>
  <si>
    <t>5409207602600</t>
  </si>
  <si>
    <t>OAKWOOD COMM UNIT DIST #76</t>
  </si>
  <si>
    <t>5409211802400</t>
  </si>
  <si>
    <t>DANVILLE C C SCHOOL DIST 118</t>
  </si>
  <si>
    <t>5409222501700</t>
  </si>
  <si>
    <t>ARMSTRONG TWP HS DIST 225</t>
  </si>
  <si>
    <t>5409251202600</t>
  </si>
  <si>
    <t>SALT FORK CUD 512</t>
  </si>
  <si>
    <t>5609901700200</t>
  </si>
  <si>
    <t>CHANNAHON SCHOOL DISTRICT 17</t>
  </si>
  <si>
    <t>5609908100200</t>
  </si>
  <si>
    <t>UNION SCHOOL DIST 81</t>
  </si>
  <si>
    <t>5609908400200</t>
  </si>
  <si>
    <t>ROCKDALE SCHOOL DISTRICT 84</t>
  </si>
  <si>
    <t>5609908600500</t>
  </si>
  <si>
    <t>JOLIET SCHOOL DIST 86</t>
  </si>
  <si>
    <t>5609908800200</t>
  </si>
  <si>
    <t>CHANEY-MONGE SCH DISTRICT 88</t>
  </si>
  <si>
    <t>5609908900200</t>
  </si>
  <si>
    <t>FAIRMONT SCHOOL DISTRICT 89</t>
  </si>
  <si>
    <t>5609909000200</t>
  </si>
  <si>
    <t>TAFT SCHOOL DISTRICT 90</t>
  </si>
  <si>
    <t>5609909100200</t>
  </si>
  <si>
    <t>LOCKPORT SCHOOL DIST 91</t>
  </si>
  <si>
    <t>5609909200200</t>
  </si>
  <si>
    <t>WILL COUNTY SCHOOL DISTRICT 92</t>
  </si>
  <si>
    <t>5609911400200</t>
  </si>
  <si>
    <t>MANHATTAN SCHOOL DIST 114</t>
  </si>
  <si>
    <t>5609912200200</t>
  </si>
  <si>
    <t>NEW LENOX SCHOOL DIST 122</t>
  </si>
  <si>
    <t>5609915900200</t>
  </si>
  <si>
    <t>MOKENA SCHOOL DIST 159</t>
  </si>
  <si>
    <t>5609916100200</t>
  </si>
  <si>
    <t>SUMMIT HILL SCHOOL DIST 161</t>
  </si>
  <si>
    <t>5609920202200</t>
  </si>
  <si>
    <t>PLAINFIELD SCHOOL DIST 202</t>
  </si>
  <si>
    <t>5609920300400</t>
  </si>
  <si>
    <t>ELWOOD C C SCH DIST 203</t>
  </si>
  <si>
    <t>5609920401700</t>
  </si>
  <si>
    <t>JOLIET TWP HS DIST 204</t>
  </si>
  <si>
    <t>5609920501700</t>
  </si>
  <si>
    <t>LOCKPORT TWP HS DIST 205</t>
  </si>
  <si>
    <t>5609921001600</t>
  </si>
  <si>
    <t>LINCOLN WAY COMM H S DIST 210</t>
  </si>
  <si>
    <t>07016113A0200</t>
  </si>
  <si>
    <t>LEMONT-BROMBEREK CSD 113A</t>
  </si>
  <si>
    <t>11012002C2600</t>
  </si>
  <si>
    <t>MARSHALL C U SCHOOL DIST 2C</t>
  </si>
  <si>
    <t>CLARK</t>
  </si>
  <si>
    <t>11012003C2600</t>
  </si>
  <si>
    <t>MARTINSVILLE C U SCH DIST 3C</t>
  </si>
  <si>
    <t>11012004C2600</t>
  </si>
  <si>
    <t>CASEY-WESTFIELD C U SCH DIST 4C</t>
  </si>
  <si>
    <t>11087003A2600</t>
  </si>
  <si>
    <t>COWDEN-HERRICK CUD 3A</t>
  </si>
  <si>
    <t>11087005A2600</t>
  </si>
  <si>
    <t>STEWARDSON-STRASBURG CU DIST 5A</t>
  </si>
  <si>
    <t>17053006J2600</t>
  </si>
  <si>
    <t>TRI POINT C U SCH DIST 6-J</t>
  </si>
  <si>
    <t>24032002C0200</t>
  </si>
  <si>
    <t>MAZON-VERONA-KINSMAN ESD 2C</t>
  </si>
  <si>
    <t>24032024C0400</t>
  </si>
  <si>
    <t>NETTLE CREEK C C SCH DIST 24C</t>
  </si>
  <si>
    <t>24032060C0400</t>
  </si>
  <si>
    <t>SARATOGA COMM CONS S DIST 60C</t>
  </si>
  <si>
    <t>24032072C0400</t>
  </si>
  <si>
    <t>GARDNER COMM CONS SCH DIST 72C</t>
  </si>
  <si>
    <t>51084003A2600</t>
  </si>
  <si>
    <t>ROCHESTER COMM UNIT SCH DIST 3A</t>
  </si>
  <si>
    <t>56099030C0400</t>
  </si>
  <si>
    <t>TROY COMM CONS SCH DIST 30C</t>
  </si>
  <si>
    <t>56099033C0400</t>
  </si>
  <si>
    <t>HOMER COMM CONS SCH DIST 33C</t>
  </si>
  <si>
    <t>56099070C0400</t>
  </si>
  <si>
    <t>LARAWAY C C SCHOOL DIST 70C</t>
  </si>
  <si>
    <t>56099088A0200</t>
  </si>
  <si>
    <t>RICHLAND SCHOOL DIST 88A</t>
  </si>
  <si>
    <t>56099157C0400</t>
  </si>
  <si>
    <t>FRANKFORT C C SCH DIST 157C</t>
  </si>
  <si>
    <t>56099200U2600</t>
  </si>
  <si>
    <t>BEECHER C U SCH DIST 200U</t>
  </si>
  <si>
    <t>56099201U2600</t>
  </si>
  <si>
    <t>CRETE MONEE C U SCHOOL DIST 201U</t>
  </si>
  <si>
    <t>56099207U2600</t>
  </si>
  <si>
    <t>PEOTONE C U SCH DIST 207U</t>
  </si>
  <si>
    <t>56099209U2600</t>
  </si>
  <si>
    <t>WILMINGTON C U SCH DIST 209U</t>
  </si>
  <si>
    <t>56099255U2600</t>
  </si>
  <si>
    <t>REED CUSTER C U SCH DIST 255U</t>
  </si>
  <si>
    <t>56099365U2600</t>
  </si>
  <si>
    <t>VALLEY VIEW CUSD #365U</t>
  </si>
  <si>
    <t>TOTALS</t>
  </si>
  <si>
    <t>07</t>
  </si>
  <si>
    <t>03</t>
  </si>
  <si>
    <t>Chicago</t>
  </si>
  <si>
    <t>11</t>
  </si>
  <si>
    <t>42</t>
  </si>
  <si>
    <t>083</t>
  </si>
  <si>
    <t>Aurora</t>
  </si>
  <si>
    <t>13</t>
  </si>
  <si>
    <t>52</t>
  </si>
  <si>
    <t>103</t>
  </si>
  <si>
    <t>Urbana</t>
  </si>
  <si>
    <t>18</t>
  </si>
  <si>
    <t>53</t>
  </si>
  <si>
    <t>105</t>
  </si>
  <si>
    <t>P-8</t>
  </si>
  <si>
    <t>Normal</t>
  </si>
  <si>
    <t>9-12</t>
  </si>
  <si>
    <t>P-12</t>
  </si>
  <si>
    <t>05</t>
  </si>
  <si>
    <t>50</t>
  </si>
  <si>
    <t>100</t>
  </si>
  <si>
    <t>K-12</t>
  </si>
  <si>
    <t>Jacksonville</t>
  </si>
  <si>
    <t>099</t>
  </si>
  <si>
    <t>Springfield</t>
  </si>
  <si>
    <t>6-12</t>
  </si>
  <si>
    <t>30</t>
  </si>
  <si>
    <t>601054280</t>
  </si>
  <si>
    <t>Dept Of Corrections</t>
  </si>
  <si>
    <t>15</t>
  </si>
  <si>
    <t>59</t>
  </si>
  <si>
    <t>118</t>
  </si>
  <si>
    <t>Harrisburg</t>
  </si>
  <si>
    <t>14</t>
  </si>
  <si>
    <t>21</t>
  </si>
  <si>
    <t>042</t>
  </si>
  <si>
    <t>Naperville</t>
  </si>
  <si>
    <t>25</t>
  </si>
  <si>
    <t>050</t>
  </si>
  <si>
    <t>Saint Charles</t>
  </si>
  <si>
    <t>http://www.idoc.state.il.us</t>
  </si>
  <si>
    <t>1700006</t>
  </si>
  <si>
    <t>2</t>
  </si>
  <si>
    <t>005</t>
  </si>
  <si>
    <t>312814-4464</t>
  </si>
  <si>
    <t>60605 2358</t>
  </si>
  <si>
    <t>1112 S Wabash Ave Ste 200</t>
  </si>
  <si>
    <t>Dr. Tresa D Dunbar</t>
  </si>
  <si>
    <t>IDJJ Sch Dist 428</t>
  </si>
  <si>
    <t>Dist</t>
  </si>
  <si>
    <t>http://www.vvsd.org</t>
  </si>
  <si>
    <t>43</t>
  </si>
  <si>
    <t>085</t>
  </si>
  <si>
    <t>Romeoville</t>
  </si>
  <si>
    <t>26</t>
  </si>
  <si>
    <t>56099365U</t>
  </si>
  <si>
    <t>Will</t>
  </si>
  <si>
    <t>49</t>
  </si>
  <si>
    <t>098</t>
  </si>
  <si>
    <t>1740070</t>
  </si>
  <si>
    <t>815886-2700</t>
  </si>
  <si>
    <t>60446 4330</t>
  </si>
  <si>
    <t>801 W Normantown Rd</t>
  </si>
  <si>
    <t>Ms. Rachel J Kinder</t>
  </si>
  <si>
    <t>Valley View CUSD 365U</t>
  </si>
  <si>
    <t>http://www.rc255.net</t>
  </si>
  <si>
    <t>16</t>
  </si>
  <si>
    <t>38</t>
  </si>
  <si>
    <t>075</t>
  </si>
  <si>
    <t>Braidwood</t>
  </si>
  <si>
    <t>56099255U</t>
  </si>
  <si>
    <t>60408 2029</t>
  </si>
  <si>
    <t>1733380</t>
  </si>
  <si>
    <t>815458-2307</t>
  </si>
  <si>
    <t>255 Comet Dr</t>
  </si>
  <si>
    <t>Mr. Mark Mitchell</t>
  </si>
  <si>
    <t>Reed Custer CUSD 255U</t>
  </si>
  <si>
    <t>http://www.lw210.org</t>
  </si>
  <si>
    <t>19</t>
  </si>
  <si>
    <t>037</t>
  </si>
  <si>
    <t>New Lenox</t>
  </si>
  <si>
    <t>560992100</t>
  </si>
  <si>
    <t>01</t>
  </si>
  <si>
    <t>Frankfort</t>
  </si>
  <si>
    <t>60451 3801</t>
  </si>
  <si>
    <t>1801 E Lincoln Hwy</t>
  </si>
  <si>
    <t>1723070</t>
  </si>
  <si>
    <t>815462-2345</t>
  </si>
  <si>
    <t>Dr. R Scott Tingley</t>
  </si>
  <si>
    <t>Lincoln Way CHSD 210</t>
  </si>
  <si>
    <t>http://www.wilmington.will.k12.il.us</t>
  </si>
  <si>
    <t>Wilmington</t>
  </si>
  <si>
    <t>56099209U</t>
  </si>
  <si>
    <t>40</t>
  </si>
  <si>
    <t>080</t>
  </si>
  <si>
    <t>60481 4500</t>
  </si>
  <si>
    <t>1742630</t>
  </si>
  <si>
    <t>815926-1751</t>
  </si>
  <si>
    <t>209U Wildcat Ct</t>
  </si>
  <si>
    <t>Dr. Matthew Swick</t>
  </si>
  <si>
    <t>Wilmington CUSD 209U</t>
  </si>
  <si>
    <t>02</t>
  </si>
  <si>
    <t>079</t>
  </si>
  <si>
    <t>708258-0991</t>
  </si>
  <si>
    <t>60468 9205</t>
  </si>
  <si>
    <t>Peotone</t>
  </si>
  <si>
    <t>212 W Wilson St</t>
  </si>
  <si>
    <t>Mr. Steve Stein</t>
  </si>
  <si>
    <t>56099207U</t>
  </si>
  <si>
    <t>http://www.peotoneschools.org</t>
  </si>
  <si>
    <t>1731290</t>
  </si>
  <si>
    <t>Peotone CUSD 207U</t>
  </si>
  <si>
    <t>http://www.lths.org</t>
  </si>
  <si>
    <t>60441 3823</t>
  </si>
  <si>
    <t>Lockport</t>
  </si>
  <si>
    <t>17</t>
  </si>
  <si>
    <t>560992050</t>
  </si>
  <si>
    <t>1723350</t>
  </si>
  <si>
    <t>815588-8100</t>
  </si>
  <si>
    <t>1323 E 7th St</t>
  </si>
  <si>
    <t>Dr. Robert McBride</t>
  </si>
  <si>
    <t>Lockport Twp HSD 205</t>
  </si>
  <si>
    <t>086</t>
  </si>
  <si>
    <t>Joliet</t>
  </si>
  <si>
    <t>560992040</t>
  </si>
  <si>
    <t>http://www.jths.org</t>
  </si>
  <si>
    <t>1720610</t>
  </si>
  <si>
    <t>815727-6970</t>
  </si>
  <si>
    <t>60436 1047</t>
  </si>
  <si>
    <t>300 Caterpillar Dr</t>
  </si>
  <si>
    <t>Dr. Karla J Guseman</t>
  </si>
  <si>
    <t>Joliet Twp HSD 204</t>
  </si>
  <si>
    <t>http://www.elwoodschool.com</t>
  </si>
  <si>
    <t>60421 9367</t>
  </si>
  <si>
    <t>Elwood</t>
  </si>
  <si>
    <t>409 N Chicago St</t>
  </si>
  <si>
    <t>04</t>
  </si>
  <si>
    <t>560992030</t>
  </si>
  <si>
    <t>1714160</t>
  </si>
  <si>
    <t>815423-5187</t>
  </si>
  <si>
    <t>Ms. Cathie Pezanoski</t>
  </si>
  <si>
    <t>Elwood CCSD 203</t>
  </si>
  <si>
    <t>097</t>
  </si>
  <si>
    <t>Plainfield</t>
  </si>
  <si>
    <t>22</t>
  </si>
  <si>
    <t>560992020</t>
  </si>
  <si>
    <t>60544 2399</t>
  </si>
  <si>
    <t>http://psd202.org</t>
  </si>
  <si>
    <t>2019</t>
  </si>
  <si>
    <t>2018</t>
  </si>
  <si>
    <t>1731740</t>
  </si>
  <si>
    <t>815577-4033</t>
  </si>
  <si>
    <t>15732 S Howard St</t>
  </si>
  <si>
    <t>Dr. Lane Abrell</t>
  </si>
  <si>
    <t>Plainfield SD 202</t>
  </si>
  <si>
    <t>http://www.cm201u.org</t>
  </si>
  <si>
    <t>029</t>
  </si>
  <si>
    <t>56099201U</t>
  </si>
  <si>
    <t>60417 2831</t>
  </si>
  <si>
    <t>Crete</t>
  </si>
  <si>
    <t>1500 S Sangamon St</t>
  </si>
  <si>
    <t>Park Forest</t>
  </si>
  <si>
    <t>1711250</t>
  </si>
  <si>
    <t>708367-8310</t>
  </si>
  <si>
    <t>Dr. Kara Coglianese</t>
  </si>
  <si>
    <t>Crete Monee CUSD 201U</t>
  </si>
  <si>
    <t>http://beecher200u.org</t>
  </si>
  <si>
    <t>034</t>
  </si>
  <si>
    <t>Beecher</t>
  </si>
  <si>
    <t>56099200U</t>
  </si>
  <si>
    <t>708946-2266</t>
  </si>
  <si>
    <t>60401 0338</t>
  </si>
  <si>
    <t>538 Miller St</t>
  </si>
  <si>
    <t>PO Box 338</t>
  </si>
  <si>
    <t>1705430</t>
  </si>
  <si>
    <t>Mr. Brad Cox</t>
  </si>
  <si>
    <t>Beecher CUSD 200U</t>
  </si>
  <si>
    <t>http://www.summithill.org</t>
  </si>
  <si>
    <t>560991610</t>
  </si>
  <si>
    <t>Tinley Park</t>
  </si>
  <si>
    <t>038</t>
  </si>
  <si>
    <t>Mokena</t>
  </si>
  <si>
    <t>1738220</t>
  </si>
  <si>
    <t>815469-9103</t>
  </si>
  <si>
    <t>60423 7099</t>
  </si>
  <si>
    <t>20100 S Spruce Dr</t>
  </si>
  <si>
    <t>Dr. Barb Rains</t>
  </si>
  <si>
    <t>Summit Hill SD 161</t>
  </si>
  <si>
    <t>http://www.mokena159.org</t>
  </si>
  <si>
    <t>560991590</t>
  </si>
  <si>
    <t>60448 1334</t>
  </si>
  <si>
    <t>11244 Willow Crest Ln</t>
  </si>
  <si>
    <t>1726370</t>
  </si>
  <si>
    <t>708342-4900</t>
  </si>
  <si>
    <t>Dr. Mark Cohen</t>
  </si>
  <si>
    <t>Mokena SD 159</t>
  </si>
  <si>
    <t>http://www.fsd157c.org</t>
  </si>
  <si>
    <t>60423 2235</t>
  </si>
  <si>
    <t>56099157C</t>
  </si>
  <si>
    <t>1715700</t>
  </si>
  <si>
    <t>815469-5922</t>
  </si>
  <si>
    <t>10482 Nebraska St</t>
  </si>
  <si>
    <t>Dr. Maura J Zinni</t>
  </si>
  <si>
    <t>Frankfort CCSD 157C</t>
  </si>
  <si>
    <t>560991220</t>
  </si>
  <si>
    <t>http://www.nlsd122.org</t>
  </si>
  <si>
    <t>1728140</t>
  </si>
  <si>
    <t>815485-2169</t>
  </si>
  <si>
    <t>60451 1702</t>
  </si>
  <si>
    <t>102 S Cedar Rd</t>
  </si>
  <si>
    <t>Dr. Lori R Motsch</t>
  </si>
  <si>
    <t>New Lenox SD 122</t>
  </si>
  <si>
    <t>http://www.manhattan114.org</t>
  </si>
  <si>
    <t>60442 9511</t>
  </si>
  <si>
    <t>Manhattan</t>
  </si>
  <si>
    <t>25440 S Gougar Rd</t>
  </si>
  <si>
    <t>560991140</t>
  </si>
  <si>
    <t>815478-0191</t>
  </si>
  <si>
    <t>1724270</t>
  </si>
  <si>
    <t>Mr. Russell A Ragon</t>
  </si>
  <si>
    <t>Manhattan SD 114</t>
  </si>
  <si>
    <t>http://www.d92.org</t>
  </si>
  <si>
    <t>815838-8031</t>
  </si>
  <si>
    <t>60441 2227</t>
  </si>
  <si>
    <t>560990920</t>
  </si>
  <si>
    <t>41</t>
  </si>
  <si>
    <t>082</t>
  </si>
  <si>
    <t>Homer Glen</t>
  </si>
  <si>
    <t>1723730</t>
  </si>
  <si>
    <t>708 N State St</t>
  </si>
  <si>
    <t>Dr. Tim Arnold</t>
  </si>
  <si>
    <t>Will County SD 92</t>
  </si>
  <si>
    <t>http://www.d91.net</t>
  </si>
  <si>
    <t>560990910</t>
  </si>
  <si>
    <t>815838-0737</t>
  </si>
  <si>
    <t>60441 3710</t>
  </si>
  <si>
    <t>808 Adams St</t>
  </si>
  <si>
    <t>1709210</t>
  </si>
  <si>
    <t>Mrs. Donna Gray</t>
  </si>
  <si>
    <t>Lockport SD 91</t>
  </si>
  <si>
    <t>http://www.taft90.org</t>
  </si>
  <si>
    <t>815838-0408</t>
  </si>
  <si>
    <t>60441 4241</t>
  </si>
  <si>
    <t>1605 S Washington St</t>
  </si>
  <si>
    <t>560990900</t>
  </si>
  <si>
    <t>1738520</t>
  </si>
  <si>
    <t>Mr. James Calabrese</t>
  </si>
  <si>
    <t>Taft SD 90</t>
  </si>
  <si>
    <t>60441 4935</t>
  </si>
  <si>
    <t>735 Green Garden Pl</t>
  </si>
  <si>
    <t>560990890</t>
  </si>
  <si>
    <t>http://fsd89.org</t>
  </si>
  <si>
    <t>1714760</t>
  </si>
  <si>
    <t>815726-6318</t>
  </si>
  <si>
    <t>Dr. Diane Cepela</t>
  </si>
  <si>
    <t>Fairmont SD 89</t>
  </si>
  <si>
    <t>http://www.d88a.org</t>
  </si>
  <si>
    <t>60403 1700</t>
  </si>
  <si>
    <t>Crest Hill</t>
  </si>
  <si>
    <t>1919 Caton Farm Rd</t>
  </si>
  <si>
    <t>56099088A</t>
  </si>
  <si>
    <t>1733450</t>
  </si>
  <si>
    <t>815744-7288</t>
  </si>
  <si>
    <t>Mr. Joseph Simpkins</t>
  </si>
  <si>
    <t>Richland GSD 88A</t>
  </si>
  <si>
    <t>K-8</t>
  </si>
  <si>
    <t>815722-6673</t>
  </si>
  <si>
    <t>60403 2573</t>
  </si>
  <si>
    <t>400 Elsie Ave</t>
  </si>
  <si>
    <t>560990880</t>
  </si>
  <si>
    <t>http://chaneymonge.us</t>
  </si>
  <si>
    <t>1709510</t>
  </si>
  <si>
    <t>Mr. Andy Siegfried</t>
  </si>
  <si>
    <t>Chaney-Monge SD 88</t>
  </si>
  <si>
    <t>560990860</t>
  </si>
  <si>
    <t>http://www.joliet86.org</t>
  </si>
  <si>
    <t>2020</t>
  </si>
  <si>
    <t>1720580</t>
  </si>
  <si>
    <t>815740-3196</t>
  </si>
  <si>
    <t>60435 6065</t>
  </si>
  <si>
    <t>420 N Raynor Ave</t>
  </si>
  <si>
    <t>Dr. Theresa R Rouse</t>
  </si>
  <si>
    <t>Joliet PSD 86</t>
  </si>
  <si>
    <t>http://www.rockdale84.org</t>
  </si>
  <si>
    <t>815725-5321</t>
  </si>
  <si>
    <t>60436 2405</t>
  </si>
  <si>
    <t>Rockdale</t>
  </si>
  <si>
    <t>715 Meadow Ave</t>
  </si>
  <si>
    <t>560990840</t>
  </si>
  <si>
    <t>1734470</t>
  </si>
  <si>
    <t>Dr. Paul Schrik</t>
  </si>
  <si>
    <t>Rockdale SD 84</t>
  </si>
  <si>
    <t>815726-5218</t>
  </si>
  <si>
    <t>60433 8508</t>
  </si>
  <si>
    <t>1661 Cherry Hill Rd</t>
  </si>
  <si>
    <t>560990810</t>
  </si>
  <si>
    <t>http://union81.com</t>
  </si>
  <si>
    <t>1739660</t>
  </si>
  <si>
    <t>Mr. Timothy Baldermann</t>
  </si>
  <si>
    <t>Union SD 81</t>
  </si>
  <si>
    <t>815727-5115</t>
  </si>
  <si>
    <t>60433 8551</t>
  </si>
  <si>
    <t>1715 Rowell Ave</t>
  </si>
  <si>
    <t>56099070C</t>
  </si>
  <si>
    <t>1722050</t>
  </si>
  <si>
    <t>Dr. Joseph Salmieri</t>
  </si>
  <si>
    <t>Laraway CCSD 70C</t>
  </si>
  <si>
    <t>56099033C</t>
  </si>
  <si>
    <t>http://www.homerschools.org</t>
  </si>
  <si>
    <t>60491 8404</t>
  </si>
  <si>
    <t>1719500</t>
  </si>
  <si>
    <t>708226-7600</t>
  </si>
  <si>
    <t>15733 S Bell Rd</t>
  </si>
  <si>
    <t>Mr. Craig Schoppe</t>
  </si>
  <si>
    <t>Homer CCSD 33C</t>
  </si>
  <si>
    <t>815577-6760</t>
  </si>
  <si>
    <t>56099030C</t>
  </si>
  <si>
    <t>60586 5269</t>
  </si>
  <si>
    <t>5800 Theodore Dr</t>
  </si>
  <si>
    <t>http://www.troy30c.org</t>
  </si>
  <si>
    <t>1739510</t>
  </si>
  <si>
    <t>Dr. Todd J Koehl</t>
  </si>
  <si>
    <t>Troy CCSD 30C</t>
  </si>
  <si>
    <t>http://www.csd17.org</t>
  </si>
  <si>
    <t>60410 8617</t>
  </si>
  <si>
    <t>Channahon</t>
  </si>
  <si>
    <t>24920 S Sage St</t>
  </si>
  <si>
    <t>560990170</t>
  </si>
  <si>
    <t>1709540</t>
  </si>
  <si>
    <t>815467-4315</t>
  </si>
  <si>
    <t>Dr. Nicholas Henkle</t>
  </si>
  <si>
    <t>Channahon SD 17</t>
  </si>
  <si>
    <t>106</t>
  </si>
  <si>
    <t>Bismarck</t>
  </si>
  <si>
    <t>17268 E 2750 North Rd</t>
  </si>
  <si>
    <t>PO Box 200</t>
  </si>
  <si>
    <t>Vermilion</t>
  </si>
  <si>
    <t>217759-7261</t>
  </si>
  <si>
    <t>61814 0350</t>
  </si>
  <si>
    <t>PO Box 350</t>
  </si>
  <si>
    <t>51</t>
  </si>
  <si>
    <t>102</t>
  </si>
  <si>
    <t>540925120</t>
  </si>
  <si>
    <t>104</t>
  </si>
  <si>
    <t>Catlin</t>
  </si>
  <si>
    <t>61817 9781</t>
  </si>
  <si>
    <t>1701418</t>
  </si>
  <si>
    <t>217427-2116</t>
  </si>
  <si>
    <t>701 1/2 W Vermilion St</t>
  </si>
  <si>
    <t>Mr. Phillip A Cox</t>
  </si>
  <si>
    <t>Salt Fork Community Unit District  512</t>
  </si>
  <si>
    <t>http://armstrong.k12.il.us</t>
  </si>
  <si>
    <t>217569-2122</t>
  </si>
  <si>
    <t>61812 0037</t>
  </si>
  <si>
    <t>Armstrong</t>
  </si>
  <si>
    <t>30474 Smith</t>
  </si>
  <si>
    <t>PO Box 37</t>
  </si>
  <si>
    <t>540922250</t>
  </si>
  <si>
    <t>1704230</t>
  </si>
  <si>
    <t>Mr. William Mulvaney</t>
  </si>
  <si>
    <t>Armstrong Twp HSD 225</t>
  </si>
  <si>
    <t>Danville</t>
  </si>
  <si>
    <t>24</t>
  </si>
  <si>
    <t>540921180</t>
  </si>
  <si>
    <t>502 E Main St</t>
  </si>
  <si>
    <t>http://www.danville118.org</t>
  </si>
  <si>
    <t>1711790</t>
  </si>
  <si>
    <t>217444-1004</t>
  </si>
  <si>
    <t>61832 4634</t>
  </si>
  <si>
    <t>110 E Williams St</t>
  </si>
  <si>
    <t>Dr. Alicia Geddis</t>
  </si>
  <si>
    <t>Danville CCSD 118</t>
  </si>
  <si>
    <t>http://www.oakwood76.org</t>
  </si>
  <si>
    <t>Oakwood</t>
  </si>
  <si>
    <t>540920760</t>
  </si>
  <si>
    <t>1710800</t>
  </si>
  <si>
    <t>217446-6081</t>
  </si>
  <si>
    <t>61858 6174</t>
  </si>
  <si>
    <t>12190 US Route 150</t>
  </si>
  <si>
    <t>Mr. Larry Maynard</t>
  </si>
  <si>
    <t>Oakwood CUSD 76</t>
  </si>
  <si>
    <t>217569-2115</t>
  </si>
  <si>
    <t>61812 0007</t>
  </si>
  <si>
    <t>3571 Gifford Ave</t>
  </si>
  <si>
    <t>PO Box 7</t>
  </si>
  <si>
    <t>540920610</t>
  </si>
  <si>
    <t>1704200</t>
  </si>
  <si>
    <t>William Mulvaney</t>
  </si>
  <si>
    <t>Armstrong-Ellis Cons SD 61</t>
  </si>
  <si>
    <t>http://www.hoopeston.k12.il.us</t>
  </si>
  <si>
    <t>Hoopeston</t>
  </si>
  <si>
    <t>540920110</t>
  </si>
  <si>
    <t>60942 1855</t>
  </si>
  <si>
    <t>615 E Orange St</t>
  </si>
  <si>
    <t>1719660</t>
  </si>
  <si>
    <t>217283-6668</t>
  </si>
  <si>
    <t>Mr. Robert Richardson</t>
  </si>
  <si>
    <t>Hoopeston Area CUSD 11</t>
  </si>
  <si>
    <t>http://www.potomac.k12.il.us</t>
  </si>
  <si>
    <t>217987-6155</t>
  </si>
  <si>
    <t>61865 3158</t>
  </si>
  <si>
    <t>Potomac</t>
  </si>
  <si>
    <t>7915 US Route 136</t>
  </si>
  <si>
    <t>540920100</t>
  </si>
  <si>
    <t>1732090</t>
  </si>
  <si>
    <t>Mr. Jim Owens</t>
  </si>
  <si>
    <t>Potomac CUSD 10</t>
  </si>
  <si>
    <t>http://rossville.k12.il.us</t>
  </si>
  <si>
    <t>217748-6666</t>
  </si>
  <si>
    <t>60963 9700</t>
  </si>
  <si>
    <t>Rossville</t>
  </si>
  <si>
    <t>350 N Chicago St</t>
  </si>
  <si>
    <t>Dr. Crystal Johnson</t>
  </si>
  <si>
    <t>540920070</t>
  </si>
  <si>
    <t>1734870</t>
  </si>
  <si>
    <t>Rossville-Alvin CUSD 7</t>
  </si>
  <si>
    <t>http://www.grf.k12.il.us</t>
  </si>
  <si>
    <t>Georgetown</t>
  </si>
  <si>
    <t>540920040</t>
  </si>
  <si>
    <t>61846 1846</t>
  </si>
  <si>
    <t>1700092</t>
  </si>
  <si>
    <t>217662-8488</t>
  </si>
  <si>
    <t>502 W Mulberry St</t>
  </si>
  <si>
    <t>Dr. Jean M Neal</t>
  </si>
  <si>
    <t>Georgetown-Ridge Farm CUD 4</t>
  </si>
  <si>
    <t>http://www.gowestville.org</t>
  </si>
  <si>
    <t>217267-3141</t>
  </si>
  <si>
    <t>Westville</t>
  </si>
  <si>
    <t>540920020</t>
  </si>
  <si>
    <t>1710820</t>
  </si>
  <si>
    <t>61883 1233</t>
  </si>
  <si>
    <t>125 W Ellsworth St</t>
  </si>
  <si>
    <t>Dr. Seth Miller</t>
  </si>
  <si>
    <t>Westville CUSD 2</t>
  </si>
  <si>
    <t>http://www.bismarck.k12.il.us</t>
  </si>
  <si>
    <t>PO Box 50</t>
  </si>
  <si>
    <t>540920010</t>
  </si>
  <si>
    <t>1706390</t>
  </si>
  <si>
    <t>Mr. Scott E Watson</t>
  </si>
  <si>
    <t>Bismarck Henning CUSD</t>
  </si>
  <si>
    <t>531021400</t>
  </si>
  <si>
    <t>Woodford</t>
  </si>
  <si>
    <t>http://www.district140.org</t>
  </si>
  <si>
    <t>Eureka</t>
  </si>
  <si>
    <t>1714430</t>
  </si>
  <si>
    <t>309467-3737</t>
  </si>
  <si>
    <t>61530 1345</t>
  </si>
  <si>
    <t>109 W Cruger Ave</t>
  </si>
  <si>
    <t>Mr. Robert Bardwell</t>
  </si>
  <si>
    <t>Eureka CUD 140</t>
  </si>
  <si>
    <t>http://www.mths.us</t>
  </si>
  <si>
    <t>37</t>
  </si>
  <si>
    <t>073</t>
  </si>
  <si>
    <t>61548 0109</t>
  </si>
  <si>
    <t>Metamora</t>
  </si>
  <si>
    <t>101 W Madison St</t>
  </si>
  <si>
    <t>PO Box 109</t>
  </si>
  <si>
    <t>531021220</t>
  </si>
  <si>
    <t>1725770</t>
  </si>
  <si>
    <t>309367-4129</t>
  </si>
  <si>
    <t>Mr. Sean D OLaughlin</t>
  </si>
  <si>
    <t>County of Woodford School</t>
  </si>
  <si>
    <t>309383-2121</t>
  </si>
  <si>
    <t>61548 9108</t>
  </si>
  <si>
    <t>Germantown Hills</t>
  </si>
  <si>
    <t>103 Warrior Way</t>
  </si>
  <si>
    <t>531020690</t>
  </si>
  <si>
    <t>http://ghills.metamora.k12.il.us</t>
  </si>
  <si>
    <t>1716560</t>
  </si>
  <si>
    <t>Mr. Dan Mair</t>
  </si>
  <si>
    <t>Germantown Hills SD 69</t>
  </si>
  <si>
    <t>http://www.rb60.com</t>
  </si>
  <si>
    <t>Roanoke</t>
  </si>
  <si>
    <t>202 W High St</t>
  </si>
  <si>
    <t>Thomas J Welsh</t>
  </si>
  <si>
    <t>531020600</t>
  </si>
  <si>
    <t>1734140</t>
  </si>
  <si>
    <t>309923-8921</t>
  </si>
  <si>
    <t>61561 0320</t>
  </si>
  <si>
    <t>PO Box 320</t>
  </si>
  <si>
    <t>Roanoke Benson CUSD 60</t>
  </si>
  <si>
    <t>http://washburn.k12.il.us</t>
  </si>
  <si>
    <t>61570 0580</t>
  </si>
  <si>
    <t>Washburn</t>
  </si>
  <si>
    <t>508 E Walnut St</t>
  </si>
  <si>
    <t>PO Box 580</t>
  </si>
  <si>
    <t>531020210</t>
  </si>
  <si>
    <t>1740920</t>
  </si>
  <si>
    <t>309248-7522</t>
  </si>
  <si>
    <t>Mr. Duane Schupp</t>
  </si>
  <si>
    <t>Lowpoint-Washburn CUSD 21</t>
  </si>
  <si>
    <t>El Paso</t>
  </si>
  <si>
    <t>531020110</t>
  </si>
  <si>
    <t>http://www.unit11.org</t>
  </si>
  <si>
    <t>1700326</t>
  </si>
  <si>
    <t>309527-4410</t>
  </si>
  <si>
    <t>61738 1049</t>
  </si>
  <si>
    <t>97 W 5th St</t>
  </si>
  <si>
    <t>Mr. Brian Kurz</t>
  </si>
  <si>
    <t>El Paso-Gridley CUSD 11</t>
  </si>
  <si>
    <t>http://www.unit6.org</t>
  </si>
  <si>
    <t>531020060</t>
  </si>
  <si>
    <t>Minonk</t>
  </si>
  <si>
    <t>61760 1363</t>
  </si>
  <si>
    <t>1 Dornbush Dr</t>
  </si>
  <si>
    <t>1715100</t>
  </si>
  <si>
    <t>309432-2177</t>
  </si>
  <si>
    <t>Dr. Kari L Rockwell</t>
  </si>
  <si>
    <t>Fieldcrest CUSD 6</t>
  </si>
  <si>
    <t>309822-8550</t>
  </si>
  <si>
    <t>61611 9762</t>
  </si>
  <si>
    <t>East Peoria</t>
  </si>
  <si>
    <t>1421 Spring Bay Rd</t>
  </si>
  <si>
    <t>Mr. Daren Lowery</t>
  </si>
  <si>
    <t>531020020</t>
  </si>
  <si>
    <t>http://www.rgsting.org</t>
  </si>
  <si>
    <t>1734110</t>
  </si>
  <si>
    <t>Riverview CCSD 2</t>
  </si>
  <si>
    <t>309367-2361</t>
  </si>
  <si>
    <t>61548 8745</t>
  </si>
  <si>
    <t>815 E Chatham St</t>
  </si>
  <si>
    <t>531020010</t>
  </si>
  <si>
    <t>http://mgs.metamora.k12.il.us</t>
  </si>
  <si>
    <t>1725740</t>
  </si>
  <si>
    <t>Mr. Marty Payne</t>
  </si>
  <si>
    <t>Metamora CCSD 1</t>
  </si>
  <si>
    <t>44</t>
  </si>
  <si>
    <t>088</t>
  </si>
  <si>
    <t>309263-2581</t>
  </si>
  <si>
    <t>Morton</t>
  </si>
  <si>
    <t>530907090</t>
  </si>
  <si>
    <t>Tazewell</t>
  </si>
  <si>
    <t>http://www.morton709.org</t>
  </si>
  <si>
    <t>1726800</t>
  </si>
  <si>
    <t>61550 2502</t>
  </si>
  <si>
    <t>1050 S 4th Ave Ste 200</t>
  </si>
  <si>
    <t>Dr. Jeffrey W Hill</t>
  </si>
  <si>
    <t>Morton CUSD 709</t>
  </si>
  <si>
    <t>087</t>
  </si>
  <si>
    <t>61734 9327</t>
  </si>
  <si>
    <t>Delavan</t>
  </si>
  <si>
    <t>907 Locust St</t>
  </si>
  <si>
    <t>530907030</t>
  </si>
  <si>
    <t>1712060</t>
  </si>
  <si>
    <t>309244-8283</t>
  </si>
  <si>
    <t>Dr. Andrew Brooks</t>
  </si>
  <si>
    <t>Delavan CUSD 703</t>
  </si>
  <si>
    <t>Tremont</t>
  </si>
  <si>
    <t>530907020</t>
  </si>
  <si>
    <t>61568 8500</t>
  </si>
  <si>
    <t>400 W Pearl St</t>
  </si>
  <si>
    <t>http://www.tremont702.net/home</t>
  </si>
  <si>
    <t>1739390</t>
  </si>
  <si>
    <t>309925-3461</t>
  </si>
  <si>
    <t>Mr. Sean Berry</t>
  </si>
  <si>
    <t>Tremont CUSD 702</t>
  </si>
  <si>
    <t>http://www.deemack.org</t>
  </si>
  <si>
    <t>Mackinaw</t>
  </si>
  <si>
    <t>530907010</t>
  </si>
  <si>
    <t>61755 7623</t>
  </si>
  <si>
    <t>401 E Fifth St</t>
  </si>
  <si>
    <t>1711880</t>
  </si>
  <si>
    <t>309359-8965</t>
  </si>
  <si>
    <t>Mrs. Michele Jacobs</t>
  </si>
  <si>
    <t>Deer Creek-Mackinaw CUSD 701</t>
  </si>
  <si>
    <t>http://www.springlake606.org</t>
  </si>
  <si>
    <t>46</t>
  </si>
  <si>
    <t>091</t>
  </si>
  <si>
    <t>309545-2241</t>
  </si>
  <si>
    <t>61546 8438</t>
  </si>
  <si>
    <t>Manito</t>
  </si>
  <si>
    <t>13650 N Manito Rd</t>
  </si>
  <si>
    <t>Dr. Charles I Nagel</t>
  </si>
  <si>
    <t>530906060</t>
  </si>
  <si>
    <t>1737020</t>
  </si>
  <si>
    <t>Spring Lake CCSD 606</t>
  </si>
  <si>
    <t>http://www.ep309.org</t>
  </si>
  <si>
    <t>309694-8300</t>
  </si>
  <si>
    <t>61611 2863</t>
  </si>
  <si>
    <t>1401 E Washington St</t>
  </si>
  <si>
    <t>530903090</t>
  </si>
  <si>
    <t>1713230</t>
  </si>
  <si>
    <t>Dr. Marjorie Greuter</t>
  </si>
  <si>
    <t>East Peoria CHSD 309</t>
  </si>
  <si>
    <t>http://www.wacohi.net</t>
  </si>
  <si>
    <t>309444-3167</t>
  </si>
  <si>
    <t>61571 2448</t>
  </si>
  <si>
    <t>Washington</t>
  </si>
  <si>
    <t>115 Bondurant St</t>
  </si>
  <si>
    <t>530903080</t>
  </si>
  <si>
    <t>1740980</t>
  </si>
  <si>
    <t>Dr. Kyle Freeman</t>
  </si>
  <si>
    <t>Washington CHSD 308</t>
  </si>
  <si>
    <t>http://www.pekinhigh.net</t>
  </si>
  <si>
    <t>Pekin</t>
  </si>
  <si>
    <t>530903030</t>
  </si>
  <si>
    <t>1731110</t>
  </si>
  <si>
    <t>309477-4222</t>
  </si>
  <si>
    <t>61554 5266</t>
  </si>
  <si>
    <t>320 Stadium Dr</t>
  </si>
  <si>
    <t>Dr. Danielle Owens</t>
  </si>
  <si>
    <t>Pekin CSD 303</t>
  </si>
  <si>
    <t>http://www.spgs.net</t>
  </si>
  <si>
    <t>309348-3695</t>
  </si>
  <si>
    <t>61564 0430</t>
  </si>
  <si>
    <t>South Pekin</t>
  </si>
  <si>
    <t>206 Main St</t>
  </si>
  <si>
    <t>PO Box 430</t>
  </si>
  <si>
    <t>Mr. Seth Mingus</t>
  </si>
  <si>
    <t>530901370</t>
  </si>
  <si>
    <t>1736780</t>
  </si>
  <si>
    <t>South Pekin SD 137</t>
  </si>
  <si>
    <t>530901080</t>
  </si>
  <si>
    <t>61554 4287</t>
  </si>
  <si>
    <t>501 Washington St</t>
  </si>
  <si>
    <t>1731080</t>
  </si>
  <si>
    <t>309477-4700</t>
  </si>
  <si>
    <t>Dr. Bill D Link</t>
  </si>
  <si>
    <t>Pekin PSD 108</t>
  </si>
  <si>
    <t>http://www.dist102.org</t>
  </si>
  <si>
    <t>Marquette Heights</t>
  </si>
  <si>
    <t>530901020</t>
  </si>
  <si>
    <t>61554 1152</t>
  </si>
  <si>
    <t>51 Yates Rd</t>
  </si>
  <si>
    <t>1728920</t>
  </si>
  <si>
    <t>309382-2172</t>
  </si>
  <si>
    <t>Mr. Byron Sondgeroth</t>
  </si>
  <si>
    <t>N Pekin &amp; Marquette Hght SD 102</t>
  </si>
  <si>
    <t>http://rankin98.org</t>
  </si>
  <si>
    <t>309346-3182</t>
  </si>
  <si>
    <t>61554 9650</t>
  </si>
  <si>
    <t>13716 5th St</t>
  </si>
  <si>
    <t>530900980</t>
  </si>
  <si>
    <t>1733120</t>
  </si>
  <si>
    <t>Dr. Matt Gordon</t>
  </si>
  <si>
    <t>Rankin CSD 98</t>
  </si>
  <si>
    <t>530900860</t>
  </si>
  <si>
    <t>61611 2685</t>
  </si>
  <si>
    <t>601 Taylor St</t>
  </si>
  <si>
    <t>http://www.epd86.org</t>
  </si>
  <si>
    <t>1713240</t>
  </si>
  <si>
    <t>309427-5100</t>
  </si>
  <si>
    <t>Tony Ingold</t>
  </si>
  <si>
    <t>East Peoria SD 86</t>
  </si>
  <si>
    <t>http://www.robein.org</t>
  </si>
  <si>
    <t>309694-1409</t>
  </si>
  <si>
    <t>61611 1601</t>
  </si>
  <si>
    <t>200 Campus Ave</t>
  </si>
  <si>
    <t>Mr. Bradley Bennett</t>
  </si>
  <si>
    <t>530900850</t>
  </si>
  <si>
    <t>1734170</t>
  </si>
  <si>
    <t>Robein SD 85</t>
  </si>
  <si>
    <t>Creve Coeur</t>
  </si>
  <si>
    <t>530900760</t>
  </si>
  <si>
    <t>http://www.cc76.k12.il.us</t>
  </si>
  <si>
    <t>1711290</t>
  </si>
  <si>
    <t>309698-3600</t>
  </si>
  <si>
    <t>61610 3137</t>
  </si>
  <si>
    <t>400 N Highland St</t>
  </si>
  <si>
    <t>Mr. Steve Johnson</t>
  </si>
  <si>
    <t>Creve Coeur SD 76</t>
  </si>
  <si>
    <t>http://www.d52schools.com</t>
  </si>
  <si>
    <t>61571 1473</t>
  </si>
  <si>
    <t>303 Jackson St</t>
  </si>
  <si>
    <t>530900520</t>
  </si>
  <si>
    <t>1741040</t>
  </si>
  <si>
    <t>309444-4182</t>
  </si>
  <si>
    <t>Mr. Patreak Minasian</t>
  </si>
  <si>
    <t>Washington SD 52</t>
  </si>
  <si>
    <t>530900510</t>
  </si>
  <si>
    <t>309444-3943</t>
  </si>
  <si>
    <t>61571 1111</t>
  </si>
  <si>
    <t>1301 Eagle Ave</t>
  </si>
  <si>
    <t>http://www.central51.net/</t>
  </si>
  <si>
    <t>1709150</t>
  </si>
  <si>
    <t>Mr. Dale Heidbreder</t>
  </si>
  <si>
    <t>Central SD 51</t>
  </si>
  <si>
    <t>http://www.d50schools.com</t>
  </si>
  <si>
    <t>530900500</t>
  </si>
  <si>
    <t>61571 3104</t>
  </si>
  <si>
    <t>304 E Almond Dr</t>
  </si>
  <si>
    <t>1741010</t>
  </si>
  <si>
    <t>309745-8914</t>
  </si>
  <si>
    <t>Dr. Chad Allaman</t>
  </si>
  <si>
    <t>District 50 Schools</t>
  </si>
  <si>
    <t>http://www.midwestcentral.org</t>
  </si>
  <si>
    <t>47</t>
  </si>
  <si>
    <t>093</t>
  </si>
  <si>
    <t>530601910</t>
  </si>
  <si>
    <t>Mason</t>
  </si>
  <si>
    <t>1743962</t>
  </si>
  <si>
    <t>309968-6868</t>
  </si>
  <si>
    <t>61546 9474</t>
  </si>
  <si>
    <t>1010 S Washington St</t>
  </si>
  <si>
    <t>Dr. Todd Hellrigel</t>
  </si>
  <si>
    <t>Midwest Central CUSD 191</t>
  </si>
  <si>
    <t>http://www.illinicentral.org</t>
  </si>
  <si>
    <t>094</t>
  </si>
  <si>
    <t>217482-5180</t>
  </si>
  <si>
    <t>Mason City</t>
  </si>
  <si>
    <t>530601890</t>
  </si>
  <si>
    <t>62664 1066</t>
  </si>
  <si>
    <t>208 N West Ave</t>
  </si>
  <si>
    <t>1700113</t>
  </si>
  <si>
    <t>Mr. Mike Ward</t>
  </si>
  <si>
    <t>Illini Central CUSD 189</t>
  </si>
  <si>
    <t>http://www.havana126.net</t>
  </si>
  <si>
    <t>Havana</t>
  </si>
  <si>
    <t>530601260</t>
  </si>
  <si>
    <t>62644 1867</t>
  </si>
  <si>
    <t>501 S McKinley St</t>
  </si>
  <si>
    <t>1718510</t>
  </si>
  <si>
    <t>309543-3384</t>
  </si>
  <si>
    <t>Mr. R Mathew Plater</t>
  </si>
  <si>
    <t>Havana CUSD 126</t>
  </si>
  <si>
    <t>48</t>
  </si>
  <si>
    <t>096</t>
  </si>
  <si>
    <t>510841860</t>
  </si>
  <si>
    <t>Sangamon</t>
  </si>
  <si>
    <t>http://www.sps186.org</t>
  </si>
  <si>
    <t>1737080</t>
  </si>
  <si>
    <t>217525-3002</t>
  </si>
  <si>
    <t>62704 1531</t>
  </si>
  <si>
    <t>1900 W Monroe St</t>
  </si>
  <si>
    <t>Mrs. Jennifer E Gill</t>
  </si>
  <si>
    <t>Springfield SD 186</t>
  </si>
  <si>
    <t>http://www.pretzelpride.com/</t>
  </si>
  <si>
    <t>62670 4608</t>
  </si>
  <si>
    <t>New Berlin</t>
  </si>
  <si>
    <t>600 N Cedar St</t>
  </si>
  <si>
    <t>510840160</t>
  </si>
  <si>
    <t>PO Box 230</t>
  </si>
  <si>
    <t>1727990</t>
  </si>
  <si>
    <t>217488-2040</t>
  </si>
  <si>
    <t>Mrs. Jill Larson</t>
  </si>
  <si>
    <t>New Berlin CUSD 16</t>
  </si>
  <si>
    <t>http://www.wcusd15.org</t>
  </si>
  <si>
    <t>510840150</t>
  </si>
  <si>
    <t>Williamsville</t>
  </si>
  <si>
    <t>1742480</t>
  </si>
  <si>
    <t>217566-2014</t>
  </si>
  <si>
    <t>62693 9729</t>
  </si>
  <si>
    <t>800 S Walnut St</t>
  </si>
  <si>
    <t>Mr. Tip Reedy</t>
  </si>
  <si>
    <t>Williamsville CUSD 15</t>
  </si>
  <si>
    <t>http://www.rivertonschools.org</t>
  </si>
  <si>
    <t>Riverton</t>
  </si>
  <si>
    <t>510840140</t>
  </si>
  <si>
    <t>PO Box 530</t>
  </si>
  <si>
    <t>1734100</t>
  </si>
  <si>
    <t>217629-6009</t>
  </si>
  <si>
    <t>62561 1010</t>
  </si>
  <si>
    <t>6425 Old Route 36</t>
  </si>
  <si>
    <t>PO Box 1010</t>
  </si>
  <si>
    <t>Dr. Brad Polanin</t>
  </si>
  <si>
    <t>Riverton CUSD 14</t>
  </si>
  <si>
    <t>62558 9680</t>
  </si>
  <si>
    <t>Pawnee</t>
  </si>
  <si>
    <t>810 4th St</t>
  </si>
  <si>
    <t>510840110</t>
  </si>
  <si>
    <t>217625-2471</t>
  </si>
  <si>
    <t>http://www.pawneeschools.com</t>
  </si>
  <si>
    <t>1730930</t>
  </si>
  <si>
    <t>Mr. Scott Cameron</t>
  </si>
  <si>
    <t>Pawnee CUSD 11</t>
  </si>
  <si>
    <t>http://www.auburn.k12.il.us</t>
  </si>
  <si>
    <t>Auburn</t>
  </si>
  <si>
    <t>510840100</t>
  </si>
  <si>
    <t>1704620</t>
  </si>
  <si>
    <t>217438-6164</t>
  </si>
  <si>
    <t>62615 1144</t>
  </si>
  <si>
    <t>606 W North St</t>
  </si>
  <si>
    <t>Mr. Darren J Root</t>
  </si>
  <si>
    <t>Auburn CUSD 10</t>
  </si>
  <si>
    <t>Pleasant Plains</t>
  </si>
  <si>
    <t>510840080</t>
  </si>
  <si>
    <t>http://www.ppcusd8.org</t>
  </si>
  <si>
    <t>1731920</t>
  </si>
  <si>
    <t>217626-1041</t>
  </si>
  <si>
    <t>62677 9709</t>
  </si>
  <si>
    <t>315 W Church St</t>
  </si>
  <si>
    <t>Mr. Luke Brooks</t>
  </si>
  <si>
    <t>Pleasant Plains CUSD 8</t>
  </si>
  <si>
    <t>Chatham</t>
  </si>
  <si>
    <t>510840050</t>
  </si>
  <si>
    <t>http://www.chathamschools.org</t>
  </si>
  <si>
    <t>1704920</t>
  </si>
  <si>
    <t>217483-2416</t>
  </si>
  <si>
    <t>62629 1329</t>
  </si>
  <si>
    <t>201 W Mulberry St</t>
  </si>
  <si>
    <t>Dr. Douglas A Wood</t>
  </si>
  <si>
    <t>Ball Chatham CUSD 5</t>
  </si>
  <si>
    <t>http://www.rochester3a.net</t>
  </si>
  <si>
    <t>Rochester</t>
  </si>
  <si>
    <t>51084003A</t>
  </si>
  <si>
    <t>1734320</t>
  </si>
  <si>
    <t>217498-6210</t>
  </si>
  <si>
    <t>62563 9282</t>
  </si>
  <si>
    <t>4 Rocket Dr</t>
  </si>
  <si>
    <t>Mr. Dan W Cox</t>
  </si>
  <si>
    <t>Rochester CUSD 3A</t>
  </si>
  <si>
    <t>http://www.tricityschools.org</t>
  </si>
  <si>
    <t>62515 6267</t>
  </si>
  <si>
    <t>Buffalo</t>
  </si>
  <si>
    <t>324 W Charles St</t>
  </si>
  <si>
    <t>510840010</t>
  </si>
  <si>
    <t>1739450</t>
  </si>
  <si>
    <t>217364-4811</t>
  </si>
  <si>
    <t>Mr. Chad Colmone</t>
  </si>
  <si>
    <t>Tri City CUSD 1</t>
  </si>
  <si>
    <t>510652130</t>
  </si>
  <si>
    <t>Menard</t>
  </si>
  <si>
    <t>62613 9473</t>
  </si>
  <si>
    <t>Athens</t>
  </si>
  <si>
    <t>501 Warrior Way</t>
  </si>
  <si>
    <t>1704470</t>
  </si>
  <si>
    <t>217636-8761</t>
  </si>
  <si>
    <t>Scott Laird</t>
  </si>
  <si>
    <t>Athens CUSD 213</t>
  </si>
  <si>
    <t>http://www.porta202.org</t>
  </si>
  <si>
    <t>Petersburg</t>
  </si>
  <si>
    <t>510652020</t>
  </si>
  <si>
    <t>62675 0202</t>
  </si>
  <si>
    <t>17651 Bluejay Rd</t>
  </si>
  <si>
    <t>PO Box 202</t>
  </si>
  <si>
    <t>1731410</t>
  </si>
  <si>
    <t>217632-3803</t>
  </si>
  <si>
    <t>Mr. Matthew Brue</t>
  </si>
  <si>
    <t>Porta CUSD 202</t>
  </si>
  <si>
    <t>http://www.greenviewschools.org</t>
  </si>
  <si>
    <t>217968-2295</t>
  </si>
  <si>
    <t>62642 1000</t>
  </si>
  <si>
    <t>Greenview</t>
  </si>
  <si>
    <t>147 E Palmer St</t>
  </si>
  <si>
    <t>Mr. Ryan Heavner</t>
  </si>
  <si>
    <t>510652000</t>
  </si>
  <si>
    <t>1717700</t>
  </si>
  <si>
    <t>Greenview CUSD 200</t>
  </si>
  <si>
    <t>http://www.oths.us</t>
  </si>
  <si>
    <t>12</t>
  </si>
  <si>
    <t>57</t>
  </si>
  <si>
    <t>114</t>
  </si>
  <si>
    <t>618632-3507</t>
  </si>
  <si>
    <t>62269 2316</t>
  </si>
  <si>
    <t>O Fallon</t>
  </si>
  <si>
    <t>600 S Smiley St</t>
  </si>
  <si>
    <t>500822030</t>
  </si>
  <si>
    <t>Saint Clair</t>
  </si>
  <si>
    <t>1729790</t>
  </si>
  <si>
    <t>Dr. Darcy G Benway</t>
  </si>
  <si>
    <t>O Fallon Twp HSD 203</t>
  </si>
  <si>
    <t>http://www.bths201.org</t>
  </si>
  <si>
    <t>113</t>
  </si>
  <si>
    <t>Belleville</t>
  </si>
  <si>
    <t>500822010</t>
  </si>
  <si>
    <t>1705640</t>
  </si>
  <si>
    <t>618222-8241</t>
  </si>
  <si>
    <t>62220 4374</t>
  </si>
  <si>
    <t>920 N Illinois St</t>
  </si>
  <si>
    <t>Dr. Brian Mentzer</t>
  </si>
  <si>
    <t>Belleville Twp HSD 201</t>
  </si>
  <si>
    <t>58</t>
  </si>
  <si>
    <t>116</t>
  </si>
  <si>
    <t>Dupo</t>
  </si>
  <si>
    <t>500821960</t>
  </si>
  <si>
    <t>62239 1469</t>
  </si>
  <si>
    <t>600 Louisa Ave</t>
  </si>
  <si>
    <t>http://www.dupo196.org</t>
  </si>
  <si>
    <t>1712720</t>
  </si>
  <si>
    <t>618286-3812</t>
  </si>
  <si>
    <t>Dr. Kelly Carpenter</t>
  </si>
  <si>
    <t>Dupo CUSD 196</t>
  </si>
  <si>
    <t>East Saint Louis</t>
  </si>
  <si>
    <t>500821890</t>
  </si>
  <si>
    <t>http://estl189.com</t>
  </si>
  <si>
    <t>1713320</t>
  </si>
  <si>
    <t>618646-3009</t>
  </si>
  <si>
    <t>62201 1907</t>
  </si>
  <si>
    <t>1005 State St</t>
  </si>
  <si>
    <t>Mr. Arthur Culver</t>
  </si>
  <si>
    <t>East St Louis SD 189</t>
  </si>
  <si>
    <t>618271-1014</t>
  </si>
  <si>
    <t>62059 0250</t>
  </si>
  <si>
    <t>Lovejoy</t>
  </si>
  <si>
    <t>800 Madison St</t>
  </si>
  <si>
    <t>PO Box 250</t>
  </si>
  <si>
    <t>Dr. Raelynn M Parks</t>
  </si>
  <si>
    <t>500821880</t>
  </si>
  <si>
    <t>http://www.lovejoy.stclair.k12.il.us</t>
  </si>
  <si>
    <t>1723640</t>
  </si>
  <si>
    <t>Brooklyn UD 188</t>
  </si>
  <si>
    <t>Cahokia</t>
  </si>
  <si>
    <t>500821870</t>
  </si>
  <si>
    <t>http://www.cusd187.org</t>
  </si>
  <si>
    <t>62206 2329</t>
  </si>
  <si>
    <t>1700 Jerome Ln</t>
  </si>
  <si>
    <t>1708040</t>
  </si>
  <si>
    <t>618332-3700</t>
  </si>
  <si>
    <t>Mr. Arnett Harvey</t>
  </si>
  <si>
    <t>Cahokia CUSD 187</t>
  </si>
  <si>
    <t>http://www.signalhill181.org</t>
  </si>
  <si>
    <t>618397-0325</t>
  </si>
  <si>
    <t>62223 1644</t>
  </si>
  <si>
    <t>40 Signal Hill Pl</t>
  </si>
  <si>
    <t>500821810</t>
  </si>
  <si>
    <t>1736330</t>
  </si>
  <si>
    <t>Mr. Kelly Bohnenstiehl</t>
  </si>
  <si>
    <t>Signal Hill SD 181</t>
  </si>
  <si>
    <t>62223 2635</t>
  </si>
  <si>
    <t>7401 Westchester Dr</t>
  </si>
  <si>
    <t>500821750</t>
  </si>
  <si>
    <t>http://www.harmony175.org</t>
  </si>
  <si>
    <t>1714220</t>
  </si>
  <si>
    <t>618397-8444</t>
  </si>
  <si>
    <t>Mr. Dave Deets</t>
  </si>
  <si>
    <t>Harmony Emge SD 175</t>
  </si>
  <si>
    <t>Millstadt</t>
  </si>
  <si>
    <t>500821600</t>
  </si>
  <si>
    <t>http://www.mccsd160.com</t>
  </si>
  <si>
    <t>62260 1147</t>
  </si>
  <si>
    <t>211 W Mill St</t>
  </si>
  <si>
    <t>1726190</t>
  </si>
  <si>
    <t>618476-1803</t>
  </si>
  <si>
    <t>Mr. Bradley W Landgraf</t>
  </si>
  <si>
    <t>Millstadt CCSD 160</t>
  </si>
  <si>
    <t>http://www.smithton.stclair.k12.il.us</t>
  </si>
  <si>
    <t>618233-6863</t>
  </si>
  <si>
    <t>62285 0395</t>
  </si>
  <si>
    <t>Smithton</t>
  </si>
  <si>
    <t>316 S Hickory St</t>
  </si>
  <si>
    <t>PO Box 395</t>
  </si>
  <si>
    <t>500821300</t>
  </si>
  <si>
    <t>1736510</t>
  </si>
  <si>
    <t>Dr. William Phillips</t>
  </si>
  <si>
    <t>Smithton CCSD 130</t>
  </si>
  <si>
    <t>http://www.bv119.org</t>
  </si>
  <si>
    <t>618236-5200</t>
  </si>
  <si>
    <t>62220 3463</t>
  </si>
  <si>
    <t>2465 Amann Dr</t>
  </si>
  <si>
    <t>500821190</t>
  </si>
  <si>
    <t>1705580</t>
  </si>
  <si>
    <t>Mr. RDane Gale</t>
  </si>
  <si>
    <t>Belle Valley SD 119</t>
  </si>
  <si>
    <t>http://belleville118.org</t>
  </si>
  <si>
    <t>500821180</t>
  </si>
  <si>
    <t>1705610</t>
  </si>
  <si>
    <t>618233-2830</t>
  </si>
  <si>
    <t>62220 1326</t>
  </si>
  <si>
    <t>105 W A St</t>
  </si>
  <si>
    <t>Dr. Ryan L Boike</t>
  </si>
  <si>
    <t>Belleville SD 118</t>
  </si>
  <si>
    <t>http://www.highmountschool.com</t>
  </si>
  <si>
    <t>618233-1054</t>
  </si>
  <si>
    <t>62226 4254</t>
  </si>
  <si>
    <t>Swansea</t>
  </si>
  <si>
    <t>1721 Boul Ave</t>
  </si>
  <si>
    <t>500821160</t>
  </si>
  <si>
    <t>1718960</t>
  </si>
  <si>
    <t>Dr. Beth Horner</t>
  </si>
  <si>
    <t>High Mount SD 116</t>
  </si>
  <si>
    <t>http://www.wssd115.org</t>
  </si>
  <si>
    <t>618239-0000</t>
  </si>
  <si>
    <t>500821150</t>
  </si>
  <si>
    <t>62221 5117</t>
  </si>
  <si>
    <t>111 Warrior Way</t>
  </si>
  <si>
    <t>1742300</t>
  </si>
  <si>
    <t>Mr. Mark L Heuring</t>
  </si>
  <si>
    <t>Whiteside SD 115</t>
  </si>
  <si>
    <t>http://www.wbsd113.org</t>
  </si>
  <si>
    <t>618277-2100</t>
  </si>
  <si>
    <t>500821130</t>
  </si>
  <si>
    <t>62226 1824</t>
  </si>
  <si>
    <t>410 Huntwood Rd</t>
  </si>
  <si>
    <t>1742960</t>
  </si>
  <si>
    <t>Mr. Scott Harres</t>
  </si>
  <si>
    <t>Wolf Branch SD 113</t>
  </si>
  <si>
    <t>http://www.dist110.com</t>
  </si>
  <si>
    <t>Fairview Heights</t>
  </si>
  <si>
    <t>500821100</t>
  </si>
  <si>
    <t>62208 2422</t>
  </si>
  <si>
    <t>10110 Old Lincoln Trl</t>
  </si>
  <si>
    <t>1717310</t>
  </si>
  <si>
    <t>618398-5577</t>
  </si>
  <si>
    <t>Mr. Matthew A Stines</t>
  </si>
  <si>
    <t>Grant CCSD 110</t>
  </si>
  <si>
    <t>http://www.pwh105.org</t>
  </si>
  <si>
    <t>500821050</t>
  </si>
  <si>
    <t>62208 2802</t>
  </si>
  <si>
    <t>400 Ashland Ave</t>
  </si>
  <si>
    <t>1732190</t>
  </si>
  <si>
    <t>618233-2320</t>
  </si>
  <si>
    <t>Dr. Julie Brown</t>
  </si>
  <si>
    <t>Pontiac-W Holliday SD 105</t>
  </si>
  <si>
    <t>http://central104.org</t>
  </si>
  <si>
    <t>56</t>
  </si>
  <si>
    <t>112</t>
  </si>
  <si>
    <t>618632-6336</t>
  </si>
  <si>
    <t>62269 1725</t>
  </si>
  <si>
    <t>309 Hartman Ln</t>
  </si>
  <si>
    <t>500821040</t>
  </si>
  <si>
    <t>1709170</t>
  </si>
  <si>
    <t>Ms. Dawn Elser</t>
  </si>
  <si>
    <t>Central SD 104</t>
  </si>
  <si>
    <t>54</t>
  </si>
  <si>
    <t>108</t>
  </si>
  <si>
    <t>500820900</t>
  </si>
  <si>
    <t>http://www.of90.net</t>
  </si>
  <si>
    <t>1729760</t>
  </si>
  <si>
    <t>618632-3666</t>
  </si>
  <si>
    <t>62269 1419</t>
  </si>
  <si>
    <t>118 E Washington St</t>
  </si>
  <si>
    <t>Mrs. Carrie E Hruby</t>
  </si>
  <si>
    <t>O Fallon CCSD 90</t>
  </si>
  <si>
    <t>http://www.shi85.org</t>
  </si>
  <si>
    <t>618632-7434</t>
  </si>
  <si>
    <t>62269 3617</t>
  </si>
  <si>
    <t>Shiloh</t>
  </si>
  <si>
    <t>125 Diamond Ct</t>
  </si>
  <si>
    <t>500820850</t>
  </si>
  <si>
    <t>1736210</t>
  </si>
  <si>
    <t>Dale F Sauer</t>
  </si>
  <si>
    <t>Shiloh Village SD 85</t>
  </si>
  <si>
    <t>618539-5533</t>
  </si>
  <si>
    <t>62243 1535</t>
  </si>
  <si>
    <t>Freeburg</t>
  </si>
  <si>
    <t>401 S Monroe St</t>
  </si>
  <si>
    <t>500820770</t>
  </si>
  <si>
    <t>1715840</t>
  </si>
  <si>
    <t>Mr. Gregory Frerking</t>
  </si>
  <si>
    <t>Freeburg CHSD 77</t>
  </si>
  <si>
    <t>http://www.frg70.org</t>
  </si>
  <si>
    <t>618539-3188</t>
  </si>
  <si>
    <t>62243 1534</t>
  </si>
  <si>
    <t>408 S Belleville St</t>
  </si>
  <si>
    <t>500820700</t>
  </si>
  <si>
    <t>1715820</t>
  </si>
  <si>
    <t>Mrs. Tomi Diefenbach</t>
  </si>
  <si>
    <t>Freeburg CCSD 70</t>
  </si>
  <si>
    <t>62264 1507</t>
  </si>
  <si>
    <t>New Athens</t>
  </si>
  <si>
    <t>501 Hanft St</t>
  </si>
  <si>
    <t>500820600</t>
  </si>
  <si>
    <t>1727960</t>
  </si>
  <si>
    <t>618475-2174</t>
  </si>
  <si>
    <t>Brian Karraker</t>
  </si>
  <si>
    <t>New Athens CUSD 60</t>
  </si>
  <si>
    <t>Marissa</t>
  </si>
  <si>
    <t>500820400</t>
  </si>
  <si>
    <t>http://www.marissa40.org</t>
  </si>
  <si>
    <t>1724650</t>
  </si>
  <si>
    <t>618295-2313</t>
  </si>
  <si>
    <t>62257 1185</t>
  </si>
  <si>
    <t>1 E Marissa St</t>
  </si>
  <si>
    <t>Mr. Jeff Strieker</t>
  </si>
  <si>
    <t>Marissa CUSD 40</t>
  </si>
  <si>
    <t>http://www.stlibory30.org</t>
  </si>
  <si>
    <t>618768-4923</t>
  </si>
  <si>
    <t>62282 0323</t>
  </si>
  <si>
    <t>Saint Libory</t>
  </si>
  <si>
    <t>811 Darmstadt St</t>
  </si>
  <si>
    <t>PO Box 323</t>
  </si>
  <si>
    <t>Dr. Tom Rude</t>
  </si>
  <si>
    <t>500820300</t>
  </si>
  <si>
    <t>1737440</t>
  </si>
  <si>
    <t>St Libory Cons SD 30</t>
  </si>
  <si>
    <t>500820190</t>
  </si>
  <si>
    <t>Mascoutah</t>
  </si>
  <si>
    <t>http://msd19.org</t>
  </si>
  <si>
    <t>1724940</t>
  </si>
  <si>
    <t>618566-7414</t>
  </si>
  <si>
    <t>62258 1362</t>
  </si>
  <si>
    <t>421 W Harnett St</t>
  </si>
  <si>
    <t>Dr. Craig A Fiegel</t>
  </si>
  <si>
    <t>Mascoutah CUD 19</t>
  </si>
  <si>
    <t>Lebanon</t>
  </si>
  <si>
    <t>500820090</t>
  </si>
  <si>
    <t>http://lcusd9.org/</t>
  </si>
  <si>
    <t>62254 1570</t>
  </si>
  <si>
    <t>200 W Schuetz St</t>
  </si>
  <si>
    <t>1722300</t>
  </si>
  <si>
    <t>618537-4611</t>
  </si>
  <si>
    <t>Mr. Patrick Keeney</t>
  </si>
  <si>
    <t>Lebanon CUSD 9</t>
  </si>
  <si>
    <t>http://www.rr300.org</t>
  </si>
  <si>
    <t>36</t>
  </si>
  <si>
    <t>072</t>
  </si>
  <si>
    <t>Taylor Ridge</t>
  </si>
  <si>
    <t>490813000</t>
  </si>
  <si>
    <t>Rock Island</t>
  </si>
  <si>
    <t>61284 9719</t>
  </si>
  <si>
    <t>14110 134th Ave W</t>
  </si>
  <si>
    <t>1734440</t>
  </si>
  <si>
    <t>309793-8001</t>
  </si>
  <si>
    <t>Mr. Perry Miller</t>
  </si>
  <si>
    <t>Rockridge CUSD 300</t>
  </si>
  <si>
    <t>http://www.sherrard.us</t>
  </si>
  <si>
    <t>074</t>
  </si>
  <si>
    <t>490812000</t>
  </si>
  <si>
    <t>Sherrard</t>
  </si>
  <si>
    <t>1736180</t>
  </si>
  <si>
    <t>309593-4075</t>
  </si>
  <si>
    <t>61281 0369</t>
  </si>
  <si>
    <t>507 3rd St</t>
  </si>
  <si>
    <t>PO Box 369</t>
  </si>
  <si>
    <t>Mr. Alan Boucher</t>
  </si>
  <si>
    <t>Sherrard CUSD 200</t>
  </si>
  <si>
    <t>http://www.riverdaleschools.org</t>
  </si>
  <si>
    <t>071</t>
  </si>
  <si>
    <t>Port Byron</t>
  </si>
  <si>
    <t>490811000</t>
  </si>
  <si>
    <t>61275 9054</t>
  </si>
  <si>
    <t>1733930</t>
  </si>
  <si>
    <t>309523-3184</t>
  </si>
  <si>
    <t>9624 256th St N</t>
  </si>
  <si>
    <t>Mr. Joshua Temple</t>
  </si>
  <si>
    <t>Riverdale CUSD 100</t>
  </si>
  <si>
    <t>490810410</t>
  </si>
  <si>
    <t>http://rimsd41.org</t>
  </si>
  <si>
    <t>1734410</t>
  </si>
  <si>
    <t>309793-5900</t>
  </si>
  <si>
    <t>61201 8909</t>
  </si>
  <si>
    <t>2101 6th Ave</t>
  </si>
  <si>
    <t>Dr. Reginald Lawrence</t>
  </si>
  <si>
    <t>Rock Island SD 41</t>
  </si>
  <si>
    <t>Moline</t>
  </si>
  <si>
    <t>490810400</t>
  </si>
  <si>
    <t>http://www.molineschools.org</t>
  </si>
  <si>
    <t>1726400</t>
  </si>
  <si>
    <t>309743-1600</t>
  </si>
  <si>
    <t>61265 3143</t>
  </si>
  <si>
    <t>1619 11th Ave</t>
  </si>
  <si>
    <t>Dr. Rachel Savage</t>
  </si>
  <si>
    <t>Moline-Coal Valley CUSD 40</t>
  </si>
  <si>
    <t>East Moline</t>
  </si>
  <si>
    <t>490810370</t>
  </si>
  <si>
    <t>http://www.emsd37.org</t>
  </si>
  <si>
    <t>Silvis</t>
  </si>
  <si>
    <t>1713170</t>
  </si>
  <si>
    <t>309792-2887</t>
  </si>
  <si>
    <t>61244 1921</t>
  </si>
  <si>
    <t>3451 Morton Dr</t>
  </si>
  <si>
    <t>Dr. Kristin M Humphries</t>
  </si>
  <si>
    <t>East Moline SD 37</t>
  </si>
  <si>
    <t>http://www.ccb36.com</t>
  </si>
  <si>
    <t>309792-2002</t>
  </si>
  <si>
    <t>61282 1779</t>
  </si>
  <si>
    <t>2002 Eagle Ridge Dr</t>
  </si>
  <si>
    <t>490810360</t>
  </si>
  <si>
    <t>1708310</t>
  </si>
  <si>
    <t>Mr. Eric Lawson</t>
  </si>
  <si>
    <t>Carbon Cliff-Barstow SD 36</t>
  </si>
  <si>
    <t>http://www.silvisrockets.com</t>
  </si>
  <si>
    <t>490810340</t>
  </si>
  <si>
    <t>61244 1924</t>
  </si>
  <si>
    <t>4280 4th Ave</t>
  </si>
  <si>
    <t>1736360</t>
  </si>
  <si>
    <t>309792-9325</t>
  </si>
  <si>
    <t>Dr. Terri Vandewiele</t>
  </si>
  <si>
    <t>Silvis SD 34</t>
  </si>
  <si>
    <t>http://uths.net</t>
  </si>
  <si>
    <t>61244 4145</t>
  </si>
  <si>
    <t>1275 Avenue of The Cities</t>
  </si>
  <si>
    <t>490810300</t>
  </si>
  <si>
    <t>1739870</t>
  </si>
  <si>
    <t>309752-1611</t>
  </si>
  <si>
    <t>Dr. Jay C Morrow</t>
  </si>
  <si>
    <t>United Twp HSD 30</t>
  </si>
  <si>
    <t>http://www.hampton29.com</t>
  </si>
  <si>
    <t>309755-0693</t>
  </si>
  <si>
    <t>61256 9662</t>
  </si>
  <si>
    <t>Hampton</t>
  </si>
  <si>
    <t>206 5th St</t>
  </si>
  <si>
    <t>Mr. Scott McKissick</t>
  </si>
  <si>
    <t>490810290</t>
  </si>
  <si>
    <t>1718090</t>
  </si>
  <si>
    <t>Hampton SD 29</t>
  </si>
  <si>
    <t>http://www.hollis328.net</t>
  </si>
  <si>
    <t>309697-1325</t>
  </si>
  <si>
    <t>61607 9564</t>
  </si>
  <si>
    <t>Peoria</t>
  </si>
  <si>
    <t>5613 W Tuscarora Rd</t>
  </si>
  <si>
    <t>480723280</t>
  </si>
  <si>
    <t>1719420</t>
  </si>
  <si>
    <t>Mr. Chad Jones</t>
  </si>
  <si>
    <t>Hollis Cons SD 328</t>
  </si>
  <si>
    <t>http://www.illinibluffs.com</t>
  </si>
  <si>
    <t>309389-2231</t>
  </si>
  <si>
    <t>61533 9506</t>
  </si>
  <si>
    <t>Glasford</t>
  </si>
  <si>
    <t>9611 S Hanna City Glasford Rd</t>
  </si>
  <si>
    <t>480723270</t>
  </si>
  <si>
    <t>1719960</t>
  </si>
  <si>
    <t>Dr. Roger L Alvey</t>
  </si>
  <si>
    <t>Illini Bluffs CUSD 327</t>
  </si>
  <si>
    <t>http://www.princeville326.org</t>
  </si>
  <si>
    <t>309385-2213</t>
  </si>
  <si>
    <t>Princeville</t>
  </si>
  <si>
    <t>480723260</t>
  </si>
  <si>
    <t>1732770</t>
  </si>
  <si>
    <t>61559 7536</t>
  </si>
  <si>
    <t>909 N Town Ave</t>
  </si>
  <si>
    <t>Mr. Shannon Duling</t>
  </si>
  <si>
    <t>Princeville CUSD 326</t>
  </si>
  <si>
    <t>http://www.phcusd325.net</t>
  </si>
  <si>
    <t>092</t>
  </si>
  <si>
    <t>61616 5106</t>
  </si>
  <si>
    <t>Peoria Heights</t>
  </si>
  <si>
    <t>500 E Glen Ave</t>
  </si>
  <si>
    <t>480723250</t>
  </si>
  <si>
    <t>1731270</t>
  </si>
  <si>
    <t>309686-8800</t>
  </si>
  <si>
    <t>Dr. Eric M Heath</t>
  </si>
  <si>
    <t>Peoria Heights CUSD 325</t>
  </si>
  <si>
    <t>http://www.dunlapcusd.net</t>
  </si>
  <si>
    <t>Dunlap</t>
  </si>
  <si>
    <t>480723230</t>
  </si>
  <si>
    <t>1712700</t>
  </si>
  <si>
    <t>309243-8700</t>
  </si>
  <si>
    <t>61525 8936</t>
  </si>
  <si>
    <t>400 S 4Th St</t>
  </si>
  <si>
    <t>Dr. Scott Dearman</t>
  </si>
  <si>
    <t>Dunlap CUSD 323</t>
  </si>
  <si>
    <t>http://www.elmwood322.com</t>
  </si>
  <si>
    <t>Elmwood</t>
  </si>
  <si>
    <t>480723220</t>
  </si>
  <si>
    <t>61529 9454</t>
  </si>
  <si>
    <t>301 W Butternut St</t>
  </si>
  <si>
    <t>1714050</t>
  </si>
  <si>
    <t>309742-8464</t>
  </si>
  <si>
    <t>Dr. Chad Wagner</t>
  </si>
  <si>
    <t>Elmwood CUSD 322</t>
  </si>
  <si>
    <t>309274-5418</t>
  </si>
  <si>
    <t>Chillicothe</t>
  </si>
  <si>
    <t>480723210</t>
  </si>
  <si>
    <t>http://www.ivcschools.com</t>
  </si>
  <si>
    <t>61523 1373</t>
  </si>
  <si>
    <t>1300 W Sycamore St</t>
  </si>
  <si>
    <t>1719970</t>
  </si>
  <si>
    <t>Dr. Chad Allison</t>
  </si>
  <si>
    <t>Il Valley Central USD 321</t>
  </si>
  <si>
    <t>http://www.limestonewalters.com</t>
  </si>
  <si>
    <t>309697-3035</t>
  </si>
  <si>
    <t>61607 9428</t>
  </si>
  <si>
    <t>8223 W Smithville Rd</t>
  </si>
  <si>
    <t>480723160</t>
  </si>
  <si>
    <t>1722920</t>
  </si>
  <si>
    <t>Mr. Timothy Dotson</t>
  </si>
  <si>
    <t>Limestone Walters CCSD 316</t>
  </si>
  <si>
    <t>309697-6271</t>
  </si>
  <si>
    <t>61607 2113</t>
  </si>
  <si>
    <t>4201 Airport Rd</t>
  </si>
  <si>
    <t>480723100</t>
  </si>
  <si>
    <t>http://www.limestone.k12.il.us</t>
  </si>
  <si>
    <t>1722950</t>
  </si>
  <si>
    <t>Dr. Allan S Gresham</t>
  </si>
  <si>
    <t>Limestone CHSD 310</t>
  </si>
  <si>
    <t>http://www.brimfield309.com</t>
  </si>
  <si>
    <t>61517 0380</t>
  </si>
  <si>
    <t>Brimfield</t>
  </si>
  <si>
    <t>PO Box 380</t>
  </si>
  <si>
    <t>480723090</t>
  </si>
  <si>
    <t>323 E Clinton St</t>
  </si>
  <si>
    <t>1707200</t>
  </si>
  <si>
    <t>309446-3378</t>
  </si>
  <si>
    <t>Mr. Anthony Shinall</t>
  </si>
  <si>
    <t>Brimfield CUSD 309</t>
  </si>
  <si>
    <t>http://www.dist265.com</t>
  </si>
  <si>
    <t>309245-1000</t>
  </si>
  <si>
    <t>Farmington</t>
  </si>
  <si>
    <t>480722650</t>
  </si>
  <si>
    <t>1700044</t>
  </si>
  <si>
    <t>61531 9648</t>
  </si>
  <si>
    <t>212 N Lightfoot Rd</t>
  </si>
  <si>
    <t>Dr. Zac Chatterton</t>
  </si>
  <si>
    <t>Farmington Central CUSD 265</t>
  </si>
  <si>
    <t>480721500</t>
  </si>
  <si>
    <t>61603 1260</t>
  </si>
  <si>
    <t>3202 N Wisconsin Ave</t>
  </si>
  <si>
    <t>http://www.psd150.org</t>
  </si>
  <si>
    <t>1731230</t>
  </si>
  <si>
    <t>309672-6768</t>
  </si>
  <si>
    <t>Dr. Sharon Desmoulin-Kherat</t>
  </si>
  <si>
    <t>Peoria SD 150</t>
  </si>
  <si>
    <t>http://www.monroe70.org</t>
  </si>
  <si>
    <t>309697-3120</t>
  </si>
  <si>
    <t>61607 1434</t>
  </si>
  <si>
    <t>Bartonville</t>
  </si>
  <si>
    <t>5137 W Cisna Rd</t>
  </si>
  <si>
    <t>480720700</t>
  </si>
  <si>
    <t>1726490</t>
  </si>
  <si>
    <t>Dr. Darrick Reiley</t>
  </si>
  <si>
    <t>Monroe SD 70</t>
  </si>
  <si>
    <t>http://www.phill69.com</t>
  </si>
  <si>
    <t>309637-6829</t>
  </si>
  <si>
    <t>61605 1263</t>
  </si>
  <si>
    <t>3717 W Malone St</t>
  </si>
  <si>
    <t>Mrs. Lisa Weaver</t>
  </si>
  <si>
    <t>480720690</t>
  </si>
  <si>
    <t>1731860</t>
  </si>
  <si>
    <t>Pleasant Hill SD 69</t>
  </si>
  <si>
    <t>http://www.og68.org</t>
  </si>
  <si>
    <t>309697-0621</t>
  </si>
  <si>
    <t>61607 2117</t>
  </si>
  <si>
    <t>6018 W Lancaster Rd</t>
  </si>
  <si>
    <t>480720680</t>
  </si>
  <si>
    <t>1729100</t>
  </si>
  <si>
    <t>Dr. Loren Baele</t>
  </si>
  <si>
    <t>Oak Grove SD 68  Bartonville</t>
  </si>
  <si>
    <t>309697-3253</t>
  </si>
  <si>
    <t>61607 2580</t>
  </si>
  <si>
    <t>6000 S Adams St</t>
  </si>
  <si>
    <t>Dr. Lan Eberle</t>
  </si>
  <si>
    <t>480720660</t>
  </si>
  <si>
    <t>1705190</t>
  </si>
  <si>
    <t>Bartonville SD 66</t>
  </si>
  <si>
    <t>http://www.norwood63.org</t>
  </si>
  <si>
    <t>480720630</t>
  </si>
  <si>
    <t>61604 4419</t>
  </si>
  <si>
    <t>6521 W Farmington Rd</t>
  </si>
  <si>
    <t>1729040</t>
  </si>
  <si>
    <t>309676-3523</t>
  </si>
  <si>
    <t>Mr. Jacob Flowers</t>
  </si>
  <si>
    <t>Norwood ESD 63</t>
  </si>
  <si>
    <t>309679-0634</t>
  </si>
  <si>
    <t>61604 1027</t>
  </si>
  <si>
    <t>3314 W Richwoods Blvd</t>
  </si>
  <si>
    <t>480720620</t>
  </si>
  <si>
    <t>http://www.pv62.com</t>
  </si>
  <si>
    <t>1731950</t>
  </si>
  <si>
    <t>Mrs. Tracy A Forck</t>
  </si>
  <si>
    <t>Pleasant Valley SD 62</t>
  </si>
  <si>
    <t>http://www.rfhs301.org</t>
  </si>
  <si>
    <t>815625-3886</t>
  </si>
  <si>
    <t>61071 1023</t>
  </si>
  <si>
    <t>Rock Falls</t>
  </si>
  <si>
    <t>101 12th Ave</t>
  </si>
  <si>
    <t>470983010</t>
  </si>
  <si>
    <t>Whiteside</t>
  </si>
  <si>
    <t>1734380</t>
  </si>
  <si>
    <t>Mr. Ron McCord</t>
  </si>
  <si>
    <t>Rock Falls Twp HSD 301</t>
  </si>
  <si>
    <t>https://sites.google.com/a/mgs145.net/montmorencyschooldistrict145/home</t>
  </si>
  <si>
    <t>815625-6616</t>
  </si>
  <si>
    <t>61071 9350</t>
  </si>
  <si>
    <t>9415 Hoover Rd</t>
  </si>
  <si>
    <t>470981450</t>
  </si>
  <si>
    <t>1726590</t>
  </si>
  <si>
    <t>Mr. Alex J Moore</t>
  </si>
  <si>
    <t>Montmorency CCSD 145</t>
  </si>
  <si>
    <t>815625-4400</t>
  </si>
  <si>
    <t>61071 1913</t>
  </si>
  <si>
    <t>1602 Dixon Rd</t>
  </si>
  <si>
    <t>470980200</t>
  </si>
  <si>
    <t>http://ecoloma.net</t>
  </si>
  <si>
    <t>1701411</t>
  </si>
  <si>
    <t>Mr. Christopher Lensing</t>
  </si>
  <si>
    <t>East Coloma - Nelson CESD 20</t>
  </si>
  <si>
    <t>http://www.rfsd13.org</t>
  </si>
  <si>
    <t>470980130</t>
  </si>
  <si>
    <t>61071 1229</t>
  </si>
  <si>
    <t>1734350</t>
  </si>
  <si>
    <t>815626-2604</t>
  </si>
  <si>
    <t>602 4th Ave</t>
  </si>
  <si>
    <t>Mr. Dan M Arickx</t>
  </si>
  <si>
    <t>Rock Falls ESD 13</t>
  </si>
  <si>
    <t>http://www.morrisonschools.org</t>
  </si>
  <si>
    <t>Morrison</t>
  </si>
  <si>
    <t>470980060</t>
  </si>
  <si>
    <t>61270 2907</t>
  </si>
  <si>
    <t>643 Genesee Ave</t>
  </si>
  <si>
    <t>1726710</t>
  </si>
  <si>
    <t>815772-2064</t>
  </si>
  <si>
    <t>Mr. Scott Vance</t>
  </si>
  <si>
    <t>Morrison CUSD 6</t>
  </si>
  <si>
    <t>Sterling</t>
  </si>
  <si>
    <t>470980050</t>
  </si>
  <si>
    <t>http://www.sterlingpublicschools.org</t>
  </si>
  <si>
    <t>1742310</t>
  </si>
  <si>
    <t>815626-5050</t>
  </si>
  <si>
    <t>61081 1391</t>
  </si>
  <si>
    <t>410 E Le Fevre Rd</t>
  </si>
  <si>
    <t>Dr. Tad Everett</t>
  </si>
  <si>
    <t>Sterling CUSD 5</t>
  </si>
  <si>
    <t>http://www.plt3.org</t>
  </si>
  <si>
    <t>Prophetstown</t>
  </si>
  <si>
    <t>470980030</t>
  </si>
  <si>
    <t>1732830</t>
  </si>
  <si>
    <t>815537-5101</t>
  </si>
  <si>
    <t>61277 9376</t>
  </si>
  <si>
    <t>79 Grove St</t>
  </si>
  <si>
    <t>Dr. John T Petzke</t>
  </si>
  <si>
    <t>Prophetstown-Lyndon-Tampico CUSD3</t>
  </si>
  <si>
    <t>Fulton</t>
  </si>
  <si>
    <t>470980020</t>
  </si>
  <si>
    <t>http://www.riverbendschools.org</t>
  </si>
  <si>
    <t>1733950</t>
  </si>
  <si>
    <t>815589-2711</t>
  </si>
  <si>
    <t>61252 1767</t>
  </si>
  <si>
    <t>1110 3rd St</t>
  </si>
  <si>
    <t>Mr. Darryl Hogue</t>
  </si>
  <si>
    <t>River Bend CUSD 2</t>
  </si>
  <si>
    <t>http://www.ecusd.info</t>
  </si>
  <si>
    <t>309659-2239</t>
  </si>
  <si>
    <t>Erie</t>
  </si>
  <si>
    <t>470980010</t>
  </si>
  <si>
    <t>61250 9439</t>
  </si>
  <si>
    <t>Mr. Charles Milem</t>
  </si>
  <si>
    <t>1714350</t>
  </si>
  <si>
    <t>520 5th Ave</t>
  </si>
  <si>
    <t>Erie CUSD 1</t>
  </si>
  <si>
    <t>http://www.leeogle.org/</t>
  </si>
  <si>
    <t>45</t>
  </si>
  <si>
    <t>090</t>
  </si>
  <si>
    <t>815393-4477</t>
  </si>
  <si>
    <t>61049 7700</t>
  </si>
  <si>
    <t>Lindenwood</t>
  </si>
  <si>
    <t>304 Main St</t>
  </si>
  <si>
    <t>Dr. Michael Shapiro</t>
  </si>
  <si>
    <t>470712690</t>
  </si>
  <si>
    <t>Ogle</t>
  </si>
  <si>
    <t>1714410</t>
  </si>
  <si>
    <t>Eswood CCSD 269</t>
  </si>
  <si>
    <t>http://www.d231.rochelle.net</t>
  </si>
  <si>
    <t>Rochelle</t>
  </si>
  <si>
    <t>470712310</t>
  </si>
  <si>
    <t>1734260</t>
  </si>
  <si>
    <t>815562-6363</t>
  </si>
  <si>
    <t>61068 6400</t>
  </si>
  <si>
    <t>1401 Flagg Rd</t>
  </si>
  <si>
    <t>Mr. Jason M Harper</t>
  </si>
  <si>
    <t>Rochelle CCSD 231</t>
  </si>
  <si>
    <t>http://byron226.org</t>
  </si>
  <si>
    <t>815234-5491</t>
  </si>
  <si>
    <t>Byron</t>
  </si>
  <si>
    <t>470712260</t>
  </si>
  <si>
    <t>61010 1439</t>
  </si>
  <si>
    <t>696 N Colfax St</t>
  </si>
  <si>
    <t>1708010</t>
  </si>
  <si>
    <t>Mr. Buster Barton</t>
  </si>
  <si>
    <t>Byron CUSD 226</t>
  </si>
  <si>
    <t>http://www.meridian223.org</t>
  </si>
  <si>
    <t>815645-2230</t>
  </si>
  <si>
    <t>470712230</t>
  </si>
  <si>
    <t>Stillman Valley</t>
  </si>
  <si>
    <t>61084 9037</t>
  </si>
  <si>
    <t>207 W Main St</t>
  </si>
  <si>
    <t>1725690</t>
  </si>
  <si>
    <t>Dr. Phillip Jason Caposey</t>
  </si>
  <si>
    <t>Meridian CUSD 223</t>
  </si>
  <si>
    <t>Polo</t>
  </si>
  <si>
    <t>470712220</t>
  </si>
  <si>
    <t>61064 1724</t>
  </si>
  <si>
    <t>100 S Union Ave</t>
  </si>
  <si>
    <t>1732100</t>
  </si>
  <si>
    <t>815946-3815</t>
  </si>
  <si>
    <t>Dr. Kelly Mandrell</t>
  </si>
  <si>
    <t>Polo CUSD 222</t>
  </si>
  <si>
    <t>http://www.fvdistrict221.org/</t>
  </si>
  <si>
    <t>089</t>
  </si>
  <si>
    <t>61030 0665</t>
  </si>
  <si>
    <t>Forreston</t>
  </si>
  <si>
    <t>601 E Main St</t>
  </si>
  <si>
    <t>PO Box 665</t>
  </si>
  <si>
    <t>470712210</t>
  </si>
  <si>
    <t>1715490</t>
  </si>
  <si>
    <t>815938-2036</t>
  </si>
  <si>
    <t>Mrs. Sheri Smith</t>
  </si>
  <si>
    <t>Forrestville Valley CUSD 221</t>
  </si>
  <si>
    <t>http://www.ocusd.net</t>
  </si>
  <si>
    <t>815732-5300</t>
  </si>
  <si>
    <t>Oregon</t>
  </si>
  <si>
    <t>470712200</t>
  </si>
  <si>
    <t>61061 1711</t>
  </si>
  <si>
    <t>1730160</t>
  </si>
  <si>
    <t>206 S 10th St</t>
  </si>
  <si>
    <t>Dr. Thomas Mahoney</t>
  </si>
  <si>
    <t>Oregon CUSD 220</t>
  </si>
  <si>
    <t>470712120</t>
  </si>
  <si>
    <t>http://www.rthsd212.org</t>
  </si>
  <si>
    <t>815562-4161</t>
  </si>
  <si>
    <t>1734290</t>
  </si>
  <si>
    <t>Rochelle Twp HSD 212</t>
  </si>
  <si>
    <t>815384-3920</t>
  </si>
  <si>
    <t>60113 0037</t>
  </si>
  <si>
    <t>Creston</t>
  </si>
  <si>
    <t>202 W South St</t>
  </si>
  <si>
    <t>470711610</t>
  </si>
  <si>
    <t>http://www.crestonschool.org</t>
  </si>
  <si>
    <t>1711220</t>
  </si>
  <si>
    <t>Mr. Curt Rheingans</t>
  </si>
  <si>
    <t>Creston CCSD 161</t>
  </si>
  <si>
    <t>http://kings144.org</t>
  </si>
  <si>
    <t>815562-7191</t>
  </si>
  <si>
    <t>61068 4500</t>
  </si>
  <si>
    <t>Kings</t>
  </si>
  <si>
    <t>100 1st St</t>
  </si>
  <si>
    <t>Mr. Matt Lamb</t>
  </si>
  <si>
    <t>470711440</t>
  </si>
  <si>
    <t>1721130</t>
  </si>
  <si>
    <t>Kings Cons SD 144</t>
  </si>
  <si>
    <t>http://www.afcschools.net</t>
  </si>
  <si>
    <t>470522750</t>
  </si>
  <si>
    <t>Lee</t>
  </si>
  <si>
    <t>815453-7461</t>
  </si>
  <si>
    <t>61006 9445</t>
  </si>
  <si>
    <t>Ashton</t>
  </si>
  <si>
    <t>611 Western Ave</t>
  </si>
  <si>
    <t>1704380</t>
  </si>
  <si>
    <t>Mr. Michael Lindy</t>
  </si>
  <si>
    <t>Ashton-Franklin Center CUSD 275</t>
  </si>
  <si>
    <t>http://www.amboy.net</t>
  </si>
  <si>
    <t>Amboy</t>
  </si>
  <si>
    <t>470522720</t>
  </si>
  <si>
    <t>61310 1430</t>
  </si>
  <si>
    <t>11 E Hawley St</t>
  </si>
  <si>
    <t>1703690</t>
  </si>
  <si>
    <t>815857-2164</t>
  </si>
  <si>
    <t>Mr. Joshua Nichols</t>
  </si>
  <si>
    <t>Amboy CUSD 272</t>
  </si>
  <si>
    <t>http://2paws.net</t>
  </si>
  <si>
    <t>815627-2841</t>
  </si>
  <si>
    <t>Paw Paw</t>
  </si>
  <si>
    <t>511 Chapman St</t>
  </si>
  <si>
    <t>470522710</t>
  </si>
  <si>
    <t>1722350</t>
  </si>
  <si>
    <t>61353 0508</t>
  </si>
  <si>
    <t>PO Box 508</t>
  </si>
  <si>
    <t>Dr. Steven Epperson</t>
  </si>
  <si>
    <t>Paw Paw CUSD 271</t>
  </si>
  <si>
    <t>http://www.stewardschool220.org</t>
  </si>
  <si>
    <t>815396-2413</t>
  </si>
  <si>
    <t>60553 0076</t>
  </si>
  <si>
    <t>Steward</t>
  </si>
  <si>
    <t>602 Main St</t>
  </si>
  <si>
    <t>PO Box 76</t>
  </si>
  <si>
    <t>Mr. Lowell Taylor</t>
  </si>
  <si>
    <t>470522200</t>
  </si>
  <si>
    <t>1737800</t>
  </si>
  <si>
    <t>Steward ESD 220</t>
  </si>
  <si>
    <t>http://www.dps170.org</t>
  </si>
  <si>
    <t>Dixon</t>
  </si>
  <si>
    <t>470521700</t>
  </si>
  <si>
    <t>1712330</t>
  </si>
  <si>
    <t>815373-4966</t>
  </si>
  <si>
    <t>61021 9257</t>
  </si>
  <si>
    <t>1335 Franklin Grove Rd</t>
  </si>
  <si>
    <t>Mrs. Margo D Empen</t>
  </si>
  <si>
    <t>Dixon USD 170</t>
  </si>
  <si>
    <t>http://www.sparta.k12.il.us</t>
  </si>
  <si>
    <t>450791400</t>
  </si>
  <si>
    <t>Randolph</t>
  </si>
  <si>
    <t>618443-5331</t>
  </si>
  <si>
    <t>62286 2301</t>
  </si>
  <si>
    <t>Sparta</t>
  </si>
  <si>
    <t>1736900</t>
  </si>
  <si>
    <t>203B Dean Ave</t>
  </si>
  <si>
    <t>Dr. Gabrielle Schwemmer</t>
  </si>
  <si>
    <t>Sparta CUSD 140</t>
  </si>
  <si>
    <t>Chester</t>
  </si>
  <si>
    <t>450791390</t>
  </si>
  <si>
    <t>http://www.chester139.com/</t>
  </si>
  <si>
    <t>1709810</t>
  </si>
  <si>
    <t>618826-4509</t>
  </si>
  <si>
    <t>62233 1127</t>
  </si>
  <si>
    <t>1940 Swanwick St</t>
  </si>
  <si>
    <t>Mr. Brian Pasero</t>
  </si>
  <si>
    <t>Chester CUSD 139</t>
  </si>
  <si>
    <t>http://www.steeleville138.org</t>
  </si>
  <si>
    <t>618965-3469</t>
  </si>
  <si>
    <t>62288 2130</t>
  </si>
  <si>
    <t>Steeleville</t>
  </si>
  <si>
    <t>609 S Sparta St</t>
  </si>
  <si>
    <t>450791380</t>
  </si>
  <si>
    <t>1737650</t>
  </si>
  <si>
    <t>Dr. Stephanie L Mulholland</t>
  </si>
  <si>
    <t>Steeleville CUSD 138</t>
  </si>
  <si>
    <t>618284-3530</t>
  </si>
  <si>
    <t>62277 2136</t>
  </si>
  <si>
    <t>Prairie Du Rocher</t>
  </si>
  <si>
    <t>714 Middle St</t>
  </si>
  <si>
    <t>Mr. Robert Pipher</t>
  </si>
  <si>
    <t>450791340</t>
  </si>
  <si>
    <t>1732490</t>
  </si>
  <si>
    <t>Prairie Du Rocher CCSD 134</t>
  </si>
  <si>
    <t>http://www.redbud132.org</t>
  </si>
  <si>
    <t>Red Bud</t>
  </si>
  <si>
    <t>450791320</t>
  </si>
  <si>
    <t>62278 1210</t>
  </si>
  <si>
    <t>815 Locust St</t>
  </si>
  <si>
    <t>1733300</t>
  </si>
  <si>
    <t>618282-3507</t>
  </si>
  <si>
    <t>Mr. Jonathan Tallman</t>
  </si>
  <si>
    <t>Red Bud CUSD 132</t>
  </si>
  <si>
    <t>http://www.roe45.org</t>
  </si>
  <si>
    <t>1700333</t>
  </si>
  <si>
    <t>618939-5650</t>
  </si>
  <si>
    <t>62298 1518</t>
  </si>
  <si>
    <t>Waterloo</t>
  </si>
  <si>
    <t>107 E Mill St</t>
  </si>
  <si>
    <t>Mr. Kelton Davis</t>
  </si>
  <si>
    <t>Chester N HSD 122</t>
  </si>
  <si>
    <t>450791220</t>
  </si>
  <si>
    <t>http://www.cvillecusd1.com</t>
  </si>
  <si>
    <t>618758-2881</t>
  </si>
  <si>
    <t>62237 0396</t>
  </si>
  <si>
    <t>Coulterville</t>
  </si>
  <si>
    <t>101 W Grant St</t>
  </si>
  <si>
    <t>PO Box 396</t>
  </si>
  <si>
    <t>450790010</t>
  </si>
  <si>
    <t>1710980</t>
  </si>
  <si>
    <t>Dr. Brandon Taylor</t>
  </si>
  <si>
    <t>Coulterville USD 1</t>
  </si>
  <si>
    <t>http://www.wcusd5.net</t>
  </si>
  <si>
    <t>450670050</t>
  </si>
  <si>
    <t>Monroe</t>
  </si>
  <si>
    <t>1741070</t>
  </si>
  <si>
    <t>618939-3453</t>
  </si>
  <si>
    <t>62298 1790</t>
  </si>
  <si>
    <t>302 Bellefontaine Dr</t>
  </si>
  <si>
    <t>Mr. Brian D Charron</t>
  </si>
  <si>
    <t>Waterloo CUSD 5</t>
  </si>
  <si>
    <t>Columbia</t>
  </si>
  <si>
    <t>450670040</t>
  </si>
  <si>
    <t>62236 1147</t>
  </si>
  <si>
    <t>http://www.columbia4.org</t>
  </si>
  <si>
    <t>1710740</t>
  </si>
  <si>
    <t>618281-4772</t>
  </si>
  <si>
    <t>5 Veterans Pkwy</t>
  </si>
  <si>
    <t>Mr. Christopher Grode</t>
  </si>
  <si>
    <t>Columbia CUSD 4</t>
  </si>
  <si>
    <t>618935-2100</t>
  </si>
  <si>
    <t>62295 3133</t>
  </si>
  <si>
    <t>Valmeyer</t>
  </si>
  <si>
    <t>300 S Cedar Bluff Dr</t>
  </si>
  <si>
    <t>450670030</t>
  </si>
  <si>
    <t>Mr. Eric Frankford</t>
  </si>
  <si>
    <t>1740080</t>
  </si>
  <si>
    <t>Valmeyer CUSD 3</t>
  </si>
  <si>
    <t>32</t>
  </si>
  <si>
    <t>063</t>
  </si>
  <si>
    <t>Woodstock</t>
  </si>
  <si>
    <t>440632000</t>
  </si>
  <si>
    <t>McHenry</t>
  </si>
  <si>
    <t>501 W South St</t>
  </si>
  <si>
    <t>http://www.woodstockschools.org</t>
  </si>
  <si>
    <t>1743330</t>
  </si>
  <si>
    <t>815337-5406</t>
  </si>
  <si>
    <t>60098 3126</t>
  </si>
  <si>
    <t>2990 Raffel Rd</t>
  </si>
  <si>
    <t>Dr. Michael Moan</t>
  </si>
  <si>
    <t>Woodstock CUSD 200</t>
  </si>
  <si>
    <t>http://marengo165.org</t>
  </si>
  <si>
    <t>815568-8323</t>
  </si>
  <si>
    <t>60152 3400</t>
  </si>
  <si>
    <t>Marengo</t>
  </si>
  <si>
    <t>816 E Grant Hwy</t>
  </si>
  <si>
    <t>440631650</t>
  </si>
  <si>
    <t>1700077</t>
  </si>
  <si>
    <t>Mrs. Lea Damisch</t>
  </si>
  <si>
    <t>Marengo-Union E Cons D 165</t>
  </si>
  <si>
    <t>06</t>
  </si>
  <si>
    <t>33</t>
  </si>
  <si>
    <t>066</t>
  </si>
  <si>
    <t>440631580</t>
  </si>
  <si>
    <t>http://www.district158.org</t>
  </si>
  <si>
    <t>Algonquin</t>
  </si>
  <si>
    <t>065</t>
  </si>
  <si>
    <t>1719830</t>
  </si>
  <si>
    <t>847659-6158</t>
  </si>
  <si>
    <t>60102 4423</t>
  </si>
  <si>
    <t>650 Dr John Burkey Dr</t>
  </si>
  <si>
    <t>Dr. Scott Rowe</t>
  </si>
  <si>
    <t>Huntley Community School District 158</t>
  </si>
  <si>
    <t>http://www.rbchs.com</t>
  </si>
  <si>
    <t>815678-4242</t>
  </si>
  <si>
    <t>Richmond</t>
  </si>
  <si>
    <t>440631570</t>
  </si>
  <si>
    <t>1733510</t>
  </si>
  <si>
    <t>60071 9732</t>
  </si>
  <si>
    <t>4213 US Highway 12</t>
  </si>
  <si>
    <t>Dr. Tom Lind</t>
  </si>
  <si>
    <t>Richmond-Burton CHSD 157</t>
  </si>
  <si>
    <t>http://www.dist156.org</t>
  </si>
  <si>
    <t>440631560</t>
  </si>
  <si>
    <t>60050 5427</t>
  </si>
  <si>
    <t>1725320</t>
  </si>
  <si>
    <t>815759-2022</t>
  </si>
  <si>
    <t>4716 W Crystal Lake Rd</t>
  </si>
  <si>
    <t>Dr. Ryan McTague</t>
  </si>
  <si>
    <t>McHenry CHSD 156</t>
  </si>
  <si>
    <t>052</t>
  </si>
  <si>
    <t>Crystal Lake</t>
  </si>
  <si>
    <t>440631550</t>
  </si>
  <si>
    <t>064</t>
  </si>
  <si>
    <t>Cary</t>
  </si>
  <si>
    <t>1711370</t>
  </si>
  <si>
    <t>815455-8500</t>
  </si>
  <si>
    <t>60014 7901</t>
  </si>
  <si>
    <t>1 Virginia Rd</t>
  </si>
  <si>
    <t>Mr. Steven E Olson</t>
  </si>
  <si>
    <t>CHSD 155</t>
  </si>
  <si>
    <t>815568-6511</t>
  </si>
  <si>
    <t>60152 3425</t>
  </si>
  <si>
    <t>110 Franks Rd</t>
  </si>
  <si>
    <t>440631540</t>
  </si>
  <si>
    <t>1724570</t>
  </si>
  <si>
    <t>Mr. David Engelbrecht</t>
  </si>
  <si>
    <t>Marengo CHSD 154</t>
  </si>
  <si>
    <t>Harvard</t>
  </si>
  <si>
    <t>440630500</t>
  </si>
  <si>
    <t>http://www.cusd50.org</t>
  </si>
  <si>
    <t>815943-4022</t>
  </si>
  <si>
    <t>1718420</t>
  </si>
  <si>
    <t>60033 3031</t>
  </si>
  <si>
    <t>401 N Division St</t>
  </si>
  <si>
    <t>Dr. Corey Tafoya</t>
  </si>
  <si>
    <t>Harvard CUSD 50</t>
  </si>
  <si>
    <t>440630470</t>
  </si>
  <si>
    <t>http://www.d47.org</t>
  </si>
  <si>
    <t>1711350</t>
  </si>
  <si>
    <t>815459-6070</t>
  </si>
  <si>
    <t>60014 3503</t>
  </si>
  <si>
    <t>300 Commerce Dr</t>
  </si>
  <si>
    <t>Dr. Kathy J Hinz</t>
  </si>
  <si>
    <t>Crystal Lake CCSD 47</t>
  </si>
  <si>
    <t>http://www.dist46.org</t>
  </si>
  <si>
    <t>815459-3023</t>
  </si>
  <si>
    <t>60014 2145</t>
  </si>
  <si>
    <t>3223 IL Route 176</t>
  </si>
  <si>
    <t>440630460</t>
  </si>
  <si>
    <t>1732520</t>
  </si>
  <si>
    <t>Dr. John Bute</t>
  </si>
  <si>
    <t>Prairie Grove CSD 46</t>
  </si>
  <si>
    <t>http://www.hsd36.org</t>
  </si>
  <si>
    <t>815653-2311</t>
  </si>
  <si>
    <t>60097 9546</t>
  </si>
  <si>
    <t>Wonder Lake</t>
  </si>
  <si>
    <t>440630360</t>
  </si>
  <si>
    <t>1718360</t>
  </si>
  <si>
    <t>6809 Mccullom Lake Rd</t>
  </si>
  <si>
    <t>Dr. Susan Wings</t>
  </si>
  <si>
    <t>Harrison SD 36</t>
  </si>
  <si>
    <t>440630260</t>
  </si>
  <si>
    <t>http://www.cary26.org</t>
  </si>
  <si>
    <t>60013 1426</t>
  </si>
  <si>
    <t>1708730</t>
  </si>
  <si>
    <t>224357-5100</t>
  </si>
  <si>
    <t>2115 Crystal Lake Rd</t>
  </si>
  <si>
    <t>Dr. Brian Coleman</t>
  </si>
  <si>
    <t>Cary CCSD 26</t>
  </si>
  <si>
    <t>http://www.alden-hebron.org</t>
  </si>
  <si>
    <t>815648-2442</t>
  </si>
  <si>
    <t>Hebron</t>
  </si>
  <si>
    <t>440630190</t>
  </si>
  <si>
    <t>60034 9618</t>
  </si>
  <si>
    <t>9604 Illinois St</t>
  </si>
  <si>
    <t>1703300</t>
  </si>
  <si>
    <t>Dr. Debbie Ehlenburg</t>
  </si>
  <si>
    <t>Alden Hebron SD 19</t>
  </si>
  <si>
    <t>http://riley18.org</t>
  </si>
  <si>
    <t>815568-8637</t>
  </si>
  <si>
    <t>60152 9013</t>
  </si>
  <si>
    <t>9406 Riley Rd</t>
  </si>
  <si>
    <t>440630180</t>
  </si>
  <si>
    <t>1733750</t>
  </si>
  <si>
    <t>Christine Conkling</t>
  </si>
  <si>
    <t>Riley CCSD 18</t>
  </si>
  <si>
    <t>http://www.d15.org</t>
  </si>
  <si>
    <t>440630150</t>
  </si>
  <si>
    <t>1725290</t>
  </si>
  <si>
    <t>779244-1075</t>
  </si>
  <si>
    <t>60050 5720</t>
  </si>
  <si>
    <t>1011 N Green St</t>
  </si>
  <si>
    <t>Dr. R Alan Hoffman</t>
  </si>
  <si>
    <t>McHenry CCSD 15</t>
  </si>
  <si>
    <t>http://www.johnsburg12.org</t>
  </si>
  <si>
    <t>440630120</t>
  </si>
  <si>
    <t>Johnsburg</t>
  </si>
  <si>
    <t>60051 5910</t>
  </si>
  <si>
    <t>1720490</t>
  </si>
  <si>
    <t>815385-6916</t>
  </si>
  <si>
    <t>2222 Church St</t>
  </si>
  <si>
    <t>Dr. Daniel Johnson</t>
  </si>
  <si>
    <t>Johnsburg CUSD 12</t>
  </si>
  <si>
    <t>http://www.dist3.org</t>
  </si>
  <si>
    <t>Fox River Grove</t>
  </si>
  <si>
    <t>440630030</t>
  </si>
  <si>
    <t>60021 1145</t>
  </si>
  <si>
    <t>1715660</t>
  </si>
  <si>
    <t>847516-5100</t>
  </si>
  <si>
    <t>403 Orchard St</t>
  </si>
  <si>
    <t>Dr. Tim Mahaffy</t>
  </si>
  <si>
    <t>Fox River Grove Cons SD 3</t>
  </si>
  <si>
    <t>http://www.nippersinkdistrict2.org</t>
  </si>
  <si>
    <t>Spring Grove</t>
  </si>
  <si>
    <t>440630020</t>
  </si>
  <si>
    <t>1700222</t>
  </si>
  <si>
    <t>815678-6863</t>
  </si>
  <si>
    <t>Nippersink SD 2</t>
  </si>
  <si>
    <t>http://www.wrh15.org</t>
  </si>
  <si>
    <t>111</t>
  </si>
  <si>
    <t>410570150</t>
  </si>
  <si>
    <t>Madison</t>
  </si>
  <si>
    <t>62095 2123</t>
  </si>
  <si>
    <t>Wood River</t>
  </si>
  <si>
    <t>501 E Lorena Ave</t>
  </si>
  <si>
    <t>1743050</t>
  </si>
  <si>
    <t>618254-0607</t>
  </si>
  <si>
    <t>Dr. Patrick Anderson</t>
  </si>
  <si>
    <t>Wood River-Hartford ESD 15</t>
  </si>
  <si>
    <t>http://www.eawr.org</t>
  </si>
  <si>
    <t>618254-3151</t>
  </si>
  <si>
    <t>62095 1227</t>
  </si>
  <si>
    <t>777 N Wood River Ave</t>
  </si>
  <si>
    <t>410570140</t>
  </si>
  <si>
    <t>1712990</t>
  </si>
  <si>
    <t>Dr. John Pearson</t>
  </si>
  <si>
    <t>East Alton-Wood River CHSD 14</t>
  </si>
  <si>
    <t>http://www.easd13.org</t>
  </si>
  <si>
    <t>62024 1455</t>
  </si>
  <si>
    <t>East Alton</t>
  </si>
  <si>
    <t>210 E Saint Louis Ave</t>
  </si>
  <si>
    <t>410570130</t>
  </si>
  <si>
    <t>1712960</t>
  </si>
  <si>
    <t>618433-2051</t>
  </si>
  <si>
    <t>Mrs. Emily Warnecke</t>
  </si>
  <si>
    <t>East Alton SD 13</t>
  </si>
  <si>
    <t>http://www.madisoncusd12.org</t>
  </si>
  <si>
    <t>410570120</t>
  </si>
  <si>
    <t>62060 1567</t>
  </si>
  <si>
    <t>1723970</t>
  </si>
  <si>
    <t>618877-1712</t>
  </si>
  <si>
    <t>602 Farrish St</t>
  </si>
  <si>
    <t>Dr. Andrew P Reinking</t>
  </si>
  <si>
    <t>Madison CUSD 12</t>
  </si>
  <si>
    <t>Alton</t>
  </si>
  <si>
    <t>410570110</t>
  </si>
  <si>
    <t>P,9-12</t>
  </si>
  <si>
    <t>http://altonschools.org</t>
  </si>
  <si>
    <t>1703600</t>
  </si>
  <si>
    <t>618474-2600</t>
  </si>
  <si>
    <t>62002 6321</t>
  </si>
  <si>
    <t>550 Landmarks Bld  Suite A</t>
  </si>
  <si>
    <t>550 Landmarks Blvd Ste A</t>
  </si>
  <si>
    <t>Dr. Kristie Baumgartner</t>
  </si>
  <si>
    <t>Alton CUSD 11</t>
  </si>
  <si>
    <t>618346-6350</t>
  </si>
  <si>
    <t>410570100</t>
  </si>
  <si>
    <t>Collinsville</t>
  </si>
  <si>
    <t>http://www.kahoks.org</t>
  </si>
  <si>
    <t>1710650</t>
  </si>
  <si>
    <t>62234 3219</t>
  </si>
  <si>
    <t>201 W Clay St</t>
  </si>
  <si>
    <t>Dr. Mark B Skertich</t>
  </si>
  <si>
    <t>Collinsville CUSD 10</t>
  </si>
  <si>
    <t>618451-5800</t>
  </si>
  <si>
    <t>Granite City</t>
  </si>
  <si>
    <t>410570090</t>
  </si>
  <si>
    <t>http://www.gcsd9.net</t>
  </si>
  <si>
    <t>1717280</t>
  </si>
  <si>
    <t>62040 5144</t>
  </si>
  <si>
    <t>3200 Maryville Rd</t>
  </si>
  <si>
    <t>Ms. Stephanie Cann</t>
  </si>
  <si>
    <t>Granite City CUSD 9</t>
  </si>
  <si>
    <t>http://www.bethalto.org</t>
  </si>
  <si>
    <t>Bethalto</t>
  </si>
  <si>
    <t>410570080</t>
  </si>
  <si>
    <t>1706120</t>
  </si>
  <si>
    <t>618377-7200</t>
  </si>
  <si>
    <t>62010 1005</t>
  </si>
  <si>
    <t>101 School St</t>
  </si>
  <si>
    <t>Dr. Jill Griffin</t>
  </si>
  <si>
    <t>Bethalto CUSD 8</t>
  </si>
  <si>
    <t>Edwardsville</t>
  </si>
  <si>
    <t>410570070</t>
  </si>
  <si>
    <t>095</t>
  </si>
  <si>
    <t>1713530</t>
  </si>
  <si>
    <t>618656-1182</t>
  </si>
  <si>
    <t>62025 1427</t>
  </si>
  <si>
    <t>708 Saint Louis St</t>
  </si>
  <si>
    <t>Dr. Jason Henderson</t>
  </si>
  <si>
    <t>Edwardsville CUSD 7</t>
  </si>
  <si>
    <t>62249 2024</t>
  </si>
  <si>
    <t>Highland</t>
  </si>
  <si>
    <t>400 Broadway</t>
  </si>
  <si>
    <t>410570050</t>
  </si>
  <si>
    <t>http://www.highlandcusd5.org</t>
  </si>
  <si>
    <t>1718990</t>
  </si>
  <si>
    <t>618654-2106</t>
  </si>
  <si>
    <t>Mr. Michael S Sutton</t>
  </si>
  <si>
    <t>Highland CUSD 5</t>
  </si>
  <si>
    <t>http://www.venice.k12.il.us</t>
  </si>
  <si>
    <t>618274-7953</t>
  </si>
  <si>
    <t>62090 1015</t>
  </si>
  <si>
    <t>Venice</t>
  </si>
  <si>
    <t>300 4th St</t>
  </si>
  <si>
    <t>410570030</t>
  </si>
  <si>
    <t>1740200</t>
  </si>
  <si>
    <t>Dr. Ronald T Ferrell</t>
  </si>
  <si>
    <t>Venice CUSD 3</t>
  </si>
  <si>
    <t>Troy</t>
  </si>
  <si>
    <t>410570020</t>
  </si>
  <si>
    <t>1737350</t>
  </si>
  <si>
    <t>618667-8851</t>
  </si>
  <si>
    <t>62294 1231</t>
  </si>
  <si>
    <t>203 E Throp St</t>
  </si>
  <si>
    <t>Mrs. Leigh A Lewis</t>
  </si>
  <si>
    <t>Triad CUSD 2</t>
  </si>
  <si>
    <t>http://www.rcusd.org</t>
  </si>
  <si>
    <t>410570010</t>
  </si>
  <si>
    <t>Roxana</t>
  </si>
  <si>
    <t>62084 1125</t>
  </si>
  <si>
    <t>401 Chaffer Ave</t>
  </si>
  <si>
    <t>1735010</t>
  </si>
  <si>
    <t>618254-7541</t>
  </si>
  <si>
    <t>Mrs. Debra Kreutztrager</t>
  </si>
  <si>
    <t>Roxana CUSD 1</t>
  </si>
  <si>
    <t>400560340</t>
  </si>
  <si>
    <t>Macoupin</t>
  </si>
  <si>
    <t>62640 1157</t>
  </si>
  <si>
    <t>Girard</t>
  </si>
  <si>
    <t>525 N 3rd St</t>
  </si>
  <si>
    <t>http://www.northmacschools.org</t>
  </si>
  <si>
    <t>1701403</t>
  </si>
  <si>
    <t>217627-2915</t>
  </si>
  <si>
    <t>Dr. Jay Goble</t>
  </si>
  <si>
    <t>North Mac CUSD 34</t>
  </si>
  <si>
    <t>http://www.piasabirds.net</t>
  </si>
  <si>
    <t>618372-3813</t>
  </si>
  <si>
    <t>Brighton</t>
  </si>
  <si>
    <t>201 E City Limits Rd</t>
  </si>
  <si>
    <t>400560090</t>
  </si>
  <si>
    <t>PO Box 70</t>
  </si>
  <si>
    <t>1731500</t>
  </si>
  <si>
    <t>62012 0728</t>
  </si>
  <si>
    <t>PO Box 728</t>
  </si>
  <si>
    <t>Mr. Kyle M Hacke</t>
  </si>
  <si>
    <t>Southwestern CUSD 9</t>
  </si>
  <si>
    <t>http://www.bhcusd.org</t>
  </si>
  <si>
    <t>Bunker Hill</t>
  </si>
  <si>
    <t>400560080</t>
  </si>
  <si>
    <t>1707770</t>
  </si>
  <si>
    <t>618585-3116</t>
  </si>
  <si>
    <t>62014 1102</t>
  </si>
  <si>
    <t>504 E Warren St</t>
  </si>
  <si>
    <t>Mr. Todd Dugan</t>
  </si>
  <si>
    <t>Bunker Hill CUSD 8</t>
  </si>
  <si>
    <t>Gillespie</t>
  </si>
  <si>
    <t>400560070</t>
  </si>
  <si>
    <t>http://www.gcusd7.org</t>
  </si>
  <si>
    <t>1716680</t>
  </si>
  <si>
    <t>217839-2464</t>
  </si>
  <si>
    <t>62033 1167</t>
  </si>
  <si>
    <t>510 W Elm St</t>
  </si>
  <si>
    <t>Mr. Robert S Owsley</t>
  </si>
  <si>
    <t>Gillespie CUSD 7</t>
  </si>
  <si>
    <t>http://www.stauntonschools.org</t>
  </si>
  <si>
    <t>62088 1017</t>
  </si>
  <si>
    <t>Staunton</t>
  </si>
  <si>
    <t>801 N Deneen St</t>
  </si>
  <si>
    <t>400560060</t>
  </si>
  <si>
    <t>1737590</t>
  </si>
  <si>
    <t>618635-2962</t>
  </si>
  <si>
    <t>Mrs. Cynthia Tolbert</t>
  </si>
  <si>
    <t>Staunton CUSD 6</t>
  </si>
  <si>
    <t>62069 1549</t>
  </si>
  <si>
    <t>Mount Olive</t>
  </si>
  <si>
    <t>804 W Main St</t>
  </si>
  <si>
    <t>400560050</t>
  </si>
  <si>
    <t>http://mtoliveschools.org</t>
  </si>
  <si>
    <t>1727180</t>
  </si>
  <si>
    <t>217999-7831</t>
  </si>
  <si>
    <t>Mr. Patrick Murphy</t>
  </si>
  <si>
    <t>Mount Olive CUSD 5</t>
  </si>
  <si>
    <t>http://www.northwestern.k12.il.us</t>
  </si>
  <si>
    <t>62674 6304</t>
  </si>
  <si>
    <t>Palmyra</t>
  </si>
  <si>
    <t>30953 Route 111</t>
  </si>
  <si>
    <t>400560020</t>
  </si>
  <si>
    <t>1730540</t>
  </si>
  <si>
    <t>217436-2210</t>
  </si>
  <si>
    <t>Dr. Kevin Bowman</t>
  </si>
  <si>
    <t>Northwestern CUSD 2</t>
  </si>
  <si>
    <t>Carlinville</t>
  </si>
  <si>
    <t>400560010</t>
  </si>
  <si>
    <t>62626 1261</t>
  </si>
  <si>
    <t>829 W Main St</t>
  </si>
  <si>
    <t>http://www.cusd1.com</t>
  </si>
  <si>
    <t>1708430</t>
  </si>
  <si>
    <t>217854-9823</t>
  </si>
  <si>
    <t>Dr. Becky Schuchman</t>
  </si>
  <si>
    <t>Carlinville CUSD 1</t>
  </si>
  <si>
    <t>http://www.jersey100.org</t>
  </si>
  <si>
    <t>Jerseyville</t>
  </si>
  <si>
    <t>400421000</t>
  </si>
  <si>
    <t>Jersey</t>
  </si>
  <si>
    <t>618498-5561</t>
  </si>
  <si>
    <t>1720430</t>
  </si>
  <si>
    <t>62052 1473</t>
  </si>
  <si>
    <t>100 Lincoln Ave</t>
  </si>
  <si>
    <t>Mr. Brad Tuttle</t>
  </si>
  <si>
    <t>Jersey CUSD 100</t>
  </si>
  <si>
    <t>http://www.greenfieldschools.org</t>
  </si>
  <si>
    <t>Greenfield</t>
  </si>
  <si>
    <t>400310100</t>
  </si>
  <si>
    <t>Greene</t>
  </si>
  <si>
    <t>1717670</t>
  </si>
  <si>
    <t>217368-2447</t>
  </si>
  <si>
    <t>62044 1325</t>
  </si>
  <si>
    <t>311 Mulberry St</t>
  </si>
  <si>
    <t>Greenfield CUSD 10</t>
  </si>
  <si>
    <t>http://www.northgreene.com</t>
  </si>
  <si>
    <t>400310030</t>
  </si>
  <si>
    <t>White Hall</t>
  </si>
  <si>
    <t>1742240</t>
  </si>
  <si>
    <t>217374-2842</t>
  </si>
  <si>
    <t>62092 1359</t>
  </si>
  <si>
    <t>250 E Sherman St</t>
  </si>
  <si>
    <t>Mr. Mark Scott</t>
  </si>
  <si>
    <t>North Greene CUSD 3</t>
  </si>
  <si>
    <t>http://www.c-hawks.net</t>
  </si>
  <si>
    <t>Carrollton</t>
  </si>
  <si>
    <t>400310010</t>
  </si>
  <si>
    <t>62016 1506</t>
  </si>
  <si>
    <t>1708610</t>
  </si>
  <si>
    <t>217942-5314</t>
  </si>
  <si>
    <t>950A 3rd St</t>
  </si>
  <si>
    <t>Mr. Mark Halwachs</t>
  </si>
  <si>
    <t>Carrollton CUSD 1</t>
  </si>
  <si>
    <t>618883-2131</t>
  </si>
  <si>
    <t>62013 0128</t>
  </si>
  <si>
    <t>Brussels</t>
  </si>
  <si>
    <t>PO Box 128</t>
  </si>
  <si>
    <t>Dr. Mark Robert Martin</t>
  </si>
  <si>
    <t>400070420</t>
  </si>
  <si>
    <t>Calhoun</t>
  </si>
  <si>
    <t>1700102</t>
  </si>
  <si>
    <t>155 School St</t>
  </si>
  <si>
    <t>Brussels CUSD 42</t>
  </si>
  <si>
    <t>http://www.calhoun.k12.il.us</t>
  </si>
  <si>
    <t>62047 0387</t>
  </si>
  <si>
    <t>Hardin</t>
  </si>
  <si>
    <t>400070400</t>
  </si>
  <si>
    <t>101 Calhoun Ave</t>
  </si>
  <si>
    <t>1718180</t>
  </si>
  <si>
    <t>618576-2722</t>
  </si>
  <si>
    <t>Mrs. Andrea Lee</t>
  </si>
  <si>
    <t>Calhoun CUSD 40</t>
  </si>
  <si>
    <t>http://www.cgbroncos.org</t>
  </si>
  <si>
    <t>101</t>
  </si>
  <si>
    <t>Cerro Gordo</t>
  </si>
  <si>
    <t>390741000</t>
  </si>
  <si>
    <t>Piatt</t>
  </si>
  <si>
    <t>61818 0079</t>
  </si>
  <si>
    <t>300 E Durfee St</t>
  </si>
  <si>
    <t>PO Box 79</t>
  </si>
  <si>
    <t>1709330</t>
  </si>
  <si>
    <t>217763-5221</t>
  </si>
  <si>
    <t>Mr. Brett Robinson</t>
  </si>
  <si>
    <t>Cerro Gordo CUSD 100</t>
  </si>
  <si>
    <t>http://www.dwschools.org</t>
  </si>
  <si>
    <t>Mrs. Amanda Geary</t>
  </si>
  <si>
    <t>390740570</t>
  </si>
  <si>
    <t>61839 7020</t>
  </si>
  <si>
    <t>De Land</t>
  </si>
  <si>
    <t>304 E IL Route 10</t>
  </si>
  <si>
    <t>1712030</t>
  </si>
  <si>
    <t>217736-2311</t>
  </si>
  <si>
    <t>Deland-Weldon CUSD 57</t>
  </si>
  <si>
    <t>http://www.sages.us</t>
  </si>
  <si>
    <t>217762-8511</t>
  </si>
  <si>
    <t>61856 1813</t>
  </si>
  <si>
    <t>Monticello</t>
  </si>
  <si>
    <t>390740250</t>
  </si>
  <si>
    <t>1726550</t>
  </si>
  <si>
    <t>2 Sage Dr</t>
  </si>
  <si>
    <t>Dr. Victor Zimmerman</t>
  </si>
  <si>
    <t>Monticello CUSD 25</t>
  </si>
  <si>
    <t>http://www.bement.k12.il.us</t>
  </si>
  <si>
    <t>217678-4200</t>
  </si>
  <si>
    <t>61813 1512</t>
  </si>
  <si>
    <t>Bement</t>
  </si>
  <si>
    <t>201 S Champaign St</t>
  </si>
  <si>
    <t>Dr. Sheila L Greenwood</t>
  </si>
  <si>
    <t>390740050</t>
  </si>
  <si>
    <t>1705820</t>
  </si>
  <si>
    <t>Bement CUSD 5</t>
  </si>
  <si>
    <t>Decatur</t>
  </si>
  <si>
    <t>390550610</t>
  </si>
  <si>
    <t>Macon</t>
  </si>
  <si>
    <t>http://www.dps61.org</t>
  </si>
  <si>
    <t>1711850</t>
  </si>
  <si>
    <t>217362-3010</t>
  </si>
  <si>
    <t>62523 1001</t>
  </si>
  <si>
    <t>101 W Cerro Gordo St</t>
  </si>
  <si>
    <t>Dr. Paul Fregeau</t>
  </si>
  <si>
    <t>Decatur SD 61</t>
  </si>
  <si>
    <t>http://www.meridianhawks.net</t>
  </si>
  <si>
    <t>390550150</t>
  </si>
  <si>
    <t>728 S Wall St</t>
  </si>
  <si>
    <t>1700123</t>
  </si>
  <si>
    <t>217764-5269</t>
  </si>
  <si>
    <t>62544 0347</t>
  </si>
  <si>
    <t>PO Box 347</t>
  </si>
  <si>
    <t>Mr. Andrew Pygott</t>
  </si>
  <si>
    <t>Meridian CUSD 15</t>
  </si>
  <si>
    <t>http://wl.k12.il.us</t>
  </si>
  <si>
    <t>Warrensburg</t>
  </si>
  <si>
    <t>390550110</t>
  </si>
  <si>
    <t>1740830</t>
  </si>
  <si>
    <t>217672-3514</t>
  </si>
  <si>
    <t>62573 2001</t>
  </si>
  <si>
    <t>430 W North St</t>
  </si>
  <si>
    <t>Mrs. Cheryl L Warner</t>
  </si>
  <si>
    <t>Warrensburg-Latham CUSD 11</t>
  </si>
  <si>
    <t>http://www.sangamonvalley.org</t>
  </si>
  <si>
    <t>390550090</t>
  </si>
  <si>
    <t>62551</t>
  </si>
  <si>
    <t>Niantic</t>
  </si>
  <si>
    <t>398 N Illinois St</t>
  </si>
  <si>
    <t>1700324</t>
  </si>
  <si>
    <t>217668-2338</t>
  </si>
  <si>
    <t>Mr. Robert D Meadows</t>
  </si>
  <si>
    <t>Sangamon Valley CUSD 9</t>
  </si>
  <si>
    <t>390550030</t>
  </si>
  <si>
    <t>http://www.mtzschools.org</t>
  </si>
  <si>
    <t>1727390</t>
  </si>
  <si>
    <t>217864-2366</t>
  </si>
  <si>
    <t>62549 1300</t>
  </si>
  <si>
    <t>Mt Zion</t>
  </si>
  <si>
    <t>1595 W Main St</t>
  </si>
  <si>
    <t>Dr. Travis Roundcount</t>
  </si>
  <si>
    <t>Mt Zion CUSD 3</t>
  </si>
  <si>
    <t>62535 9401</t>
  </si>
  <si>
    <t>Forsyth</t>
  </si>
  <si>
    <t>641 E Shafer St</t>
  </si>
  <si>
    <t>390550020</t>
  </si>
  <si>
    <t>http://www.mfschools.net</t>
  </si>
  <si>
    <t>1724750</t>
  </si>
  <si>
    <t>217794-3488</t>
  </si>
  <si>
    <t>Dr. John Ahlemeyer</t>
  </si>
  <si>
    <t>Maroa Forsyth CUSD 2</t>
  </si>
  <si>
    <t>http://www.argenta-oreana.org</t>
  </si>
  <si>
    <t>390550010</t>
  </si>
  <si>
    <t>Argenta</t>
  </si>
  <si>
    <t>PO Box 439</t>
  </si>
  <si>
    <t>500 N Main St</t>
  </si>
  <si>
    <t>1703990</t>
  </si>
  <si>
    <t>217795-2313</t>
  </si>
  <si>
    <t>62501 0440</t>
  </si>
  <si>
    <t>PO Box 440</t>
  </si>
  <si>
    <t>Mr. Damian D Jones</t>
  </si>
  <si>
    <t>Argenta-Oreana CUSD 1</t>
  </si>
  <si>
    <t>076</t>
  </si>
  <si>
    <t>815882-2800</t>
  </si>
  <si>
    <t>61326 9697</t>
  </si>
  <si>
    <t>Granville</t>
  </si>
  <si>
    <t>400 E Silverspoon Ave</t>
  </si>
  <si>
    <t>350785350</t>
  </si>
  <si>
    <t>Putnam</t>
  </si>
  <si>
    <t>1732960</t>
  </si>
  <si>
    <t>Carl B Carlson</t>
  </si>
  <si>
    <t>Putnam County CUSD 535</t>
  </si>
  <si>
    <t>350590070</t>
  </si>
  <si>
    <t>Marshall</t>
  </si>
  <si>
    <t>61565 9792</t>
  </si>
  <si>
    <t>Sparland</t>
  </si>
  <si>
    <t>901 Hilltop Dr</t>
  </si>
  <si>
    <t>http://www.midland-7.org</t>
  </si>
  <si>
    <t>1700126</t>
  </si>
  <si>
    <t>309469-2061</t>
  </si>
  <si>
    <t>Mr. Jeremy Gauwitz</t>
  </si>
  <si>
    <t>Midland CUSD 7</t>
  </si>
  <si>
    <t>Henry</t>
  </si>
  <si>
    <t>350590050</t>
  </si>
  <si>
    <t>61537 1074</t>
  </si>
  <si>
    <t>1023 College St</t>
  </si>
  <si>
    <t>http://www.hscusd5.org</t>
  </si>
  <si>
    <t>1700115</t>
  </si>
  <si>
    <t>309364-3614</t>
  </si>
  <si>
    <t>Dr. Michael S Miller</t>
  </si>
  <si>
    <t>Henry-Senachwine CUSD 5</t>
  </si>
  <si>
    <t>http://www.lostantcomets.org</t>
  </si>
  <si>
    <t>815368-3392</t>
  </si>
  <si>
    <t>Lostant</t>
  </si>
  <si>
    <t>315 W 3rd St</t>
  </si>
  <si>
    <t>350504250</t>
  </si>
  <si>
    <t>La Salle</t>
  </si>
  <si>
    <t>1700120</t>
  </si>
  <si>
    <t>61334 9021</t>
  </si>
  <si>
    <t>Dr. Sandra Malahy</t>
  </si>
  <si>
    <t>Lostant CUSD 425</t>
  </si>
  <si>
    <t>http://www.m289.org</t>
  </si>
  <si>
    <t>Mendota</t>
  </si>
  <si>
    <t>350502890</t>
  </si>
  <si>
    <t>61342 1204</t>
  </si>
  <si>
    <t>1725620</t>
  </si>
  <si>
    <t>815539-7631</t>
  </si>
  <si>
    <t>1806 Guiles Ave</t>
  </si>
  <si>
    <t>Dr. Kristen School</t>
  </si>
  <si>
    <t>Mendota CCSD 289</t>
  </si>
  <si>
    <t>815539-7446</t>
  </si>
  <si>
    <t>61342 1061</t>
  </si>
  <si>
    <t>2300 W Main St</t>
  </si>
  <si>
    <t>350502800</t>
  </si>
  <si>
    <t>1725650</t>
  </si>
  <si>
    <t>Jeff Prusator</t>
  </si>
  <si>
    <t>Mendota Twp HSD 280</t>
  </si>
  <si>
    <t>815433-2949</t>
  </si>
  <si>
    <t>61350</t>
  </si>
  <si>
    <t>Ottawa</t>
  </si>
  <si>
    <t>RR 71 E 3231</t>
  </si>
  <si>
    <t>350502300</t>
  </si>
  <si>
    <t>1735100</t>
  </si>
  <si>
    <t>Michael Matteson</t>
  </si>
  <si>
    <t>Rutland CCSD 230</t>
  </si>
  <si>
    <t>http://www.miltonpope.net</t>
  </si>
  <si>
    <t>815357-8151</t>
  </si>
  <si>
    <t>61341 9567</t>
  </si>
  <si>
    <t>Marseilles</t>
  </si>
  <si>
    <t>3197 E 28th Rd</t>
  </si>
  <si>
    <t>350502100</t>
  </si>
  <si>
    <t>1726250</t>
  </si>
  <si>
    <t>Mr. David Hermann</t>
  </si>
  <si>
    <t>Miller Twp CCSD 210</t>
  </si>
  <si>
    <t>350501950</t>
  </si>
  <si>
    <t>815433-2986</t>
  </si>
  <si>
    <t>61350 9622</t>
  </si>
  <si>
    <t>1463 N 33rd Rd</t>
  </si>
  <si>
    <t>http://www.wallacegs.org</t>
  </si>
  <si>
    <t>1740530</t>
  </si>
  <si>
    <t>Mr. Michael Matteson</t>
  </si>
  <si>
    <t>Wallace CCSD 195</t>
  </si>
  <si>
    <t>http://www.wesd185.org</t>
  </si>
  <si>
    <t>815667-4417</t>
  </si>
  <si>
    <t>Utica</t>
  </si>
  <si>
    <t>350501850</t>
  </si>
  <si>
    <t>1740620</t>
  </si>
  <si>
    <t>61373 9717</t>
  </si>
  <si>
    <t>2902 N Il Route 178</t>
  </si>
  <si>
    <t>Mrs. Kristine M Eager</t>
  </si>
  <si>
    <t>Waltham CCSD 185</t>
  </si>
  <si>
    <t>http://www.sgs170.org</t>
  </si>
  <si>
    <t>815357-8744</t>
  </si>
  <si>
    <t>61360 9500</t>
  </si>
  <si>
    <t>Seneca</t>
  </si>
  <si>
    <t>174 Oak St</t>
  </si>
  <si>
    <t>350501700</t>
  </si>
  <si>
    <t>1735820</t>
  </si>
  <si>
    <t>Mr. Eric Misener</t>
  </si>
  <si>
    <t>Seneca CCSD 170</t>
  </si>
  <si>
    <t>http://www.senecahs.org</t>
  </si>
  <si>
    <t>815357-5000</t>
  </si>
  <si>
    <t>61360 0020</t>
  </si>
  <si>
    <t>307 E Scott St</t>
  </si>
  <si>
    <t>PO Box 20</t>
  </si>
  <si>
    <t>350501600</t>
  </si>
  <si>
    <t>1735850</t>
  </si>
  <si>
    <t>Dr. James E Carlson</t>
  </si>
  <si>
    <t>Seneca Twp HSD 160</t>
  </si>
  <si>
    <t>http://mes150.org</t>
  </si>
  <si>
    <t>61341 2058</t>
  </si>
  <si>
    <t>201 Chicago St</t>
  </si>
  <si>
    <t>350501500</t>
  </si>
  <si>
    <t>1705466</t>
  </si>
  <si>
    <t>815795-2162</t>
  </si>
  <si>
    <t>Mrs. Brenda Donahue</t>
  </si>
  <si>
    <t>Marseilles ESD 150</t>
  </si>
  <si>
    <t>http://www.oes141.org</t>
  </si>
  <si>
    <t>350501410</t>
  </si>
  <si>
    <t>815433-1133</t>
  </si>
  <si>
    <t>1730300</t>
  </si>
  <si>
    <t>61350 2825</t>
  </si>
  <si>
    <t>320 W Main St</t>
  </si>
  <si>
    <t>Mr. Cleve Threadgill</t>
  </si>
  <si>
    <t>Ottawa ESD 141</t>
  </si>
  <si>
    <t>350501400</t>
  </si>
  <si>
    <t>http://www.ottawahigh.com</t>
  </si>
  <si>
    <t>815433-1323</t>
  </si>
  <si>
    <t>61350 3111</t>
  </si>
  <si>
    <t>211 E Main St</t>
  </si>
  <si>
    <t>1730330</t>
  </si>
  <si>
    <t>Dr. Michael Cushing</t>
  </si>
  <si>
    <t>Ottawa Twp HSD 140</t>
  </si>
  <si>
    <t>http://www.ops125.net</t>
  </si>
  <si>
    <t>815883-9297</t>
  </si>
  <si>
    <t>61348 1067</t>
  </si>
  <si>
    <t>Oglesby</t>
  </si>
  <si>
    <t>755 Bennett Ave</t>
  </si>
  <si>
    <t>350501250</t>
  </si>
  <si>
    <t>1729670</t>
  </si>
  <si>
    <t>Mr. Michael J Pillion</t>
  </si>
  <si>
    <t>Oglesby ESD 125</t>
  </si>
  <si>
    <t>http://www.perued.net</t>
  </si>
  <si>
    <t>815223-1111</t>
  </si>
  <si>
    <t>Peru</t>
  </si>
  <si>
    <t>350501240</t>
  </si>
  <si>
    <t>61354 1615</t>
  </si>
  <si>
    <t>1800 Church St</t>
  </si>
  <si>
    <t>1731380</t>
  </si>
  <si>
    <t>Mr. Richard J Craven</t>
  </si>
  <si>
    <t>Peru ESD 124</t>
  </si>
  <si>
    <t>http://www.lasalleschools.net</t>
  </si>
  <si>
    <t>815223-0786</t>
  </si>
  <si>
    <t>350501220</t>
  </si>
  <si>
    <t>61301 1628</t>
  </si>
  <si>
    <t>1165 Saint Vincents Ave</t>
  </si>
  <si>
    <t>1722080</t>
  </si>
  <si>
    <t>Mr. Brian DeBernardi</t>
  </si>
  <si>
    <t>La Salle ESD 122</t>
  </si>
  <si>
    <t>http://www.lphs.net</t>
  </si>
  <si>
    <t>61301 2012</t>
  </si>
  <si>
    <t>541 Chartres St</t>
  </si>
  <si>
    <t>350501200</t>
  </si>
  <si>
    <t>1722110</t>
  </si>
  <si>
    <t>815223-2373</t>
  </si>
  <si>
    <t>Dr. Steven R Wrobleski</t>
  </si>
  <si>
    <t>La Salle-Peru Twp HSD 120</t>
  </si>
  <si>
    <t>http://www.grgs95.org</t>
  </si>
  <si>
    <t>815249-6225</t>
  </si>
  <si>
    <t>61325 9687</t>
  </si>
  <si>
    <t>Grand Ridge</t>
  </si>
  <si>
    <t>400 W Main St</t>
  </si>
  <si>
    <t>350500950</t>
  </si>
  <si>
    <t>1717220</t>
  </si>
  <si>
    <t>Mr. Ted Sanders</t>
  </si>
  <si>
    <t>Grand Ridge CCSD 95</t>
  </si>
  <si>
    <t>http://www.deerpark.k12.il.us</t>
  </si>
  <si>
    <t>815434-6930</t>
  </si>
  <si>
    <t>61350 9253</t>
  </si>
  <si>
    <t>2350 E 1025th Rd</t>
  </si>
  <si>
    <t>350500820</t>
  </si>
  <si>
    <t>1711910</t>
  </si>
  <si>
    <t>Mr. Michael Struna</t>
  </si>
  <si>
    <t>Deer Park CCSD 82</t>
  </si>
  <si>
    <t>http://www.tonicagradeschool.org</t>
  </si>
  <si>
    <t>815442-3420</t>
  </si>
  <si>
    <t>61370 9660</t>
  </si>
  <si>
    <t>Tonica</t>
  </si>
  <si>
    <t>535 N 1981st Rd</t>
  </si>
  <si>
    <t>Mr. Charles Schneider</t>
  </si>
  <si>
    <t>350500790</t>
  </si>
  <si>
    <t>1739180</t>
  </si>
  <si>
    <t>Tonica CCSD 79</t>
  </si>
  <si>
    <t>http://ransomgradeschool.net</t>
  </si>
  <si>
    <t>815586-4611</t>
  </si>
  <si>
    <t>60470 8087</t>
  </si>
  <si>
    <t>Ransom</t>
  </si>
  <si>
    <t>400 S Lane St</t>
  </si>
  <si>
    <t>350500650</t>
  </si>
  <si>
    <t>1703420</t>
  </si>
  <si>
    <t>Dr. Mary Pat Baima</t>
  </si>
  <si>
    <t>Allen-Otter Creek CCSD 65</t>
  </si>
  <si>
    <t>815672-2926</t>
  </si>
  <si>
    <t>Streator</t>
  </si>
  <si>
    <t>350500440</t>
  </si>
  <si>
    <t>http://www.ses44.net</t>
  </si>
  <si>
    <t>1700112</t>
  </si>
  <si>
    <t>61364 1312</t>
  </si>
  <si>
    <t>1520 N Bloomington St</t>
  </si>
  <si>
    <t>Dr. Lisa Parker</t>
  </si>
  <si>
    <t>Streator ESD 44</t>
  </si>
  <si>
    <t>http://streatorhs.org</t>
  </si>
  <si>
    <t>815672-0545</t>
  </si>
  <si>
    <t>61364 2102</t>
  </si>
  <si>
    <t>202 W Lincoln Ave</t>
  </si>
  <si>
    <t>350500400</t>
  </si>
  <si>
    <t>1738100</t>
  </si>
  <si>
    <t>Dr. Matthew Seaton</t>
  </si>
  <si>
    <t>Streator Twp HSD 40</t>
  </si>
  <si>
    <t>815223-2933</t>
  </si>
  <si>
    <t>61301 9728</t>
  </si>
  <si>
    <t>297 N 33rd Rd</t>
  </si>
  <si>
    <t>Mr. Ryan T Linnig</t>
  </si>
  <si>
    <t>350500175</t>
  </si>
  <si>
    <t>1701434</t>
  </si>
  <si>
    <t>Dimmick Community Consolidated SD #175</t>
  </si>
  <si>
    <t>815246-8361</t>
  </si>
  <si>
    <t>60518 0539</t>
  </si>
  <si>
    <t>Earlville</t>
  </si>
  <si>
    <t>415 W Union St</t>
  </si>
  <si>
    <t>PO Box 539</t>
  </si>
  <si>
    <t>350500090</t>
  </si>
  <si>
    <t>http://earlville.il.schoolwebpages.com</t>
  </si>
  <si>
    <t>1712930</t>
  </si>
  <si>
    <t>Mr. Rich Faivre</t>
  </si>
  <si>
    <t>Earlville CUSD 9</t>
  </si>
  <si>
    <t>http://www.unit2.net</t>
  </si>
  <si>
    <t>350500020</t>
  </si>
  <si>
    <t>60549 0107</t>
  </si>
  <si>
    <t>Serena</t>
  </si>
  <si>
    <t>2283 N 3812th Rd</t>
  </si>
  <si>
    <t>PO Box 107</t>
  </si>
  <si>
    <t>1715880</t>
  </si>
  <si>
    <t>815496-2850</t>
  </si>
  <si>
    <t>Mrs. Lisa Gifford</t>
  </si>
  <si>
    <t>Serena CUSD 2</t>
  </si>
  <si>
    <t>http://www.leland1.org</t>
  </si>
  <si>
    <t>60531 9400</t>
  </si>
  <si>
    <t>Leland</t>
  </si>
  <si>
    <t>370 N Main St</t>
  </si>
  <si>
    <t>350500010</t>
  </si>
  <si>
    <t>1722870</t>
  </si>
  <si>
    <t>815495-3821</t>
  </si>
  <si>
    <t>Jodi Moore</t>
  </si>
  <si>
    <t>Leland CUSD 1</t>
  </si>
  <si>
    <t>10</t>
  </si>
  <si>
    <t>060</t>
  </si>
  <si>
    <t>Waukegan</t>
  </si>
  <si>
    <t>Lake</t>
  </si>
  <si>
    <t>31</t>
  </si>
  <si>
    <t>062</t>
  </si>
  <si>
    <t>Grayslake</t>
  </si>
  <si>
    <t>27</t>
  </si>
  <si>
    <t>054</t>
  </si>
  <si>
    <t>Barrington</t>
  </si>
  <si>
    <t>340492200</t>
  </si>
  <si>
    <t>http://www.barrington220.org</t>
  </si>
  <si>
    <t>08</t>
  </si>
  <si>
    <t>051</t>
  </si>
  <si>
    <t>043</t>
  </si>
  <si>
    <t>1705050</t>
  </si>
  <si>
    <t>847381-6300</t>
  </si>
  <si>
    <t>60010 4175</t>
  </si>
  <si>
    <t>515 W Main St</t>
  </si>
  <si>
    <t>Dr. Brian Harris</t>
  </si>
  <si>
    <t>Barrington CUSD 220</t>
  </si>
  <si>
    <t>29</t>
  </si>
  <si>
    <t>058</t>
  </si>
  <si>
    <t>340491870</t>
  </si>
  <si>
    <t>39</t>
  </si>
  <si>
    <t>077</t>
  </si>
  <si>
    <t>North Chicago</t>
  </si>
  <si>
    <t>http://www.d187.org</t>
  </si>
  <si>
    <t>1700110</t>
  </si>
  <si>
    <t>847689-8150</t>
  </si>
  <si>
    <t>60064 2543</t>
  </si>
  <si>
    <t>2000 Lewis Ave</t>
  </si>
  <si>
    <t>Mr. John P Price</t>
  </si>
  <si>
    <t>North Chicago SD 187</t>
  </si>
  <si>
    <t>http://www.d128.org</t>
  </si>
  <si>
    <t>059</t>
  </si>
  <si>
    <t>Vernon Hills</t>
  </si>
  <si>
    <t>340491280</t>
  </si>
  <si>
    <t>Libertyville</t>
  </si>
  <si>
    <t>1722830</t>
  </si>
  <si>
    <t>847247-4510</t>
  </si>
  <si>
    <t>60061 1578</t>
  </si>
  <si>
    <t>50 Lakeview Pkwy Ste 101</t>
  </si>
  <si>
    <t>Dr. Prentiss G Lea</t>
  </si>
  <si>
    <t>CHSD 128</t>
  </si>
  <si>
    <t>http://www.d127.org</t>
  </si>
  <si>
    <t>340491270</t>
  </si>
  <si>
    <t>60030 1430</t>
  </si>
  <si>
    <t>400 N Lake St</t>
  </si>
  <si>
    <t>1717550</t>
  </si>
  <si>
    <t>847986-3400</t>
  </si>
  <si>
    <t>Dr. Mikkel Storaasli</t>
  </si>
  <si>
    <t>Grayslake CHSD 127</t>
  </si>
  <si>
    <t>061</t>
  </si>
  <si>
    <t>Zion</t>
  </si>
  <si>
    <t>340491260</t>
  </si>
  <si>
    <t>http://www.zbths.org</t>
  </si>
  <si>
    <t>60099 1476</t>
  </si>
  <si>
    <t>3901 21st St</t>
  </si>
  <si>
    <t>1743890</t>
  </si>
  <si>
    <t>847731-9792</t>
  </si>
  <si>
    <t>Dr. Jesse Rodriguez</t>
  </si>
  <si>
    <t>Zion-Benton Twp HSD 126</t>
  </si>
  <si>
    <t>340491250</t>
  </si>
  <si>
    <t>http://www.d125.org</t>
  </si>
  <si>
    <t>847415-4000</t>
  </si>
  <si>
    <t>60069 2824</t>
  </si>
  <si>
    <t>Lincolnshire</t>
  </si>
  <si>
    <t>1732580</t>
  </si>
  <si>
    <t>2 Stevenson Dr</t>
  </si>
  <si>
    <t>Dr. Eric Twadell</t>
  </si>
  <si>
    <t>Adlai E Stevenson HSD 125</t>
  </si>
  <si>
    <t>http://www.grantbulldogs.org</t>
  </si>
  <si>
    <t>847587-2561</t>
  </si>
  <si>
    <t>60020 1634</t>
  </si>
  <si>
    <t>Fox Lake</t>
  </si>
  <si>
    <t>285 E Grand Ave</t>
  </si>
  <si>
    <t>340491240</t>
  </si>
  <si>
    <t>1717340</t>
  </si>
  <si>
    <t>Dr. Christine Sefcik</t>
  </si>
  <si>
    <t>Grant CHSD 124</t>
  </si>
  <si>
    <t>http://www.d121.org</t>
  </si>
  <si>
    <t>60031 5310</t>
  </si>
  <si>
    <t>Gurnee</t>
  </si>
  <si>
    <t>34090 N Almond Rd</t>
  </si>
  <si>
    <t>340491210</t>
  </si>
  <si>
    <t>1740800</t>
  </si>
  <si>
    <t>847548-7144</t>
  </si>
  <si>
    <t>Dr. John Ahlgrim</t>
  </si>
  <si>
    <t>Warren Twp HSD 121</t>
  </si>
  <si>
    <t>http://www.d120.org</t>
  </si>
  <si>
    <t>847949-2200</t>
  </si>
  <si>
    <t>Mundelein</t>
  </si>
  <si>
    <t>340491200</t>
  </si>
  <si>
    <t>1727570</t>
  </si>
  <si>
    <t>60060 1508</t>
  </si>
  <si>
    <t>1500 W Hawley St</t>
  </si>
  <si>
    <t>Dr. Kevin Myers</t>
  </si>
  <si>
    <t>Mundelein Cons HSD 120</t>
  </si>
  <si>
    <t>http://www.d118.org</t>
  </si>
  <si>
    <t>340491180</t>
  </si>
  <si>
    <t>Wauconda</t>
  </si>
  <si>
    <t>60084 1229</t>
  </si>
  <si>
    <t>555 N Main St</t>
  </si>
  <si>
    <t>1741190</t>
  </si>
  <si>
    <t>847526-7690</t>
  </si>
  <si>
    <t>Dr. Daniel J Coles</t>
  </si>
  <si>
    <t>Wauconda CUSD 118</t>
  </si>
  <si>
    <t>Lake Villa</t>
  </si>
  <si>
    <t>340491170</t>
  </si>
  <si>
    <t>Antioch</t>
  </si>
  <si>
    <t>http://www.chsdd117.org</t>
  </si>
  <si>
    <t>1703870</t>
  </si>
  <si>
    <t>847838-8410</t>
  </si>
  <si>
    <t>60046 5324</t>
  </si>
  <si>
    <t>1625 Deep Lake Rd</t>
  </si>
  <si>
    <t>Mr. Jim McKay</t>
  </si>
  <si>
    <t>CHSD 117</t>
  </si>
  <si>
    <t>Round Lake</t>
  </si>
  <si>
    <t>340491160</t>
  </si>
  <si>
    <t>60073 3701</t>
  </si>
  <si>
    <t>http://www.rlas-116.org</t>
  </si>
  <si>
    <t>1734990</t>
  </si>
  <si>
    <t>847270-9003</t>
  </si>
  <si>
    <t>884 W Nippersink Rd</t>
  </si>
  <si>
    <t>Dr. Donn Mendoza</t>
  </si>
  <si>
    <t>Round Lake CUSD 116</t>
  </si>
  <si>
    <t>http://lfhs.org</t>
  </si>
  <si>
    <t>Lake Forest</t>
  </si>
  <si>
    <t>340491150</t>
  </si>
  <si>
    <t>1721780</t>
  </si>
  <si>
    <t>847604-7401</t>
  </si>
  <si>
    <t>60045 2643</t>
  </si>
  <si>
    <t>300 S Waukegan Rd</t>
  </si>
  <si>
    <t>Mr. Michael Simeck</t>
  </si>
  <si>
    <t>Lake Forest CHSD 115</t>
  </si>
  <si>
    <t>http://www.foxlake114.org</t>
  </si>
  <si>
    <t>60081 9494</t>
  </si>
  <si>
    <t>29067 W Grass Lake Rd</t>
  </si>
  <si>
    <t>340491140</t>
  </si>
  <si>
    <t>1715630</t>
  </si>
  <si>
    <t>847973-4027</t>
  </si>
  <si>
    <t>Mrs. Heather Friziellie</t>
  </si>
  <si>
    <t>Fox Lake GSD 114</t>
  </si>
  <si>
    <t>http://www.dist113.org</t>
  </si>
  <si>
    <t>Highland Park</t>
  </si>
  <si>
    <t>340491130</t>
  </si>
  <si>
    <t>Deerfield</t>
  </si>
  <si>
    <t>1719080</t>
  </si>
  <si>
    <t>224765-1001</t>
  </si>
  <si>
    <t>60035 2257</t>
  </si>
  <si>
    <t>1040 Park Ave W</t>
  </si>
  <si>
    <t>Dr. Bruce Law</t>
  </si>
  <si>
    <t>Twp HSD 113</t>
  </si>
  <si>
    <t>60035 3112</t>
  </si>
  <si>
    <t>1936 Green Bay Rd</t>
  </si>
  <si>
    <t>340491120</t>
  </si>
  <si>
    <t>http://www.nssd112.org</t>
  </si>
  <si>
    <t>1700119</t>
  </si>
  <si>
    <t>224765-3000</t>
  </si>
  <si>
    <t>Dr. Michael Lubelfeld</t>
  </si>
  <si>
    <t>North Shore SD 112</t>
  </si>
  <si>
    <t>http://www.dps109.org</t>
  </si>
  <si>
    <t>340491090</t>
  </si>
  <si>
    <t>1711980</t>
  </si>
  <si>
    <t>847945-1844</t>
  </si>
  <si>
    <t>60015 4408</t>
  </si>
  <si>
    <t>517 Deerfield Rd</t>
  </si>
  <si>
    <t>Mr. Michael V Simeck</t>
  </si>
  <si>
    <t>Deerfield SD 109</t>
  </si>
  <si>
    <t>847945-5900</t>
  </si>
  <si>
    <t>60015 1531</t>
  </si>
  <si>
    <t>Bannockburn</t>
  </si>
  <si>
    <t>2165 Telegraph Rd</t>
  </si>
  <si>
    <t>340491060</t>
  </si>
  <si>
    <t>1704950</t>
  </si>
  <si>
    <t>Dr. Scott Herrmann</t>
  </si>
  <si>
    <t>Bannockburn SD 106</t>
  </si>
  <si>
    <t>340491030</t>
  </si>
  <si>
    <t>http://www.d103.org</t>
  </si>
  <si>
    <t>847295-4030</t>
  </si>
  <si>
    <t>1723090</t>
  </si>
  <si>
    <t>60069 3610</t>
  </si>
  <si>
    <t>111 Barclay Blvd Ste 100</t>
  </si>
  <si>
    <t>Dr. Scott H Warren</t>
  </si>
  <si>
    <t>Lincolnshire-Prairieview SD 103</t>
  </si>
  <si>
    <t>http://www.d102.org</t>
  </si>
  <si>
    <t>Buffalo Grove</t>
  </si>
  <si>
    <t>340491020</t>
  </si>
  <si>
    <t>057</t>
  </si>
  <si>
    <t>60089 7040</t>
  </si>
  <si>
    <t>1703900</t>
  </si>
  <si>
    <t>847353-5660</t>
  </si>
  <si>
    <t>1351 Abbott Court</t>
  </si>
  <si>
    <t>Dr. Lori Wilcox</t>
  </si>
  <si>
    <t>Aptakisic-Tripp CCSD 102</t>
  </si>
  <si>
    <t>http://www.kcsd96.org</t>
  </si>
  <si>
    <t>60089 1333</t>
  </si>
  <si>
    <t>340490960</t>
  </si>
  <si>
    <t>1721030</t>
  </si>
  <si>
    <t>847459-4260</t>
  </si>
  <si>
    <t>1050 Ivy Hall Ln</t>
  </si>
  <si>
    <t>Mrs. Julie A Schmidt</t>
  </si>
  <si>
    <t>Kildeer Countryside CCSD 96</t>
  </si>
  <si>
    <t>340490950</t>
  </si>
  <si>
    <t>Lake Zurich</t>
  </si>
  <si>
    <t>http://www.lz95.org</t>
  </si>
  <si>
    <t>1721900</t>
  </si>
  <si>
    <t>847438-2831</t>
  </si>
  <si>
    <t>60047 2465</t>
  </si>
  <si>
    <t>832 S Rand Rd</t>
  </si>
  <si>
    <t>Dr. Kelley Gallt</t>
  </si>
  <si>
    <t>Lake Zurich CUSD 95</t>
  </si>
  <si>
    <t>http://www.fsd79.org</t>
  </si>
  <si>
    <t>340490790</t>
  </si>
  <si>
    <t>60060 9451</t>
  </si>
  <si>
    <t>1715930</t>
  </si>
  <si>
    <t>847566-0169</t>
  </si>
  <si>
    <t>28855 N Fremont Center Rd</t>
  </si>
  <si>
    <t>Dr. William Robertson</t>
  </si>
  <si>
    <t>Fremont SD 79</t>
  </si>
  <si>
    <t>http://www.dist76.org</t>
  </si>
  <si>
    <t>340490760</t>
  </si>
  <si>
    <t>60060 4071</t>
  </si>
  <si>
    <t>26156 N Acorn Ln</t>
  </si>
  <si>
    <t>1712210</t>
  </si>
  <si>
    <t>847566-9221</t>
  </si>
  <si>
    <t>Dr. Bhavna Sharma-Lewis</t>
  </si>
  <si>
    <t>Diamond Lake SD 76</t>
  </si>
  <si>
    <t>847949-2700</t>
  </si>
  <si>
    <t>340490750</t>
  </si>
  <si>
    <t>http://www.district75.org</t>
  </si>
  <si>
    <t>1727540</t>
  </si>
  <si>
    <t>60060 1825</t>
  </si>
  <si>
    <t>470 N Lake St</t>
  </si>
  <si>
    <t>Mundelein ESD 75</t>
  </si>
  <si>
    <t>340490730</t>
  </si>
  <si>
    <t>http://www.hawthorn73.org</t>
  </si>
  <si>
    <t>1718570</t>
  </si>
  <si>
    <t>847990-4244</t>
  </si>
  <si>
    <t>60061 1376</t>
  </si>
  <si>
    <t>841 W End Ct</t>
  </si>
  <si>
    <t>Dr. Peter Hannigan</t>
  </si>
  <si>
    <t>Hawthorn CCSD 73</t>
  </si>
  <si>
    <t>http://www.rondout.org</t>
  </si>
  <si>
    <t>847362-2021</t>
  </si>
  <si>
    <t>60045 1154</t>
  </si>
  <si>
    <t>28593 N Bradley Rd</t>
  </si>
  <si>
    <t>340490720</t>
  </si>
  <si>
    <t>1734620</t>
  </si>
  <si>
    <t>Dr. Jenny T Wojcik</t>
  </si>
  <si>
    <t>Rondout SD 72</t>
  </si>
  <si>
    <t>340490700</t>
  </si>
  <si>
    <t>1722800</t>
  </si>
  <si>
    <t>847362-9695</t>
  </si>
  <si>
    <t>60048 1729</t>
  </si>
  <si>
    <t>1381 Lake St</t>
  </si>
  <si>
    <t>Dr. Matthew Barbini</t>
  </si>
  <si>
    <t>Libertyville SD 70</t>
  </si>
  <si>
    <t>http://www.ogschool.org</t>
  </si>
  <si>
    <t>847367-4120</t>
  </si>
  <si>
    <t>60048 1541</t>
  </si>
  <si>
    <t>1700 Oplaine Rd</t>
  </si>
  <si>
    <t>340490680</t>
  </si>
  <si>
    <t>1729130</t>
  </si>
  <si>
    <t>Ms. Allison Sherman</t>
  </si>
  <si>
    <t>Oak Grove SD 68 Green Oaks</t>
  </si>
  <si>
    <t>340490670</t>
  </si>
  <si>
    <t>1721750</t>
  </si>
  <si>
    <t>Lake Forest SD 67</t>
  </si>
  <si>
    <t>http://www.lb65.org</t>
  </si>
  <si>
    <t>Lake Bluff</t>
  </si>
  <si>
    <t>340490650</t>
  </si>
  <si>
    <t>1721720</t>
  </si>
  <si>
    <t>847234-9400</t>
  </si>
  <si>
    <t>60044 2632</t>
  </si>
  <si>
    <t>121 E Sheridan Pl</t>
  </si>
  <si>
    <t>Dr. Lisa Leali</t>
  </si>
  <si>
    <t>Lake Bluff ESD 65</t>
  </si>
  <si>
    <t>340490600</t>
  </si>
  <si>
    <t>http://www.wps60.org</t>
  </si>
  <si>
    <t>1741250</t>
  </si>
  <si>
    <t>224303-1000</t>
  </si>
  <si>
    <t>60085 2081</t>
  </si>
  <si>
    <t>1201 N Sheridan Rd</t>
  </si>
  <si>
    <t>Ms. Theresa Plascencia</t>
  </si>
  <si>
    <t>Waukegan CUSD 60</t>
  </si>
  <si>
    <t>http://www.d56.org</t>
  </si>
  <si>
    <t>340490560</t>
  </si>
  <si>
    <t>1717800</t>
  </si>
  <si>
    <t>847336-0800</t>
  </si>
  <si>
    <t>60031 5527</t>
  </si>
  <si>
    <t>3706 Florida Ave</t>
  </si>
  <si>
    <t>Dr. Colleen Pacatte</t>
  </si>
  <si>
    <t>Gurnee SD 56</t>
  </si>
  <si>
    <t>http://www.dist50.net</t>
  </si>
  <si>
    <t>340490500</t>
  </si>
  <si>
    <t>60031 2418</t>
  </si>
  <si>
    <t>1743110</t>
  </si>
  <si>
    <t>847596-5601</t>
  </si>
  <si>
    <t>1105 N Hunt Club Rd</t>
  </si>
  <si>
    <t>Dr. Lori Casey</t>
  </si>
  <si>
    <t>Woodland CCSD 50</t>
  </si>
  <si>
    <t>http://www.d46.org</t>
  </si>
  <si>
    <t>340490460</t>
  </si>
  <si>
    <t>60030 3909</t>
  </si>
  <si>
    <t>1717520</t>
  </si>
  <si>
    <t>847223-3650</t>
  </si>
  <si>
    <t>565 Frederick Rd</t>
  </si>
  <si>
    <t>Dr. Lynn Glickman</t>
  </si>
  <si>
    <t>Grayslake CCSD 46</t>
  </si>
  <si>
    <t>847356-2385</t>
  </si>
  <si>
    <t>340490410</t>
  </si>
  <si>
    <t>60046 8986</t>
  </si>
  <si>
    <t>https://www.district41.org/</t>
  </si>
  <si>
    <t>1721870</t>
  </si>
  <si>
    <t>131 McKinley Ave</t>
  </si>
  <si>
    <t>Dr. Lynette Zimmer</t>
  </si>
  <si>
    <t>Lake Villa CCSD 41</t>
  </si>
  <si>
    <t>http://www.bighollow.us</t>
  </si>
  <si>
    <t>Ingleside</t>
  </si>
  <si>
    <t>340490380</t>
  </si>
  <si>
    <t>60041 8785</t>
  </si>
  <si>
    <t>26051 W Nippersink Rd</t>
  </si>
  <si>
    <t>1706270</t>
  </si>
  <si>
    <t>847740-1490</t>
  </si>
  <si>
    <t>Mr. Robert Gold</t>
  </si>
  <si>
    <t>Big Hollow SD 38</t>
  </si>
  <si>
    <t>http://www.gavin37.org</t>
  </si>
  <si>
    <t>340490370</t>
  </si>
  <si>
    <t>60041 9587</t>
  </si>
  <si>
    <t>25775 W IL Route 134</t>
  </si>
  <si>
    <t>1716290</t>
  </si>
  <si>
    <t>847546-2916</t>
  </si>
  <si>
    <t>Dr. Julie Brua</t>
  </si>
  <si>
    <t>Gavin SD 37</t>
  </si>
  <si>
    <t>http://www.gls36.org</t>
  </si>
  <si>
    <t>60002 9613</t>
  </si>
  <si>
    <t>26177 W Grass Lake Rd</t>
  </si>
  <si>
    <t>340490360</t>
  </si>
  <si>
    <t>1717490</t>
  </si>
  <si>
    <t>847242-2616</t>
  </si>
  <si>
    <t>Dr. William Newby</t>
  </si>
  <si>
    <t>Grass Lake SD 36</t>
  </si>
  <si>
    <t>340490340</t>
  </si>
  <si>
    <t>http://www.antioch34.com</t>
  </si>
  <si>
    <t>1703840</t>
  </si>
  <si>
    <t>847838-8401</t>
  </si>
  <si>
    <t>60002 1459</t>
  </si>
  <si>
    <t>964 Spafford St</t>
  </si>
  <si>
    <t>Dr. Bradford Hubbard</t>
  </si>
  <si>
    <t>Antioch CCSD 34</t>
  </si>
  <si>
    <t>http://www.emmons33.org</t>
  </si>
  <si>
    <t>847395-1105</t>
  </si>
  <si>
    <t>60002 2234</t>
  </si>
  <si>
    <t>24226 W Beach Grove Rd</t>
  </si>
  <si>
    <t>340490330</t>
  </si>
  <si>
    <t>1714250</t>
  </si>
  <si>
    <t>Mrs. Janean Friedman</t>
  </si>
  <si>
    <t>Emmons SD 33</t>
  </si>
  <si>
    <t>http://www.millburn24.net</t>
  </si>
  <si>
    <t>340490240</t>
  </si>
  <si>
    <t>847356-8331</t>
  </si>
  <si>
    <t>60083 9248</t>
  </si>
  <si>
    <t>Old Mill Creek</t>
  </si>
  <si>
    <t>18550 W Millburn Rd</t>
  </si>
  <si>
    <t>1726100</t>
  </si>
  <si>
    <t>Dr. Jason J Lind</t>
  </si>
  <si>
    <t>Millburn CCSD 24</t>
  </si>
  <si>
    <t>340490060</t>
  </si>
  <si>
    <t>1743860</t>
  </si>
  <si>
    <t>847872-5455</t>
  </si>
  <si>
    <t>60099 3010</t>
  </si>
  <si>
    <t>2800 29th St</t>
  </si>
  <si>
    <t>Dr. Keely Roberts</t>
  </si>
  <si>
    <t>Zion ESD 6</t>
  </si>
  <si>
    <t>http://bpd3.org</t>
  </si>
  <si>
    <t>60099 3359</t>
  </si>
  <si>
    <t>Beach Park</t>
  </si>
  <si>
    <t>11315 W Wadsworth Rd</t>
  </si>
  <si>
    <t>340490030</t>
  </si>
  <si>
    <t>1700010</t>
  </si>
  <si>
    <t>847599-5070</t>
  </si>
  <si>
    <t>Dr. Craig Doster</t>
  </si>
  <si>
    <t>Beach Park CCSD 3</t>
  </si>
  <si>
    <t>http://www.whsd1.org</t>
  </si>
  <si>
    <t>Winthrop Harbor</t>
  </si>
  <si>
    <t>340490010</t>
  </si>
  <si>
    <t>60096 1186</t>
  </si>
  <si>
    <t>500 North Ave</t>
  </si>
  <si>
    <t>1742900</t>
  </si>
  <si>
    <t>847731-3085</t>
  </si>
  <si>
    <t>Mr. Jeffrey McCartney</t>
  </si>
  <si>
    <t>Winthrop Harbor SD 1</t>
  </si>
  <si>
    <t>Monmouth</t>
  </si>
  <si>
    <t>330943040</t>
  </si>
  <si>
    <t>Warren</t>
  </si>
  <si>
    <t>http://www.u304.org</t>
  </si>
  <si>
    <t>61462 9221</t>
  </si>
  <si>
    <t>1905 100th St</t>
  </si>
  <si>
    <t>1700321</t>
  </si>
  <si>
    <t>309734-9413</t>
  </si>
  <si>
    <t>Jeffrey Whitsitt</t>
  </si>
  <si>
    <t>United CUSD 304</t>
  </si>
  <si>
    <t>http://www.mr238.org</t>
  </si>
  <si>
    <t>330942380</t>
  </si>
  <si>
    <t>1700320</t>
  </si>
  <si>
    <t>309734-4712</t>
  </si>
  <si>
    <t>61462 1667</t>
  </si>
  <si>
    <t>105 N E St</t>
  </si>
  <si>
    <t>Mr. Edward D Fletcher</t>
  </si>
  <si>
    <t>Monmouth-Roseville CUSD 238</t>
  </si>
  <si>
    <t>http://www.mercerschools.org</t>
  </si>
  <si>
    <t>61231 2100</t>
  </si>
  <si>
    <t>Aledo</t>
  </si>
  <si>
    <t>1002 SW 6th St</t>
  </si>
  <si>
    <t>330664040</t>
  </si>
  <si>
    <t>Mercer</t>
  </si>
  <si>
    <t>1701395</t>
  </si>
  <si>
    <t>309582-2238</t>
  </si>
  <si>
    <t>Mr. Scott Petrie</t>
  </si>
  <si>
    <t>Mercer County School District 404</t>
  </si>
  <si>
    <t>330482760</t>
  </si>
  <si>
    <t>Knox</t>
  </si>
  <si>
    <t>Abingdon</t>
  </si>
  <si>
    <t>1701413</t>
  </si>
  <si>
    <t>309462-2301</t>
  </si>
  <si>
    <t>61410 1285</t>
  </si>
  <si>
    <t>507 N Monroe St Ste 3</t>
  </si>
  <si>
    <t>Dr. Mike C Curry</t>
  </si>
  <si>
    <t>Abingdon-Avon CUSD 276</t>
  </si>
  <si>
    <t>http://billtown.org</t>
  </si>
  <si>
    <t>309639-2219</t>
  </si>
  <si>
    <t>61489 5479</t>
  </si>
  <si>
    <t>Williamsfield</t>
  </si>
  <si>
    <t>325 W Kentucky Ave</t>
  </si>
  <si>
    <t>330482100</t>
  </si>
  <si>
    <t>1742450</t>
  </si>
  <si>
    <t>Mr. Tim Farquer</t>
  </si>
  <si>
    <t>Williamsfield CUSD 210</t>
  </si>
  <si>
    <t>61467 0069</t>
  </si>
  <si>
    <t>Oneida</t>
  </si>
  <si>
    <t>PO Box 69</t>
  </si>
  <si>
    <t>330482080</t>
  </si>
  <si>
    <t>http://www.rowva.k12.il.us</t>
  </si>
  <si>
    <t>335 N Joy St</t>
  </si>
  <si>
    <t>1729940</t>
  </si>
  <si>
    <t>309483-3711</t>
  </si>
  <si>
    <t>Mr. Joe R Sornberger</t>
  </si>
  <si>
    <t>R O W V A CUSD 208</t>
  </si>
  <si>
    <t>Galesburg</t>
  </si>
  <si>
    <t>330482050</t>
  </si>
  <si>
    <t>932 Harrison St</t>
  </si>
  <si>
    <t>http://www.galesburg205.org</t>
  </si>
  <si>
    <t>1716080</t>
  </si>
  <si>
    <t>309973-2000</t>
  </si>
  <si>
    <t>61402 1206</t>
  </si>
  <si>
    <t>PO Box 1206</t>
  </si>
  <si>
    <t>Dr. John Asplund</t>
  </si>
  <si>
    <t>Galesburg CUSD 205</t>
  </si>
  <si>
    <t>http://www.bluebullets.org</t>
  </si>
  <si>
    <t>Knoxville</t>
  </si>
  <si>
    <t>330482020</t>
  </si>
  <si>
    <t>1721390</t>
  </si>
  <si>
    <t>309289-2328</t>
  </si>
  <si>
    <t>61448 1536</t>
  </si>
  <si>
    <t>809 E Main St</t>
  </si>
  <si>
    <t>Mr. Joe Burgess</t>
  </si>
  <si>
    <t>Knoxville CUSD 202</t>
  </si>
  <si>
    <t>http://www.wc235.k12.il.us</t>
  </si>
  <si>
    <t>330362350</t>
  </si>
  <si>
    <t>Henderson</t>
  </si>
  <si>
    <t>61418 5012</t>
  </si>
  <si>
    <t>Biggsville</t>
  </si>
  <si>
    <t>1514 US Route 34</t>
  </si>
  <si>
    <t>1700319</t>
  </si>
  <si>
    <t>309627-2371</t>
  </si>
  <si>
    <t>Paula Markey</t>
  </si>
  <si>
    <t>West Central CUSD 235</t>
  </si>
  <si>
    <t>http://www.bbchs.org</t>
  </si>
  <si>
    <t>60915 1013</t>
  </si>
  <si>
    <t>Bradley</t>
  </si>
  <si>
    <t>700 W North St</t>
  </si>
  <si>
    <t>320463070</t>
  </si>
  <si>
    <t>Kankakee</t>
  </si>
  <si>
    <t>1706960</t>
  </si>
  <si>
    <t>815937-3701</t>
  </si>
  <si>
    <t>Dr. Scott E Wakeley</t>
  </si>
  <si>
    <t>Bradley Bourbonnais CHSD 307</t>
  </si>
  <si>
    <t>http://www.sachs302.org</t>
  </si>
  <si>
    <t>Saint Anne</t>
  </si>
  <si>
    <t>320463020</t>
  </si>
  <si>
    <t>1737140</t>
  </si>
  <si>
    <t>815422-5022</t>
  </si>
  <si>
    <t>60964 7276</t>
  </si>
  <si>
    <t>100 W Dixie Hwy</t>
  </si>
  <si>
    <t>Mr. Charles Stegall</t>
  </si>
  <si>
    <t>St Anne CHSD 302</t>
  </si>
  <si>
    <t>60944 0546</t>
  </si>
  <si>
    <t>Hopkins Park</t>
  </si>
  <si>
    <t>4120 S Wheeler Rd</t>
  </si>
  <si>
    <t>PO Box 546</t>
  </si>
  <si>
    <t>Dr. Marcus T Alexander</t>
  </si>
  <si>
    <t>320462590</t>
  </si>
  <si>
    <t>http://psd259.org</t>
  </si>
  <si>
    <t>1731140</t>
  </si>
  <si>
    <t>815944-5448</t>
  </si>
  <si>
    <t>Pembroke CCSD 259</t>
  </si>
  <si>
    <t>http://www.sg258.org</t>
  </si>
  <si>
    <t>60914 4464</t>
  </si>
  <si>
    <t>Bourbonnais</t>
  </si>
  <si>
    <t>5200 E Center St</t>
  </si>
  <si>
    <t>320462580</t>
  </si>
  <si>
    <t>1737320</t>
  </si>
  <si>
    <t>815802-3102</t>
  </si>
  <si>
    <t>Ms. Helen Marie Boehrnsen</t>
  </si>
  <si>
    <t>St George CCSD 258</t>
  </si>
  <si>
    <t>http://www.sags256.org</t>
  </si>
  <si>
    <t>60964 0530</t>
  </si>
  <si>
    <t>333 S Saint Louis Ave</t>
  </si>
  <si>
    <t>320462560</t>
  </si>
  <si>
    <t>1737120</t>
  </si>
  <si>
    <t>St Anne CCSD 256</t>
  </si>
  <si>
    <t>320461110</t>
  </si>
  <si>
    <t>http://www.kankakeeschooldistrict.org</t>
  </si>
  <si>
    <t>60901 4319</t>
  </si>
  <si>
    <t>240 Warren Ave</t>
  </si>
  <si>
    <t>1720760</t>
  </si>
  <si>
    <t>815802-7700</t>
  </si>
  <si>
    <t>Dr. Genevra A Walters</t>
  </si>
  <si>
    <t>Kankakee SD 111</t>
  </si>
  <si>
    <t>http://www.bradleyschools.com</t>
  </si>
  <si>
    <t>320460610</t>
  </si>
  <si>
    <t>1706930</t>
  </si>
  <si>
    <t>815933-3371</t>
  </si>
  <si>
    <t>60915 2091</t>
  </si>
  <si>
    <t>111 N Crosswell Ave</t>
  </si>
  <si>
    <t>Dr. Scott Goselin</t>
  </si>
  <si>
    <t>Bradley SD 61</t>
  </si>
  <si>
    <t>http://www.besd53.org</t>
  </si>
  <si>
    <t>320460530</t>
  </si>
  <si>
    <t>1706750</t>
  </si>
  <si>
    <t>815929-5100</t>
  </si>
  <si>
    <t>60914 1392</t>
  </si>
  <si>
    <t>281 W John Casey Rd</t>
  </si>
  <si>
    <t>Dr. Adam Ehrman</t>
  </si>
  <si>
    <t>Bourbonnais SD 53</t>
  </si>
  <si>
    <t>http://www.grantparkdragons.org</t>
  </si>
  <si>
    <t>60940 0549</t>
  </si>
  <si>
    <t>Grant Park</t>
  </si>
  <si>
    <t>421 Esson Farm Rd</t>
  </si>
  <si>
    <t>PO Box 549</t>
  </si>
  <si>
    <t>320460060</t>
  </si>
  <si>
    <t>1717370</t>
  </si>
  <si>
    <t>815465-6013</t>
  </si>
  <si>
    <t>Dr. John Palan</t>
  </si>
  <si>
    <t>Grant Park CUSD 6</t>
  </si>
  <si>
    <t>Manteno</t>
  </si>
  <si>
    <t>320460050</t>
  </si>
  <si>
    <t>http://www.manteno5.org</t>
  </si>
  <si>
    <t>1724390</t>
  </si>
  <si>
    <t>815928-7000</t>
  </si>
  <si>
    <t>60950 1522</t>
  </si>
  <si>
    <t>84 N Oak St</t>
  </si>
  <si>
    <t>Mrs. Lisa Harrod</t>
  </si>
  <si>
    <t>Manteno CUSD 5</t>
  </si>
  <si>
    <t>http://www.hcusd2.org</t>
  </si>
  <si>
    <t>320460020</t>
  </si>
  <si>
    <t>60941 0504</t>
  </si>
  <si>
    <t>Herscher</t>
  </si>
  <si>
    <t>PO Box 504</t>
  </si>
  <si>
    <t>501 N Main St</t>
  </si>
  <si>
    <t>1718840</t>
  </si>
  <si>
    <t>815426-2162</t>
  </si>
  <si>
    <t>Dr. Richard S Decman</t>
  </si>
  <si>
    <t>Herscher CUSD 2</t>
  </si>
  <si>
    <t>http://momence.k12.il.us</t>
  </si>
  <si>
    <t>Momence</t>
  </si>
  <si>
    <t>320460010</t>
  </si>
  <si>
    <t>1726430</t>
  </si>
  <si>
    <t>815472-3501</t>
  </si>
  <si>
    <t>60954 1158</t>
  </si>
  <si>
    <t>400 N Pine St</t>
  </si>
  <si>
    <t>Mr. Shannon M Anderson</t>
  </si>
  <si>
    <t>Momence CUSD 1</t>
  </si>
  <si>
    <t>815683-2141</t>
  </si>
  <si>
    <t>60928 0190</t>
  </si>
  <si>
    <t>Crescent City</t>
  </si>
  <si>
    <t>600 South St</t>
  </si>
  <si>
    <t>PO Box 190</t>
  </si>
  <si>
    <t>320382490</t>
  </si>
  <si>
    <t>Iroquois</t>
  </si>
  <si>
    <t>http://www.ccgshawks.net/</t>
  </si>
  <si>
    <t>1700323</t>
  </si>
  <si>
    <t>Mr. Rod Grimsley</t>
  </si>
  <si>
    <t>Crescent Iroquois CUSD 249</t>
  </si>
  <si>
    <t>815889-5176</t>
  </si>
  <si>
    <t>320381240</t>
  </si>
  <si>
    <t>Milford</t>
  </si>
  <si>
    <t>1701416</t>
  </si>
  <si>
    <t>60953 1234</t>
  </si>
  <si>
    <t>208 S Chicago St</t>
  </si>
  <si>
    <t>Dr. Michele Lindenmeyer</t>
  </si>
  <si>
    <t>Milford Area Public Schools District 124</t>
  </si>
  <si>
    <t>PO Box 99</t>
  </si>
  <si>
    <t>320380100</t>
  </si>
  <si>
    <t>Gilman</t>
  </si>
  <si>
    <t>http://www.iwest.k12.il.us</t>
  </si>
  <si>
    <t>60938 1414</t>
  </si>
  <si>
    <t>529 E 2Nd St</t>
  </si>
  <si>
    <t>1720180</t>
  </si>
  <si>
    <t>815265-4642</t>
  </si>
  <si>
    <t>Mr. Angelo  Lekkas</t>
  </si>
  <si>
    <t>Iroquois West CUSD 10</t>
  </si>
  <si>
    <t>Watseka</t>
  </si>
  <si>
    <t>320380090</t>
  </si>
  <si>
    <t>http://www.watsekaschools.org/</t>
  </si>
  <si>
    <t>1720170</t>
  </si>
  <si>
    <t>815432-4931</t>
  </si>
  <si>
    <t>60970 7655</t>
  </si>
  <si>
    <t>1411 W Lafayette St</t>
  </si>
  <si>
    <t>Dr. David Andriano</t>
  </si>
  <si>
    <t>Iroquois County CUSD 9</t>
  </si>
  <si>
    <t>http://www.cpschool.org</t>
  </si>
  <si>
    <t>815457-2171</t>
  </si>
  <si>
    <t>60924 9734</t>
  </si>
  <si>
    <t>Cissna Park</t>
  </si>
  <si>
    <t>511 N 2nd St</t>
  </si>
  <si>
    <t>320380060</t>
  </si>
  <si>
    <t>1710290</t>
  </si>
  <si>
    <t>Dr. Daniel S Hylbert</t>
  </si>
  <si>
    <t>Cissna Park CUSD 6</t>
  </si>
  <si>
    <t>815698-2212</t>
  </si>
  <si>
    <t>60911 0158</t>
  </si>
  <si>
    <t>Ashkum</t>
  </si>
  <si>
    <t>203 N Third St</t>
  </si>
  <si>
    <t>PO Box 158</t>
  </si>
  <si>
    <t>320380040</t>
  </si>
  <si>
    <t>http://www.cusd4.org</t>
  </si>
  <si>
    <t>1710410</t>
  </si>
  <si>
    <t>Mrs. Tonya Evans</t>
  </si>
  <si>
    <t>Central CUSD 4</t>
  </si>
  <si>
    <t>http://www.donovanschools.org</t>
  </si>
  <si>
    <t>Donovan</t>
  </si>
  <si>
    <t>Mr. Toby Coates</t>
  </si>
  <si>
    <t>320380030</t>
  </si>
  <si>
    <t>815486-7395</t>
  </si>
  <si>
    <t>60931 0186</t>
  </si>
  <si>
    <t>600 North St</t>
  </si>
  <si>
    <t>PO Box 186</t>
  </si>
  <si>
    <t>1712510</t>
  </si>
  <si>
    <t>Donovan CUSD 3</t>
  </si>
  <si>
    <t>Elgin</t>
  </si>
  <si>
    <t>Kane</t>
  </si>
  <si>
    <t>Geneva</t>
  </si>
  <si>
    <t>310453040</t>
  </si>
  <si>
    <t>049</t>
  </si>
  <si>
    <t>1716380</t>
  </si>
  <si>
    <t>630463-3000</t>
  </si>
  <si>
    <t>60134 1307</t>
  </si>
  <si>
    <t>227 N 4th St</t>
  </si>
  <si>
    <t>Dr. Kent D Mutchler</t>
  </si>
  <si>
    <t>Geneva CUSD 304</t>
  </si>
  <si>
    <t>310453030</t>
  </si>
  <si>
    <t>West Chicago</t>
  </si>
  <si>
    <t>35</t>
  </si>
  <si>
    <t>070</t>
  </si>
  <si>
    <t>http://www.d303.org</t>
  </si>
  <si>
    <t>1737170</t>
  </si>
  <si>
    <t>331228-2000</t>
  </si>
  <si>
    <t>60174 2664</t>
  </si>
  <si>
    <t>201 S 7Th St</t>
  </si>
  <si>
    <t>Dr. Jason Pearson</t>
  </si>
  <si>
    <t>St Charles CUSD 303</t>
  </si>
  <si>
    <t>http://www.kaneland.org</t>
  </si>
  <si>
    <t>Montgomery</t>
  </si>
  <si>
    <t>310453020</t>
  </si>
  <si>
    <t>60151 9720</t>
  </si>
  <si>
    <t>Maple Park</t>
  </si>
  <si>
    <t>47W326 Keslinger Rd</t>
  </si>
  <si>
    <t>1724480</t>
  </si>
  <si>
    <t>630365-5111</t>
  </si>
  <si>
    <t>Dr. Todd Leden</t>
  </si>
  <si>
    <t>Kaneland CUSD 302</t>
  </si>
  <si>
    <t>310453010</t>
  </si>
  <si>
    <t>Burlington</t>
  </si>
  <si>
    <t>http://www.central301.net</t>
  </si>
  <si>
    <t>1707830</t>
  </si>
  <si>
    <t>847464-6005</t>
  </si>
  <si>
    <t>60109 0396</t>
  </si>
  <si>
    <t>275 South St</t>
  </si>
  <si>
    <t>Dr. Todd Stirn</t>
  </si>
  <si>
    <t>Central CUSD 301</t>
  </si>
  <si>
    <t>310453000</t>
  </si>
  <si>
    <t>http://www.d300.org</t>
  </si>
  <si>
    <t>1708550</t>
  </si>
  <si>
    <t>847551-8300</t>
  </si>
  <si>
    <t>60102 6870</t>
  </si>
  <si>
    <t>2550 Harnish Dr</t>
  </si>
  <si>
    <t>Mr. Fred Heid</t>
  </si>
  <si>
    <t>CUSD 300</t>
  </si>
  <si>
    <t>310451310</t>
  </si>
  <si>
    <t>http://www.d131.org</t>
  </si>
  <si>
    <t>630299-5554</t>
  </si>
  <si>
    <t>084</t>
  </si>
  <si>
    <t>1704680</t>
  </si>
  <si>
    <t>60505 4700</t>
  </si>
  <si>
    <t>417 5th St</t>
  </si>
  <si>
    <t>Dr. Jennifer Norrell</t>
  </si>
  <si>
    <t>Aurora East USD 131</t>
  </si>
  <si>
    <t>http://www.sd129.org</t>
  </si>
  <si>
    <t>310451290</t>
  </si>
  <si>
    <t>1704710</t>
  </si>
  <si>
    <t>630301-5000</t>
  </si>
  <si>
    <t>60506 7302</t>
  </si>
  <si>
    <t>1877 W. Downer Pl</t>
  </si>
  <si>
    <t>Dr. Jeff Craig</t>
  </si>
  <si>
    <t>Aurora West USD 129</t>
  </si>
  <si>
    <t>Batavia</t>
  </si>
  <si>
    <t>310451010</t>
  </si>
  <si>
    <t>http://www.bps101.net</t>
  </si>
  <si>
    <t>1705220</t>
  </si>
  <si>
    <t>630937-8834</t>
  </si>
  <si>
    <t>60510 1948</t>
  </si>
  <si>
    <t>335 W Wilson St</t>
  </si>
  <si>
    <t>Dr. Lisa Hichens</t>
  </si>
  <si>
    <t>Batavia USD 101</t>
  </si>
  <si>
    <t>847888-5000</t>
  </si>
  <si>
    <t>310450460</t>
  </si>
  <si>
    <t>http://www.u-46.org</t>
  </si>
  <si>
    <t>23</t>
  </si>
  <si>
    <t>045</t>
  </si>
  <si>
    <t>60120 6543</t>
  </si>
  <si>
    <t>355 E Chicago St</t>
  </si>
  <si>
    <t>28</t>
  </si>
  <si>
    <t>056</t>
  </si>
  <si>
    <t>Hanover Park</t>
  </si>
  <si>
    <t>Wayne</t>
  </si>
  <si>
    <t>1713710</t>
  </si>
  <si>
    <t>Mr. Tony Sanders</t>
  </si>
  <si>
    <t>SD U-46</t>
  </si>
  <si>
    <t>http://www.shawneedistrict84.com</t>
  </si>
  <si>
    <t>115</t>
  </si>
  <si>
    <t>62998 1157</t>
  </si>
  <si>
    <t>Wolf Lake</t>
  </si>
  <si>
    <t>300910840</t>
  </si>
  <si>
    <t>Union</t>
  </si>
  <si>
    <t>3365 State Hwy 3 N</t>
  </si>
  <si>
    <t>1742990</t>
  </si>
  <si>
    <t>618833-5709</t>
  </si>
  <si>
    <t>Ms. Shelly Clover-Hill</t>
  </si>
  <si>
    <t>Shawnee CUSD 84</t>
  </si>
  <si>
    <t>http://aj81.net</t>
  </si>
  <si>
    <t>62906 1247</t>
  </si>
  <si>
    <t>Anna</t>
  </si>
  <si>
    <t>608 S Main St</t>
  </si>
  <si>
    <t>300910810</t>
  </si>
  <si>
    <t>1703780</t>
  </si>
  <si>
    <t>618833-8421</t>
  </si>
  <si>
    <t>Mr. Rob Wright</t>
  </si>
  <si>
    <t>Anna Jonesboro CHSD 81</t>
  </si>
  <si>
    <t>http://www.dongolaschool.com</t>
  </si>
  <si>
    <t>62926 0190</t>
  </si>
  <si>
    <t>Dongola</t>
  </si>
  <si>
    <t>1000 High St</t>
  </si>
  <si>
    <t>300910660</t>
  </si>
  <si>
    <t>1712480</t>
  </si>
  <si>
    <t>618827-3841</t>
  </si>
  <si>
    <t>Dr. Paige Maginel</t>
  </si>
  <si>
    <t>Dongola USD 66</t>
  </si>
  <si>
    <t>http://www.jonesboro43.com</t>
  </si>
  <si>
    <t>62952 1118</t>
  </si>
  <si>
    <t>Jonesboro</t>
  </si>
  <si>
    <t>309 Cook Ave</t>
  </si>
  <si>
    <t>300910430</t>
  </si>
  <si>
    <t>1720640</t>
  </si>
  <si>
    <t>618833-6651</t>
  </si>
  <si>
    <t>Mr. Kevin Westall</t>
  </si>
  <si>
    <t>County of Union Sch Dist No43</t>
  </si>
  <si>
    <t>300910370</t>
  </si>
  <si>
    <t>62906 1126</t>
  </si>
  <si>
    <t>301 S Green St</t>
  </si>
  <si>
    <t>http://www.anna37.com</t>
  </si>
  <si>
    <t>1703750</t>
  </si>
  <si>
    <t>618833-6812</t>
  </si>
  <si>
    <t>Dr. Julie A Bullard</t>
  </si>
  <si>
    <t>Anna CCSD 37</t>
  </si>
  <si>
    <t>http://www.cobdenappleknockers.com</t>
  </si>
  <si>
    <t>62920 2121</t>
  </si>
  <si>
    <t>Cobden</t>
  </si>
  <si>
    <t>413 N Appleknocker St</t>
  </si>
  <si>
    <t>300910170</t>
  </si>
  <si>
    <t>1710570</t>
  </si>
  <si>
    <t>618893-2313</t>
  </si>
  <si>
    <t>Mr. Edwin Lee Shoemate</t>
  </si>
  <si>
    <t>Cobden SUD 17</t>
  </si>
  <si>
    <t>618833-2545</t>
  </si>
  <si>
    <t>62912 3016</t>
  </si>
  <si>
    <t>Buncombe</t>
  </si>
  <si>
    <t>7355 Lick Creek Rd</t>
  </si>
  <si>
    <t>Mr. Brent Boren</t>
  </si>
  <si>
    <t>300910160</t>
  </si>
  <si>
    <t>1722860</t>
  </si>
  <si>
    <t>Lick Creek CCSD 16</t>
  </si>
  <si>
    <t>618342-6778</t>
  </si>
  <si>
    <t>62964 2325</t>
  </si>
  <si>
    <t>Mounds</t>
  </si>
  <si>
    <t>1401 Mounds Rd</t>
  </si>
  <si>
    <t>300771010</t>
  </si>
  <si>
    <t>Pulaski</t>
  </si>
  <si>
    <t>http://www.meridian101.com/</t>
  </si>
  <si>
    <t>1726970</t>
  </si>
  <si>
    <t>Mr. Jonathan Green</t>
  </si>
  <si>
    <t>Meridian CUSD 101</t>
  </si>
  <si>
    <t>62992 2201</t>
  </si>
  <si>
    <t>Ullin</t>
  </si>
  <si>
    <t>4721 Shawnee College Rd</t>
  </si>
  <si>
    <t>300771000</t>
  </si>
  <si>
    <t>http://www.centuryschool100.com</t>
  </si>
  <si>
    <t>Mr. Landon Sommer</t>
  </si>
  <si>
    <t>1739630</t>
  </si>
  <si>
    <t>618845-3447</t>
  </si>
  <si>
    <t>Century CUSD 100</t>
  </si>
  <si>
    <t>http://www.duquoinschools.org</t>
  </si>
  <si>
    <t>62832 3871</t>
  </si>
  <si>
    <t>Du Quoin</t>
  </si>
  <si>
    <t>845 E Jackson St</t>
  </si>
  <si>
    <t>300733000</t>
  </si>
  <si>
    <t>Perry</t>
  </si>
  <si>
    <t>1712760</t>
  </si>
  <si>
    <t>618542-3856</t>
  </si>
  <si>
    <t>Mr. Matt Hickam</t>
  </si>
  <si>
    <t>Du Quoin CUSD 300</t>
  </si>
  <si>
    <t>http://www.ccsd204.org</t>
  </si>
  <si>
    <t>618357-2419</t>
  </si>
  <si>
    <t>62274 3414</t>
  </si>
  <si>
    <t>Pinckneyville</t>
  </si>
  <si>
    <t>6067 State Route 154</t>
  </si>
  <si>
    <t>300732040</t>
  </si>
  <si>
    <t>1731560</t>
  </si>
  <si>
    <t>Mr. Jerry Travelstead</t>
  </si>
  <si>
    <t>CCSD 204</t>
  </si>
  <si>
    <t>http://www.pchspanthers.com</t>
  </si>
  <si>
    <t>618357-5013</t>
  </si>
  <si>
    <t>62274 1472</t>
  </si>
  <si>
    <t>600 E Water St</t>
  </si>
  <si>
    <t>300731010</t>
  </si>
  <si>
    <t>1731620</t>
  </si>
  <si>
    <t>Mr. Keith J Hagene</t>
  </si>
  <si>
    <t>Pinckneyville CHSD 101</t>
  </si>
  <si>
    <t>http://www.jrpanther.com</t>
  </si>
  <si>
    <t>300730500</t>
  </si>
  <si>
    <t>618357-5161</t>
  </si>
  <si>
    <t>62274 1370</t>
  </si>
  <si>
    <t>301 W Mulberry St</t>
  </si>
  <si>
    <t>1700009</t>
  </si>
  <si>
    <t>Mr. Gregory Scott Wagner</t>
  </si>
  <si>
    <t>Pinckneyville SD 50</t>
  </si>
  <si>
    <t>http://tgs5.com</t>
  </si>
  <si>
    <t>618496-5513</t>
  </si>
  <si>
    <t>62888 0175</t>
  </si>
  <si>
    <t>Tamaroa</t>
  </si>
  <si>
    <t>PO Box 175</t>
  </si>
  <si>
    <t>300730050</t>
  </si>
  <si>
    <t>1738550</t>
  </si>
  <si>
    <t>200 E Main St</t>
  </si>
  <si>
    <t>Dr. Brian H Brink</t>
  </si>
  <si>
    <t>Tamaroa School Dist 5</t>
  </si>
  <si>
    <t>http://elv196.org</t>
  </si>
  <si>
    <t>300391960</t>
  </si>
  <si>
    <t>Jackson</t>
  </si>
  <si>
    <t>618568-1321</t>
  </si>
  <si>
    <t>62932 0130</t>
  </si>
  <si>
    <t>Elkville</t>
  </si>
  <si>
    <t>114 S 8th St</t>
  </si>
  <si>
    <t>PO Box 130</t>
  </si>
  <si>
    <t>1713860</t>
  </si>
  <si>
    <t>Mr. Kevin Spain</t>
  </si>
  <si>
    <t>Elverado CUSD 196</t>
  </si>
  <si>
    <t>http://www.cusd186.org</t>
  </si>
  <si>
    <t>618684-3781</t>
  </si>
  <si>
    <t>62966 4267</t>
  </si>
  <si>
    <t>Murphysboro</t>
  </si>
  <si>
    <t>593 Ava Rd</t>
  </si>
  <si>
    <t>Andrea Evers</t>
  </si>
  <si>
    <t>300391860</t>
  </si>
  <si>
    <t>1727610</t>
  </si>
  <si>
    <t>Murphysboro CUSD 186</t>
  </si>
  <si>
    <t>http://www.edline.net/pages/trico_cusd_176</t>
  </si>
  <si>
    <t>618426-1111</t>
  </si>
  <si>
    <t>Campbell Hill</t>
  </si>
  <si>
    <t>300391760</t>
  </si>
  <si>
    <t>1708250</t>
  </si>
  <si>
    <t>62916 0220</t>
  </si>
  <si>
    <t>16411 Highway 4</t>
  </si>
  <si>
    <t>PO Box 220</t>
  </si>
  <si>
    <t>Mr. Larry Lovel</t>
  </si>
  <si>
    <t>Trico CUSD 176</t>
  </si>
  <si>
    <t>http://www.cchs165.jacksn.k12.il.us</t>
  </si>
  <si>
    <t>Carbondale</t>
  </si>
  <si>
    <t>300391650</t>
  </si>
  <si>
    <t>1708370</t>
  </si>
  <si>
    <t>618457-4722</t>
  </si>
  <si>
    <t>62902 5042</t>
  </si>
  <si>
    <t>330 S Giant City Rd</t>
  </si>
  <si>
    <t>Mr. Stephen Murphy</t>
  </si>
  <si>
    <t>Carbondale CHSD 165</t>
  </si>
  <si>
    <t>http://www.up140.org</t>
  </si>
  <si>
    <t>618529-4151</t>
  </si>
  <si>
    <t>62903 8375</t>
  </si>
  <si>
    <t>4033 S Illinois Ave</t>
  </si>
  <si>
    <t>300391400</t>
  </si>
  <si>
    <t>1739930</t>
  </si>
  <si>
    <t>Dr. Lori James-Gross</t>
  </si>
  <si>
    <t>Unity Point CCSD 140</t>
  </si>
  <si>
    <t>http://www.gcs130.org</t>
  </si>
  <si>
    <t>618457-5391</t>
  </si>
  <si>
    <t>62902 7743</t>
  </si>
  <si>
    <t>1062 Boskydell Rd</t>
  </si>
  <si>
    <t>Mrs. Belinda Hill</t>
  </si>
  <si>
    <t>300391300</t>
  </si>
  <si>
    <t>1716590</t>
  </si>
  <si>
    <t>Giant City CCSD 130</t>
  </si>
  <si>
    <t>http://www.ces95.org</t>
  </si>
  <si>
    <t>300390950</t>
  </si>
  <si>
    <t>1708340</t>
  </si>
  <si>
    <t>618457-3591</t>
  </si>
  <si>
    <t>62902 5056</t>
  </si>
  <si>
    <t>925 S Giant City Rd</t>
  </si>
  <si>
    <t>Mr. Daniel Booth</t>
  </si>
  <si>
    <t>Carbondale ESD 95</t>
  </si>
  <si>
    <t>http://www.desoto86.org</t>
  </si>
  <si>
    <t>618867-2317</t>
  </si>
  <si>
    <t>62924 1228</t>
  </si>
  <si>
    <t>De Soto</t>
  </si>
  <si>
    <t>311 Hurst Rd</t>
  </si>
  <si>
    <t>300390860</t>
  </si>
  <si>
    <t>1712150</t>
  </si>
  <si>
    <t>Mr. Nathaniel L Wilson</t>
  </si>
  <si>
    <t>DeSoto Cons SD 86</t>
  </si>
  <si>
    <t>http://egyptianschool.com</t>
  </si>
  <si>
    <t>62988 3234</t>
  </si>
  <si>
    <t>Tamms</t>
  </si>
  <si>
    <t>20023 Diswood Rd</t>
  </si>
  <si>
    <t>300020050</t>
  </si>
  <si>
    <t>Alexander</t>
  </si>
  <si>
    <t>1713590</t>
  </si>
  <si>
    <t>618776-5306</t>
  </si>
  <si>
    <t>Mr. Brad Misner</t>
  </si>
  <si>
    <t>Egyptian CUSD 5</t>
  </si>
  <si>
    <t>http://www.cairoschooldistrict1.com</t>
  </si>
  <si>
    <t>Cairo</t>
  </si>
  <si>
    <t>300020010</t>
  </si>
  <si>
    <t>62914 1047</t>
  </si>
  <si>
    <t>4201 Sycamore St</t>
  </si>
  <si>
    <t>1708070</t>
  </si>
  <si>
    <t>618734-4102</t>
  </si>
  <si>
    <t>Dr. Patrick L Rice</t>
  </si>
  <si>
    <t>Cairo USD 1</t>
  </si>
  <si>
    <t>http://www.stark100.com</t>
  </si>
  <si>
    <t>61491 1172</t>
  </si>
  <si>
    <t>Wyoming</t>
  </si>
  <si>
    <t>300 W Van Buren St</t>
  </si>
  <si>
    <t>280881000</t>
  </si>
  <si>
    <t>Stark</t>
  </si>
  <si>
    <t>PO Box 419</t>
  </si>
  <si>
    <t>1737490</t>
  </si>
  <si>
    <t>309695-6123</t>
  </si>
  <si>
    <t>Mr. Brett Elliott</t>
  </si>
  <si>
    <t>Stark County CUSD 100</t>
  </si>
  <si>
    <t>http://www.bradfordschool.net</t>
  </si>
  <si>
    <t>Bradford</t>
  </si>
  <si>
    <t>280880010</t>
  </si>
  <si>
    <t>61421 5087</t>
  </si>
  <si>
    <t>115 High St</t>
  </si>
  <si>
    <t>1706880</t>
  </si>
  <si>
    <t>309897-2801</t>
  </si>
  <si>
    <t>Mr. Chad Allen Gripp</t>
  </si>
  <si>
    <t>Bradford CUSD 1</t>
  </si>
  <si>
    <t>http://www.geese230.com</t>
  </si>
  <si>
    <t>61443 3717</t>
  </si>
  <si>
    <t>Kewanee</t>
  </si>
  <si>
    <t>439 Willard St</t>
  </si>
  <si>
    <t>280372300</t>
  </si>
  <si>
    <t>1742060</t>
  </si>
  <si>
    <t>309853-4860</t>
  </si>
  <si>
    <t>Mr. Shane J Kazubowski</t>
  </si>
  <si>
    <t>Wethersfield CUSD 230</t>
  </si>
  <si>
    <t>http://kcud229.org</t>
  </si>
  <si>
    <t>280372290</t>
  </si>
  <si>
    <t>1721000</t>
  </si>
  <si>
    <t>309853-3341</t>
  </si>
  <si>
    <t>61443 1361</t>
  </si>
  <si>
    <t>1001 N Main St</t>
  </si>
  <si>
    <t>Dr. Chris Sullens</t>
  </si>
  <si>
    <t>Kewanee CUSD 229</t>
  </si>
  <si>
    <t>http://www.geneseoschools.org</t>
  </si>
  <si>
    <t>Geneseo</t>
  </si>
  <si>
    <t>280372280</t>
  </si>
  <si>
    <t>1716350</t>
  </si>
  <si>
    <t>309945-0450</t>
  </si>
  <si>
    <t>61254 1118</t>
  </si>
  <si>
    <t>648 N Chicago St</t>
  </si>
  <si>
    <t>Dr. Adam Brumbaugh</t>
  </si>
  <si>
    <t>Geneseo CUSD 228</t>
  </si>
  <si>
    <t>61238 1430</t>
  </si>
  <si>
    <t>Cambridge</t>
  </si>
  <si>
    <t>280372270</t>
  </si>
  <si>
    <t>http://www.district227.org/</t>
  </si>
  <si>
    <t>300 S West St</t>
  </si>
  <si>
    <t>1708160</t>
  </si>
  <si>
    <t>309937-2144</t>
  </si>
  <si>
    <t>Mr. Thomas Akers</t>
  </si>
  <si>
    <t>Cambridge CUSD 227</t>
  </si>
  <si>
    <t>http://annawan226.org</t>
  </si>
  <si>
    <t>61234 9715</t>
  </si>
  <si>
    <t>Annawan</t>
  </si>
  <si>
    <t>280372260</t>
  </si>
  <si>
    <t>309935-6781</t>
  </si>
  <si>
    <t>1703810</t>
  </si>
  <si>
    <t>Matt Nordstrom</t>
  </si>
  <si>
    <t>Annawan CUSD 226</t>
  </si>
  <si>
    <t>http://www.alwood.net</t>
  </si>
  <si>
    <t>280372250</t>
  </si>
  <si>
    <t>61490 9684</t>
  </si>
  <si>
    <t>Woodhull</t>
  </si>
  <si>
    <t>301 E 5th Ave</t>
  </si>
  <si>
    <t>1703660</t>
  </si>
  <si>
    <t>309334-2719</t>
  </si>
  <si>
    <t>Mr. Shannon Bumann</t>
  </si>
  <si>
    <t>AlWood CUSD 225</t>
  </si>
  <si>
    <t>http://galva224.org</t>
  </si>
  <si>
    <t>61434 1090</t>
  </si>
  <si>
    <t>Galva</t>
  </si>
  <si>
    <t>224 Morgan Rd</t>
  </si>
  <si>
    <t>280372240</t>
  </si>
  <si>
    <t>1716140</t>
  </si>
  <si>
    <t>309932-2108</t>
  </si>
  <si>
    <t>Mr. Jerry J Becker</t>
  </si>
  <si>
    <t>Galva CUSD 224</t>
  </si>
  <si>
    <t>http://www.orionschools.us</t>
  </si>
  <si>
    <t>Orion</t>
  </si>
  <si>
    <t>280372230</t>
  </si>
  <si>
    <t>1730200</t>
  </si>
  <si>
    <t>309526-3388</t>
  </si>
  <si>
    <t>61273 0189</t>
  </si>
  <si>
    <t>1002 11th Ave</t>
  </si>
  <si>
    <t>PO Box 189</t>
  </si>
  <si>
    <t>Mr. Joe A Blessman</t>
  </si>
  <si>
    <t>Orion CUSD 223</t>
  </si>
  <si>
    <t>http://www.csd190.com</t>
  </si>
  <si>
    <t>309792-1232</t>
  </si>
  <si>
    <t>61241 9028</t>
  </si>
  <si>
    <t>Colona</t>
  </si>
  <si>
    <t>700 1st St</t>
  </si>
  <si>
    <t>280371900</t>
  </si>
  <si>
    <t>1710690</t>
  </si>
  <si>
    <t>Mr. Carl E Johnson</t>
  </si>
  <si>
    <t>Colona SD 190</t>
  </si>
  <si>
    <t>815376-2934</t>
  </si>
  <si>
    <t>61349 0478</t>
  </si>
  <si>
    <t>Ohio</t>
  </si>
  <si>
    <t>PO Box 478</t>
  </si>
  <si>
    <t>280065050</t>
  </si>
  <si>
    <t>Bureau</t>
  </si>
  <si>
    <t>http://www.bhsroe.k12.il.us</t>
  </si>
  <si>
    <t>1729730</t>
  </si>
  <si>
    <t>103 Memorial St</t>
  </si>
  <si>
    <t>Mrs. Jennifer Hamilton</t>
  </si>
  <si>
    <t>Ohio CHSD 505</t>
  </si>
  <si>
    <t>http://www.hallhighschool.org</t>
  </si>
  <si>
    <t>815664-2100</t>
  </si>
  <si>
    <t>61362 1761</t>
  </si>
  <si>
    <t>Spring Valley</t>
  </si>
  <si>
    <t>800 W Erie St</t>
  </si>
  <si>
    <t>280065020</t>
  </si>
  <si>
    <t>1718030</t>
  </si>
  <si>
    <t>Mr. Jesse Brandt</t>
  </si>
  <si>
    <t>Hall HSD 502</t>
  </si>
  <si>
    <t>http://www.phs-il.org</t>
  </si>
  <si>
    <t>815875-3308</t>
  </si>
  <si>
    <t>61356 1843</t>
  </si>
  <si>
    <t>Princeton</t>
  </si>
  <si>
    <t>103 S Euclid Ave</t>
  </si>
  <si>
    <t>280065000</t>
  </si>
  <si>
    <t>1732700</t>
  </si>
  <si>
    <t>Mr. Kirk Haring</t>
  </si>
  <si>
    <t>Princeton HSD 500</t>
  </si>
  <si>
    <t>Manlius</t>
  </si>
  <si>
    <t>280063400</t>
  </si>
  <si>
    <t>http://www.bv340.com</t>
  </si>
  <si>
    <t>1700125</t>
  </si>
  <si>
    <t>815445-3101</t>
  </si>
  <si>
    <t>61338 0289</t>
  </si>
  <si>
    <t>9068 2125 N Avenue</t>
  </si>
  <si>
    <t>PO Box 289</t>
  </si>
  <si>
    <t>Mr. Jason Stabler</t>
  </si>
  <si>
    <t>Bureau Valley CUSD 340</t>
  </si>
  <si>
    <t>http://www.lamoilleschools.org</t>
  </si>
  <si>
    <t>61330 9499</t>
  </si>
  <si>
    <t>La Moille</t>
  </si>
  <si>
    <t>801 S Main St</t>
  </si>
  <si>
    <t>280063030</t>
  </si>
  <si>
    <t>815638-2018</t>
  </si>
  <si>
    <t>Mr. Brent Ziegler</t>
  </si>
  <si>
    <t>1721680</t>
  </si>
  <si>
    <t>La Moille CUSD 303</t>
  </si>
  <si>
    <t>280061150</t>
  </si>
  <si>
    <t>http://www.princeton115schools.org</t>
  </si>
  <si>
    <t>1732670</t>
  </si>
  <si>
    <t>815875-3162</t>
  </si>
  <si>
    <t>61356 9552</t>
  </si>
  <si>
    <t>506 E Dover Rd</t>
  </si>
  <si>
    <t>Mr. Tim Smith</t>
  </si>
  <si>
    <t>Princeton ESD 115</t>
  </si>
  <si>
    <t>http://www.depueschools.org</t>
  </si>
  <si>
    <t>815447-2121</t>
  </si>
  <si>
    <t>61322 0800</t>
  </si>
  <si>
    <t>DePue</t>
  </si>
  <si>
    <t>PO Box 800</t>
  </si>
  <si>
    <t>280061030</t>
  </si>
  <si>
    <t>204 Pleasant</t>
  </si>
  <si>
    <t>1712090</t>
  </si>
  <si>
    <t>Mr. Brad Kenser</t>
  </si>
  <si>
    <t>DePue USD 103</t>
  </si>
  <si>
    <t>http://www.sv99.org</t>
  </si>
  <si>
    <t>61362 1238</t>
  </si>
  <si>
    <t>999 N Strong Ave</t>
  </si>
  <si>
    <t>280060990</t>
  </si>
  <si>
    <t>1737050</t>
  </si>
  <si>
    <t>815664-4242</t>
  </si>
  <si>
    <t>Mr. James M Hermes</t>
  </si>
  <si>
    <t>Spring Valley CCSD 99</t>
  </si>
  <si>
    <t>815663-8821</t>
  </si>
  <si>
    <t>61320 9717</t>
  </si>
  <si>
    <t>Dalzell</t>
  </si>
  <si>
    <t>307 Chestnut St</t>
  </si>
  <si>
    <t>280060980</t>
  </si>
  <si>
    <t>1711700</t>
  </si>
  <si>
    <t>Dr. Bruce A Bauer</t>
  </si>
  <si>
    <t>Dalzell SD 98</t>
  </si>
  <si>
    <t>http://www.laddccsd94.com</t>
  </si>
  <si>
    <t>815894-2363</t>
  </si>
  <si>
    <t>61329 9741</t>
  </si>
  <si>
    <t>Ladd</t>
  </si>
  <si>
    <t>232 E Cleveland St</t>
  </si>
  <si>
    <t>280060940</t>
  </si>
  <si>
    <t>1721510</t>
  </si>
  <si>
    <t>Mrs. Michelle V Zeko</t>
  </si>
  <si>
    <t>Ladd CCSD 94</t>
  </si>
  <si>
    <t>815643-2436</t>
  </si>
  <si>
    <t>61337 0216</t>
  </si>
  <si>
    <t>Malden</t>
  </si>
  <si>
    <t>350 East St</t>
  </si>
  <si>
    <t>PO Box 216</t>
  </si>
  <si>
    <t>Mr. Michael John Patterson</t>
  </si>
  <si>
    <t>280060840</t>
  </si>
  <si>
    <t>http://maldengradeschool.org/administration/index.htm</t>
  </si>
  <si>
    <t>1724120</t>
  </si>
  <si>
    <t>Malden CCSD 84</t>
  </si>
  <si>
    <t>280060170</t>
  </si>
  <si>
    <t>1729700</t>
  </si>
  <si>
    <t>815376-4414</t>
  </si>
  <si>
    <t>Ohio CCSD 17</t>
  </si>
  <si>
    <t>http://www.sid5.com</t>
  </si>
  <si>
    <t>217322-4311</t>
  </si>
  <si>
    <t>Rushville</t>
  </si>
  <si>
    <t>260850050</t>
  </si>
  <si>
    <t>Schuyler</t>
  </si>
  <si>
    <t>Dr. Beau Fretueg</t>
  </si>
  <si>
    <t>1700332</t>
  </si>
  <si>
    <t>62681 1048</t>
  </si>
  <si>
    <t>740 Maple Ave</t>
  </si>
  <si>
    <t>Schuyler-Industry CUSD 5</t>
  </si>
  <si>
    <t>Macomb</t>
  </si>
  <si>
    <t>260621850</t>
  </si>
  <si>
    <t>McDonough</t>
  </si>
  <si>
    <t>http://www.macomb185.org</t>
  </si>
  <si>
    <t>1723920</t>
  </si>
  <si>
    <t>309833-4161</t>
  </si>
  <si>
    <t>61455 2118</t>
  </si>
  <si>
    <t>323 W Washington St</t>
  </si>
  <si>
    <t>Dr. Patrick M Twomey</t>
  </si>
  <si>
    <t>Macomb CUSD 185</t>
  </si>
  <si>
    <t>http://bpcschools.org</t>
  </si>
  <si>
    <t>Bushnell</t>
  </si>
  <si>
    <t>260621700</t>
  </si>
  <si>
    <t>61422 1253</t>
  </si>
  <si>
    <t>845 Walnut St</t>
  </si>
  <si>
    <t>1707950</t>
  </si>
  <si>
    <t>309772-9461</t>
  </si>
  <si>
    <t>Dr. Kathy Dinger</t>
  </si>
  <si>
    <t>Bushnell Prairie City CUSD 170</t>
  </si>
  <si>
    <t>http://www.wp103.org</t>
  </si>
  <si>
    <t>Colchester</t>
  </si>
  <si>
    <t>260621030</t>
  </si>
  <si>
    <t>1700314</t>
  </si>
  <si>
    <t>309776-3180</t>
  </si>
  <si>
    <t>62326 1129</t>
  </si>
  <si>
    <t>204 S Hun St</t>
  </si>
  <si>
    <t>Mr. Guy Gradert</t>
  </si>
  <si>
    <t>West Prairie CUSD 103</t>
  </si>
  <si>
    <t>http://www.laharpeeagles.org/</t>
  </si>
  <si>
    <t>61450 9280</t>
  </si>
  <si>
    <t>La Harpe</t>
  </si>
  <si>
    <t>404 W Main St</t>
  </si>
  <si>
    <t>260343470</t>
  </si>
  <si>
    <t>Hancock</t>
  </si>
  <si>
    <t>1701381</t>
  </si>
  <si>
    <t>217659-7739</t>
  </si>
  <si>
    <t>Dr. Michelle Lee</t>
  </si>
  <si>
    <t>La Harpe CSD 347</t>
  </si>
  <si>
    <t>http://www.southeastern337.com</t>
  </si>
  <si>
    <t>260343370</t>
  </si>
  <si>
    <t>Augusta</t>
  </si>
  <si>
    <t>90 W Green St</t>
  </si>
  <si>
    <t>1736610</t>
  </si>
  <si>
    <t>217392-2172</t>
  </si>
  <si>
    <t>62311 0215</t>
  </si>
  <si>
    <t>PO Box 215</t>
  </si>
  <si>
    <t>Mr. Todd Fox</t>
  </si>
  <si>
    <t>Southeastern CUSD 337</t>
  </si>
  <si>
    <t>http://www.hhs328.com</t>
  </si>
  <si>
    <t>866332-3880</t>
  </si>
  <si>
    <t>Hamilton</t>
  </si>
  <si>
    <t>260343280</t>
  </si>
  <si>
    <t>62341 1500</t>
  </si>
  <si>
    <t>270 N 10th St</t>
  </si>
  <si>
    <t>1718060</t>
  </si>
  <si>
    <t>Mr. Joseph Yurko</t>
  </si>
  <si>
    <t>Hamilton CCSD 328</t>
  </si>
  <si>
    <t>http://www.dcbulldogs.com</t>
  </si>
  <si>
    <t>217852-3201</t>
  </si>
  <si>
    <t>62330 1216</t>
  </si>
  <si>
    <t>Dallas City</t>
  </si>
  <si>
    <t>921 Creamery Hill Rd</t>
  </si>
  <si>
    <t>260343270</t>
  </si>
  <si>
    <t>1701388</t>
  </si>
  <si>
    <t>Dallas ESD 327</t>
  </si>
  <si>
    <t>http://www.nauvoo-colusa.com</t>
  </si>
  <si>
    <t>62354 2200</t>
  </si>
  <si>
    <t>Nauvoo</t>
  </si>
  <si>
    <t>2461 N State Highway 96</t>
  </si>
  <si>
    <t>260343250</t>
  </si>
  <si>
    <t>1727780</t>
  </si>
  <si>
    <t>217453-6639</t>
  </si>
  <si>
    <t>Dr. Kent H Young</t>
  </si>
  <si>
    <t>Nauvoo-Colusa CUSD 325</t>
  </si>
  <si>
    <t>62321 1420</t>
  </si>
  <si>
    <t>Carthage</t>
  </si>
  <si>
    <t>210 S Adams St</t>
  </si>
  <si>
    <t>260343170</t>
  </si>
  <si>
    <t>http://www.cesd317.org</t>
  </si>
  <si>
    <t>1701385</t>
  </si>
  <si>
    <t>217357-3922</t>
  </si>
  <si>
    <t>Dustin Day</t>
  </si>
  <si>
    <t>Carthage ESD 317</t>
  </si>
  <si>
    <t>http://warsawschool.com</t>
  </si>
  <si>
    <t>217256-4281</t>
  </si>
  <si>
    <t>62379 1431</t>
  </si>
  <si>
    <t>Warsaw</t>
  </si>
  <si>
    <t>340 S 11th St</t>
  </si>
  <si>
    <t>260343160</t>
  </si>
  <si>
    <t>1740890</t>
  </si>
  <si>
    <t>P-6,9-12</t>
  </si>
  <si>
    <t>Mr. Bob Gound</t>
  </si>
  <si>
    <t>Warsaw CUSD 316</t>
  </si>
  <si>
    <t>http://www.illiniwest.org</t>
  </si>
  <si>
    <t>217357-9607</t>
  </si>
  <si>
    <t>62321 1129</t>
  </si>
  <si>
    <t>600 Miller St</t>
  </si>
  <si>
    <t>260343070</t>
  </si>
  <si>
    <t>1701384</t>
  </si>
  <si>
    <t>Mr. Jay Harnack</t>
  </si>
  <si>
    <t>Illini West H S Dist 307</t>
  </si>
  <si>
    <t>61542 9454</t>
  </si>
  <si>
    <t>Lewistown</t>
  </si>
  <si>
    <t>15501 E Avenue L</t>
  </si>
  <si>
    <t>260290970</t>
  </si>
  <si>
    <t>1700153</t>
  </si>
  <si>
    <t>309547-5826</t>
  </si>
  <si>
    <t>Mrs. Jeanne Davis</t>
  </si>
  <si>
    <t>Lewistown CUSD 97</t>
  </si>
  <si>
    <t>Canton</t>
  </si>
  <si>
    <t>260290660</t>
  </si>
  <si>
    <t>http://www.cantonusd.org</t>
  </si>
  <si>
    <t>1708280</t>
  </si>
  <si>
    <t>309647-9411</t>
  </si>
  <si>
    <t>61520 2526</t>
  </si>
  <si>
    <t>20 W Walnut St</t>
  </si>
  <si>
    <t>Mr. Rolf A. Sivertsen</t>
  </si>
  <si>
    <t>Canton Union SD 66</t>
  </si>
  <si>
    <t>61544 9312</t>
  </si>
  <si>
    <t>London Mills</t>
  </si>
  <si>
    <t>35265 N IL Route 97</t>
  </si>
  <si>
    <t>260290040</t>
  </si>
  <si>
    <t>1736960</t>
  </si>
  <si>
    <t>309778-2204</t>
  </si>
  <si>
    <t>Mr. Christopher D Janssen</t>
  </si>
  <si>
    <t>Spoon River Valley CUSD 4</t>
  </si>
  <si>
    <t>Cuba</t>
  </si>
  <si>
    <t>652 E Main St</t>
  </si>
  <si>
    <t>260290030</t>
  </si>
  <si>
    <t>1711400</t>
  </si>
  <si>
    <t>309785-5021</t>
  </si>
  <si>
    <t>61427 5211</t>
  </si>
  <si>
    <t>Mrs. Angela M Simmons Kenser</t>
  </si>
  <si>
    <t>CUSD 3 Fulton County</t>
  </si>
  <si>
    <t>http://www.vit2.org</t>
  </si>
  <si>
    <t>309758-5138</t>
  </si>
  <si>
    <t>61482 9612</t>
  </si>
  <si>
    <t>Table Grove</t>
  </si>
  <si>
    <t>1502 E US Highway 136</t>
  </si>
  <si>
    <t>Mr. Matthew Ryan Klaska</t>
  </si>
  <si>
    <t>260290020</t>
  </si>
  <si>
    <t>1738490</t>
  </si>
  <si>
    <t>V I T CUSD 2</t>
  </si>
  <si>
    <t>http://www.acusd1.org</t>
  </si>
  <si>
    <t>61501 8670</t>
  </si>
  <si>
    <t>Astoria</t>
  </si>
  <si>
    <t>402 N Jefferson St</t>
  </si>
  <si>
    <t>260290010</t>
  </si>
  <si>
    <t>309329-2156</t>
  </si>
  <si>
    <t>Mr. Don L Willett</t>
  </si>
  <si>
    <t>1704440</t>
  </si>
  <si>
    <t>Astoria CUSD 1</t>
  </si>
  <si>
    <t>Oswego</t>
  </si>
  <si>
    <t>240473080</t>
  </si>
  <si>
    <t>Kendall</t>
  </si>
  <si>
    <t>http://www.sd308.org</t>
  </si>
  <si>
    <t>1730270</t>
  </si>
  <si>
    <t>630636-3080</t>
  </si>
  <si>
    <t>60543 8340</t>
  </si>
  <si>
    <t>4175 State Route 71</t>
  </si>
  <si>
    <t>Dr. John Sparlin</t>
  </si>
  <si>
    <t>CUSD 308</t>
  </si>
  <si>
    <t>http://www.y115.org</t>
  </si>
  <si>
    <t>630553-4382</t>
  </si>
  <si>
    <t>Yorkville</t>
  </si>
  <si>
    <t>240471150</t>
  </si>
  <si>
    <t>1743960</t>
  </si>
  <si>
    <t>60560 1499</t>
  </si>
  <si>
    <t>602 Center Pkwy Ste A</t>
  </si>
  <si>
    <t>Mr. Timothy Shimp</t>
  </si>
  <si>
    <t>Yorkville CUSD 115</t>
  </si>
  <si>
    <t>http://www.lisbon.k12.il.us</t>
  </si>
  <si>
    <t>815736-6324</t>
  </si>
  <si>
    <t>60541 9776</t>
  </si>
  <si>
    <t>Newark</t>
  </si>
  <si>
    <t>127 S Canal St</t>
  </si>
  <si>
    <t>240470900</t>
  </si>
  <si>
    <t>1723160</t>
  </si>
  <si>
    <t>Melanie Elias</t>
  </si>
  <si>
    <t>Lisbon CCSD 90</t>
  </si>
  <si>
    <t>Plano</t>
  </si>
  <si>
    <t>240470880</t>
  </si>
  <si>
    <t>http://www.plano88.org</t>
  </si>
  <si>
    <t>1731770</t>
  </si>
  <si>
    <t>630552-8978</t>
  </si>
  <si>
    <t>60545 2000</t>
  </si>
  <si>
    <t>800 S Hale St</t>
  </si>
  <si>
    <t>Mr. Tony Baker</t>
  </si>
  <si>
    <t>Plano CUSD 88</t>
  </si>
  <si>
    <t>http://www.ngsd66.org</t>
  </si>
  <si>
    <t>815695-5143</t>
  </si>
  <si>
    <t>60541 9501</t>
  </si>
  <si>
    <t>503 Chicago Rd</t>
  </si>
  <si>
    <t>240470660</t>
  </si>
  <si>
    <t>Mrs. Demetra Turman</t>
  </si>
  <si>
    <t>1728270</t>
  </si>
  <si>
    <t>Newark CCSD 66</t>
  </si>
  <si>
    <t>815695-5164</t>
  </si>
  <si>
    <t>60541 8900</t>
  </si>
  <si>
    <t>413 Chicago Rd</t>
  </si>
  <si>
    <t>240470180</t>
  </si>
  <si>
    <t>http://www.newarkhs.k12.il.us</t>
  </si>
  <si>
    <t>1728260</t>
  </si>
  <si>
    <t>Dr. Edward A Boswell</t>
  </si>
  <si>
    <t>Newark CHSD 18</t>
  </si>
  <si>
    <t>Minooka</t>
  </si>
  <si>
    <t>305 W Church St</t>
  </si>
  <si>
    <t>240322010</t>
  </si>
  <si>
    <t>Grundy</t>
  </si>
  <si>
    <t>http://www.min201.org</t>
  </si>
  <si>
    <t>1726310</t>
  </si>
  <si>
    <t>815467-3127</t>
  </si>
  <si>
    <t>60447 0467</t>
  </si>
  <si>
    <t>PO Box 467</t>
  </si>
  <si>
    <t>Dr. Kristopher P Monn</t>
  </si>
  <si>
    <t>Minooka CCSD 201</t>
  </si>
  <si>
    <t>http://www.mchs.net</t>
  </si>
  <si>
    <t>240321110</t>
  </si>
  <si>
    <t>1726340</t>
  </si>
  <si>
    <t>815521-4311</t>
  </si>
  <si>
    <t>60410 5380</t>
  </si>
  <si>
    <t>26655 W Eames St</t>
  </si>
  <si>
    <t>Dr. Kenneth Lee</t>
  </si>
  <si>
    <t>Minooka CHSD 111</t>
  </si>
  <si>
    <t>http://morrishs.org</t>
  </si>
  <si>
    <t>60450 1234</t>
  </si>
  <si>
    <t>Morris</t>
  </si>
  <si>
    <t>1000 Union St</t>
  </si>
  <si>
    <t>240321010</t>
  </si>
  <si>
    <t>1726640</t>
  </si>
  <si>
    <t>815941-5326</t>
  </si>
  <si>
    <t>Dr. Craig  Ortiz</t>
  </si>
  <si>
    <t>Morris CHSD 101</t>
  </si>
  <si>
    <t>http://bes75.us</t>
  </si>
  <si>
    <t>815237-8040</t>
  </si>
  <si>
    <t>60407 9068</t>
  </si>
  <si>
    <t>Braceville</t>
  </si>
  <si>
    <t>209 N Mitchell St</t>
  </si>
  <si>
    <t>240320750</t>
  </si>
  <si>
    <t>1706840</t>
  </si>
  <si>
    <t>Mr. Joshua DeLong</t>
  </si>
  <si>
    <t>Braceville SD 75</t>
  </si>
  <si>
    <t>http://roe.grundy.k12.il.us</t>
  </si>
  <si>
    <t>815237-2281</t>
  </si>
  <si>
    <t>60474 0459</t>
  </si>
  <si>
    <t>South Wilmington</t>
  </si>
  <si>
    <t>375 Fifth Ave</t>
  </si>
  <si>
    <t>PO Box 459</t>
  </si>
  <si>
    <t>Mrs. Cindy Christensen</t>
  </si>
  <si>
    <t>240320740</t>
  </si>
  <si>
    <t>1736840</t>
  </si>
  <si>
    <t>South Wilmington CCSD 74</t>
  </si>
  <si>
    <t>http://www.gswhs73.org</t>
  </si>
  <si>
    <t>815237-2176</t>
  </si>
  <si>
    <t>60424 6316</t>
  </si>
  <si>
    <t>Gardner</t>
  </si>
  <si>
    <t>500 E Main St</t>
  </si>
  <si>
    <t>240320730</t>
  </si>
  <si>
    <t>1716260</t>
  </si>
  <si>
    <t>Mr. Joshua Delong</t>
  </si>
  <si>
    <t>Gardner S Wilmington Twp HSD 73</t>
  </si>
  <si>
    <t>815237-2313</t>
  </si>
  <si>
    <t>60424 7050</t>
  </si>
  <si>
    <t>598 N Elm St</t>
  </si>
  <si>
    <t>Dr. Michael Merritt</t>
  </si>
  <si>
    <t>24032072C</t>
  </si>
  <si>
    <t>http://www.ggs.grundy.k12.il.us</t>
  </si>
  <si>
    <t>1716230</t>
  </si>
  <si>
    <t>Gardner CCSD 72C</t>
  </si>
  <si>
    <t>http://www.sd60c.org</t>
  </si>
  <si>
    <t>60450 9357</t>
  </si>
  <si>
    <t>4040 N Division St</t>
  </si>
  <si>
    <t>24032060C</t>
  </si>
  <si>
    <t>1735400</t>
  </si>
  <si>
    <t>815942-2128</t>
  </si>
  <si>
    <t>Ms. Kathy Perry</t>
  </si>
  <si>
    <t>Saratoga CCSD 60C</t>
  </si>
  <si>
    <t>240320540</t>
  </si>
  <si>
    <t>815942-0056</t>
  </si>
  <si>
    <t>http://dist54.mornet.org</t>
  </si>
  <si>
    <t>1726610</t>
  </si>
  <si>
    <t>60450 3614</t>
  </si>
  <si>
    <t>54 White Oak Dr</t>
  </si>
  <si>
    <t>Dr. Shannon Dudek</t>
  </si>
  <si>
    <t>Morris SD 54</t>
  </si>
  <si>
    <t>http://www.nettlecreek.org</t>
  </si>
  <si>
    <t>815942-0511</t>
  </si>
  <si>
    <t>60450 8425</t>
  </si>
  <si>
    <t>8820 Scott School Rd</t>
  </si>
  <si>
    <t>24032024C</t>
  </si>
  <si>
    <t>1727930</t>
  </si>
  <si>
    <t>Mrs. Marissa J Darlington</t>
  </si>
  <si>
    <t>Nettle Creek CCSD 24C</t>
  </si>
  <si>
    <t>60444 6236</t>
  </si>
  <si>
    <t>Mazon</t>
  </si>
  <si>
    <t>1013 North St</t>
  </si>
  <si>
    <t>24032002C</t>
  </si>
  <si>
    <t>1725190</t>
  </si>
  <si>
    <t>815448-2200</t>
  </si>
  <si>
    <t>Nancy Dillow</t>
  </si>
  <si>
    <t>Mazon-Verona-Kinsman ESD 2C</t>
  </si>
  <si>
    <t>http://www.coalcity.k12.il.us</t>
  </si>
  <si>
    <t>Coal City</t>
  </si>
  <si>
    <t>240320010</t>
  </si>
  <si>
    <t>1710530</t>
  </si>
  <si>
    <t>815634-2287</t>
  </si>
  <si>
    <t>60416 1663</t>
  </si>
  <si>
    <t>550 S Carbon Hill Rd</t>
  </si>
  <si>
    <t>Dr. Kent Bugg</t>
  </si>
  <si>
    <t>Coal City CUSD 1</t>
  </si>
  <si>
    <t>117</t>
  </si>
  <si>
    <t>Carterville</t>
  </si>
  <si>
    <t>211000050</t>
  </si>
  <si>
    <t>Williamson</t>
  </si>
  <si>
    <t>http://www.cartervillelions.com</t>
  </si>
  <si>
    <t>1708640</t>
  </si>
  <si>
    <t>618985-4826</t>
  </si>
  <si>
    <t>62918 1239</t>
  </si>
  <si>
    <t>306 Virginia Ave</t>
  </si>
  <si>
    <t>Mr. Keith Liddell</t>
  </si>
  <si>
    <t>Carterville CUSD 5</t>
  </si>
  <si>
    <t>http://www.herrinschools.org</t>
  </si>
  <si>
    <t>Herrin</t>
  </si>
  <si>
    <t>211000040</t>
  </si>
  <si>
    <t>1718810</t>
  </si>
  <si>
    <t>618988-8024</t>
  </si>
  <si>
    <t>62948 3335</t>
  </si>
  <si>
    <t>500 N 10th St</t>
  </si>
  <si>
    <t>Dr. Terry Ryker</t>
  </si>
  <si>
    <t>Herrin CUSD 4</t>
  </si>
  <si>
    <t>http://www.cocusd3.org</t>
  </si>
  <si>
    <t>618982-2181</t>
  </si>
  <si>
    <t>62959 7355</t>
  </si>
  <si>
    <t>Marion</t>
  </si>
  <si>
    <t>19189 Bailey St</t>
  </si>
  <si>
    <t>211000030</t>
  </si>
  <si>
    <t>1711100</t>
  </si>
  <si>
    <t>Mr. Derek Hutchins</t>
  </si>
  <si>
    <t>Crab Orchard CUSD 3</t>
  </si>
  <si>
    <t>http://www.marionunit2.org</t>
  </si>
  <si>
    <t>211000020</t>
  </si>
  <si>
    <t>1724600</t>
  </si>
  <si>
    <t>618993-2321</t>
  </si>
  <si>
    <t>62959 1212</t>
  </si>
  <si>
    <t>1700 W Cherry St</t>
  </si>
  <si>
    <t>Mr. Keith Oates</t>
  </si>
  <si>
    <t>Marion CUSD 2</t>
  </si>
  <si>
    <t>http://www.jcindians.org</t>
  </si>
  <si>
    <t>211000010</t>
  </si>
  <si>
    <t>Johnston City</t>
  </si>
  <si>
    <t>1720550</t>
  </si>
  <si>
    <t>618983-8021</t>
  </si>
  <si>
    <t>62951 0147</t>
  </si>
  <si>
    <t>200 E 12th St</t>
  </si>
  <si>
    <t>PO Box 147</t>
  </si>
  <si>
    <t>Mrs. Kathy Clark</t>
  </si>
  <si>
    <t>Johnston City CUSD 1</t>
  </si>
  <si>
    <t>http://www.joppa38.com</t>
  </si>
  <si>
    <t>Metropolis</t>
  </si>
  <si>
    <t>911 Joppa North Ave</t>
  </si>
  <si>
    <t>210610380</t>
  </si>
  <si>
    <t>Massac</t>
  </si>
  <si>
    <t>618543-7589</t>
  </si>
  <si>
    <t>62953 0010</t>
  </si>
  <si>
    <t>Joppa</t>
  </si>
  <si>
    <t>PO Box 10</t>
  </si>
  <si>
    <t>1700015</t>
  </si>
  <si>
    <t>Dr. Vickie Artman</t>
  </si>
  <si>
    <t>Joppa-Maple Grove UD 38</t>
  </si>
  <si>
    <t>210610010</t>
  </si>
  <si>
    <t>http://massac.org</t>
  </si>
  <si>
    <t>1725000</t>
  </si>
  <si>
    <t>618524-9376</t>
  </si>
  <si>
    <t>62960 0530</t>
  </si>
  <si>
    <t>401 Metropolis St</t>
  </si>
  <si>
    <t>Mr. Jason Troy Hayes</t>
  </si>
  <si>
    <t>Massac UD 1</t>
  </si>
  <si>
    <t>http://www.viennahighschool.com/</t>
  </si>
  <si>
    <t>618658-4461</t>
  </si>
  <si>
    <t>62995 1603</t>
  </si>
  <si>
    <t>Vienna</t>
  </si>
  <si>
    <t>601 N 1st St</t>
  </si>
  <si>
    <t>210441330</t>
  </si>
  <si>
    <t>Johnson</t>
  </si>
  <si>
    <t>1740290</t>
  </si>
  <si>
    <t>Mr. Joshua W Stafford</t>
  </si>
  <si>
    <t>Vienna HSD 133</t>
  </si>
  <si>
    <t>http://cypressgradeschool.org</t>
  </si>
  <si>
    <t>618657-2525</t>
  </si>
  <si>
    <t>62923 2139</t>
  </si>
  <si>
    <t>Cypress</t>
  </si>
  <si>
    <t>4580 Mount Pisgah Rd</t>
  </si>
  <si>
    <t>Mrs. Kimberly Shoemaker</t>
  </si>
  <si>
    <t>210440640</t>
  </si>
  <si>
    <t>1711520</t>
  </si>
  <si>
    <t>Cypress SD 64</t>
  </si>
  <si>
    <t>http://www.viennagradeschool.com</t>
  </si>
  <si>
    <t>62995 0427</t>
  </si>
  <si>
    <t>310 N 3rd St</t>
  </si>
  <si>
    <t>PO Box 427</t>
  </si>
  <si>
    <t>210440550</t>
  </si>
  <si>
    <t>1740260</t>
  </si>
  <si>
    <t>618658-8638</t>
  </si>
  <si>
    <t>Mr. Greg Frehner</t>
  </si>
  <si>
    <t>Vienna SD 55</t>
  </si>
  <si>
    <t>618658-8830</t>
  </si>
  <si>
    <t>62912 0040</t>
  </si>
  <si>
    <t>164 Main</t>
  </si>
  <si>
    <t>PO Box 40</t>
  </si>
  <si>
    <t>Ms. Vicki Tripp</t>
  </si>
  <si>
    <t>210440430</t>
  </si>
  <si>
    <t>http://www.buncombegradeschool.com</t>
  </si>
  <si>
    <t>1707740</t>
  </si>
  <si>
    <t>Buncombe Cons SD 43</t>
  </si>
  <si>
    <t>http://www.newsimpsonhill.com</t>
  </si>
  <si>
    <t>618658-8536</t>
  </si>
  <si>
    <t>62972 3200</t>
  </si>
  <si>
    <t>Tunnel Hill</t>
  </si>
  <si>
    <t>95 Tunnel Hill Rd</t>
  </si>
  <si>
    <t>210440320</t>
  </si>
  <si>
    <t>1728160</t>
  </si>
  <si>
    <t>Mr. Joe Nighswander</t>
  </si>
  <si>
    <t>New Simpson Hill SD 32</t>
  </si>
  <si>
    <t>http://www.gorevilleschools.com</t>
  </si>
  <si>
    <t>62939 2698</t>
  </si>
  <si>
    <t>Goreville</t>
  </si>
  <si>
    <t>201 S Ferne Clyffe Rd</t>
  </si>
  <si>
    <t>210440010</t>
  </si>
  <si>
    <t>1700014</t>
  </si>
  <si>
    <t>618995-9831</t>
  </si>
  <si>
    <t>Dr. Steve Webb</t>
  </si>
  <si>
    <t>Goreville CUD 1</t>
  </si>
  <si>
    <t>http://www.sv196.org</t>
  </si>
  <si>
    <t>618625-5105</t>
  </si>
  <si>
    <t>62884 2277</t>
  </si>
  <si>
    <t>Sesser</t>
  </si>
  <si>
    <t>4626 State Highway 154</t>
  </si>
  <si>
    <t>210281960</t>
  </si>
  <si>
    <t>Franklin</t>
  </si>
  <si>
    <t>1735940</t>
  </si>
  <si>
    <t>Dr. Jason D Henry</t>
  </si>
  <si>
    <t>Sesser-Valier CUSD 196</t>
  </si>
  <si>
    <t>http://www.zr188.org</t>
  </si>
  <si>
    <t>Zeigler</t>
  </si>
  <si>
    <t>4989 State Highway 148</t>
  </si>
  <si>
    <t>210281880</t>
  </si>
  <si>
    <t>618596-5841</t>
  </si>
  <si>
    <t>62999 0038</t>
  </si>
  <si>
    <t>PO Box 38</t>
  </si>
  <si>
    <t>1743800</t>
  </si>
  <si>
    <t>Mr. Quent Hamilton</t>
  </si>
  <si>
    <t>Zeigler-Royalton CUSD 188</t>
  </si>
  <si>
    <t>http://www.tvilleschools.org</t>
  </si>
  <si>
    <t>618627-2446</t>
  </si>
  <si>
    <t>62890 1035</t>
  </si>
  <si>
    <t>Thompsonville</t>
  </si>
  <si>
    <t>21191 Shawneetown Rd</t>
  </si>
  <si>
    <t>Mr. Brock Harris</t>
  </si>
  <si>
    <t>210281740</t>
  </si>
  <si>
    <t>1701382</t>
  </si>
  <si>
    <t>Thompsonville CUSD 174</t>
  </si>
  <si>
    <t>http://www.wfschools.org</t>
  </si>
  <si>
    <t>West Frankfort</t>
  </si>
  <si>
    <t>210281680</t>
  </si>
  <si>
    <t>1741580</t>
  </si>
  <si>
    <t>618937-2421</t>
  </si>
  <si>
    <t>62896 1670</t>
  </si>
  <si>
    <t>900 N Cherry St</t>
  </si>
  <si>
    <t>Mr. Robert Matthew Donkin</t>
  </si>
  <si>
    <t>Frankfort CUSD 168</t>
  </si>
  <si>
    <t>http://ewinggradeschool.org</t>
  </si>
  <si>
    <t>618629-2181</t>
  </si>
  <si>
    <t>62836 1437</t>
  </si>
  <si>
    <t>Ewing</t>
  </si>
  <si>
    <t>51 N Main St</t>
  </si>
  <si>
    <t>Mrs. Kristin Ing</t>
  </si>
  <si>
    <t>210281150</t>
  </si>
  <si>
    <t>1714640</t>
  </si>
  <si>
    <t>Ewing Northern CCSD 115</t>
  </si>
  <si>
    <t>Benton</t>
  </si>
  <si>
    <t>210281030</t>
  </si>
  <si>
    <t>http://www.bentonhighschool.org</t>
  </si>
  <si>
    <t>62812 2522</t>
  </si>
  <si>
    <t>511 E Main St</t>
  </si>
  <si>
    <t>1705970</t>
  </si>
  <si>
    <t>618439-6415</t>
  </si>
  <si>
    <t>Mr. Benjamin Johnson</t>
  </si>
  <si>
    <t>Benton Cons HSD 103</t>
  </si>
  <si>
    <t>Christopher</t>
  </si>
  <si>
    <t>210280990</t>
  </si>
  <si>
    <t>618724-9461</t>
  </si>
  <si>
    <t>62822 1099</t>
  </si>
  <si>
    <t>1 Bearcat Dr</t>
  </si>
  <si>
    <t>1700217</t>
  </si>
  <si>
    <t>Richard E Towers</t>
  </si>
  <si>
    <t>Christopher USD 99</t>
  </si>
  <si>
    <t>http://www.akin91.org</t>
  </si>
  <si>
    <t>618627-2180</t>
  </si>
  <si>
    <t>62890 1304</t>
  </si>
  <si>
    <t>Akin</t>
  </si>
  <si>
    <t>21962 Akin Blacktop</t>
  </si>
  <si>
    <t>210280910</t>
  </si>
  <si>
    <t>1703210</t>
  </si>
  <si>
    <t>Dr. Tammy McCollum</t>
  </si>
  <si>
    <t>Akin CCSD 91</t>
  </si>
  <si>
    <t>210280470</t>
  </si>
  <si>
    <t>http://www.benton47.org</t>
  </si>
  <si>
    <t>62812 3337</t>
  </si>
  <si>
    <t>1000 Forrest St</t>
  </si>
  <si>
    <t>1705950</t>
  </si>
  <si>
    <t>618439-3136</t>
  </si>
  <si>
    <t>Dr. Stephen C Smith</t>
  </si>
  <si>
    <t>Benton CCSD 47</t>
  </si>
  <si>
    <t>http://www.carmischools.org</t>
  </si>
  <si>
    <t>55</t>
  </si>
  <si>
    <t>109</t>
  </si>
  <si>
    <t>Carmi</t>
  </si>
  <si>
    <t>200970050</t>
  </si>
  <si>
    <t>White</t>
  </si>
  <si>
    <t>1708500</t>
  </si>
  <si>
    <t>618382-2341</t>
  </si>
  <si>
    <t>62821 1640</t>
  </si>
  <si>
    <t>211 W Robinson St</t>
  </si>
  <si>
    <t>Mr. Brad Lee</t>
  </si>
  <si>
    <t>Carmi-White County CUSD 5</t>
  </si>
  <si>
    <t>http://www.ncoehs.white.k12.il.us</t>
  </si>
  <si>
    <t>200970030</t>
  </si>
  <si>
    <t>62869 0399</t>
  </si>
  <si>
    <t>Norris City</t>
  </si>
  <si>
    <t>PO Box 399</t>
  </si>
  <si>
    <t>1700004</t>
  </si>
  <si>
    <t>618378-3222</t>
  </si>
  <si>
    <t>409 E 3rd St</t>
  </si>
  <si>
    <t>Mr. Matt Vollman</t>
  </si>
  <si>
    <t>Norris City-Omaha-Enfield CUSD 3</t>
  </si>
  <si>
    <t>http://www.gcusd.com</t>
  </si>
  <si>
    <t>62844 1338</t>
  </si>
  <si>
    <t>Grayville</t>
  </si>
  <si>
    <t>200970010</t>
  </si>
  <si>
    <t>618375-7114</t>
  </si>
  <si>
    <t>728 W North St</t>
  </si>
  <si>
    <t>Ms. Julie Harrelson</t>
  </si>
  <si>
    <t>1717580</t>
  </si>
  <si>
    <t>Grayville CUSD 1</t>
  </si>
  <si>
    <t>http://www.fchsmules.com</t>
  </si>
  <si>
    <t>62837 1710</t>
  </si>
  <si>
    <t>Fairfield</t>
  </si>
  <si>
    <t>300 W King St</t>
  </si>
  <si>
    <t>Mrs. Jill Fulkerson</t>
  </si>
  <si>
    <t>200962250</t>
  </si>
  <si>
    <t>1726180</t>
  </si>
  <si>
    <t>618842-2649</t>
  </si>
  <si>
    <t>Fairfield Comm H S Dist 225</t>
  </si>
  <si>
    <t>http://www.roe20.k12.il.us</t>
  </si>
  <si>
    <t>200962000</t>
  </si>
  <si>
    <t>Cisne</t>
  </si>
  <si>
    <t>206 Mulberry St</t>
  </si>
  <si>
    <t>Mr. Lucas Schroeder</t>
  </si>
  <si>
    <t>http://www.roe20.12.il.us</t>
  </si>
  <si>
    <t>1710240</t>
  </si>
  <si>
    <t>618673-2151</t>
  </si>
  <si>
    <t>62823 0235</t>
  </si>
  <si>
    <t>PO Box 235</t>
  </si>
  <si>
    <t>North Wayne CUSD 200</t>
  </si>
  <si>
    <t>http://www.fairfieldcolts.com</t>
  </si>
  <si>
    <t>618842-6501</t>
  </si>
  <si>
    <t>62837 2458</t>
  </si>
  <si>
    <t>806 N 1st St</t>
  </si>
  <si>
    <t>200961120</t>
  </si>
  <si>
    <t>1714710</t>
  </si>
  <si>
    <t>Dr. E Scott England</t>
  </si>
  <si>
    <t>Fairfield PSD 112</t>
  </si>
  <si>
    <t>618895-3103</t>
  </si>
  <si>
    <t>62895 0457</t>
  </si>
  <si>
    <t>Wayne City</t>
  </si>
  <si>
    <t>408 E Mill St</t>
  </si>
  <si>
    <t>200961000</t>
  </si>
  <si>
    <t>http://www.waynecity100.org</t>
  </si>
  <si>
    <t>1741360</t>
  </si>
  <si>
    <t>Mr. Myron Caudle</t>
  </si>
  <si>
    <t>Wayne City CUSD 100</t>
  </si>
  <si>
    <t>618842-3048</t>
  </si>
  <si>
    <t>62837 2869</t>
  </si>
  <si>
    <t>2030 County Road 1020 N</t>
  </si>
  <si>
    <t>200960170</t>
  </si>
  <si>
    <t>http://www.jasperpolecats.com</t>
  </si>
  <si>
    <t>1720370</t>
  </si>
  <si>
    <t>Mr. Jeff Mitchell</t>
  </si>
  <si>
    <t>Jasper CCSD 17</t>
  </si>
  <si>
    <t>62842 1001</t>
  </si>
  <si>
    <t>Geff</t>
  </si>
  <si>
    <t>201 E Lafayette St</t>
  </si>
  <si>
    <t>Mrs. Jill Barger</t>
  </si>
  <si>
    <t>200960140</t>
  </si>
  <si>
    <t>1716320</t>
  </si>
  <si>
    <t>618516-8004</t>
  </si>
  <si>
    <t>Geff CCSD 14</t>
  </si>
  <si>
    <t>http://www.newhopepanthers.com</t>
  </si>
  <si>
    <t>618842-3296</t>
  </si>
  <si>
    <t>62837 2973</t>
  </si>
  <si>
    <t>1804 County Road 445 N</t>
  </si>
  <si>
    <t>200960060</t>
  </si>
  <si>
    <t>1728110</t>
  </si>
  <si>
    <t>Mrs. Julie D Harrelson</t>
  </si>
  <si>
    <t>New Hope CCSD 6</t>
  </si>
  <si>
    <t>Mount Carmel</t>
  </si>
  <si>
    <t>200933480</t>
  </si>
  <si>
    <t>Wabash</t>
  </si>
  <si>
    <t>http://www.wabash348.com</t>
  </si>
  <si>
    <t>1740470</t>
  </si>
  <si>
    <t>618262-4181</t>
  </si>
  <si>
    <t>62863 1243</t>
  </si>
  <si>
    <t>218 W 13th St</t>
  </si>
  <si>
    <t>Mr. Chuck Bleyer</t>
  </si>
  <si>
    <t>Wabash CUSD 348</t>
  </si>
  <si>
    <t>https://sites.google.com/allendaleschool.net/ccsd17</t>
  </si>
  <si>
    <t>618299-3161</t>
  </si>
  <si>
    <t>62410 0130</t>
  </si>
  <si>
    <t>Allendale</t>
  </si>
  <si>
    <t>101 N 3rd St</t>
  </si>
  <si>
    <t>Mr. Robert L Bowser</t>
  </si>
  <si>
    <t>200930170</t>
  </si>
  <si>
    <t>1703450</t>
  </si>
  <si>
    <t>Allendale CCSD 17</t>
  </si>
  <si>
    <t>http://www.eldorado.k12.il.us</t>
  </si>
  <si>
    <t>Eldorado</t>
  </si>
  <si>
    <t>200830040</t>
  </si>
  <si>
    <t>Saline</t>
  </si>
  <si>
    <t>62930 1851</t>
  </si>
  <si>
    <t>1713660</t>
  </si>
  <si>
    <t>618273-6394</t>
  </si>
  <si>
    <t>2200A Illinois Ave</t>
  </si>
  <si>
    <t>Mr. Ryan M Hobbs</t>
  </si>
  <si>
    <t>Eldorado CUSD 4</t>
  </si>
  <si>
    <t>http://www.hbg.saline.k12.il.us</t>
  </si>
  <si>
    <t>618253-7637</t>
  </si>
  <si>
    <t>200830030</t>
  </si>
  <si>
    <t>1718270</t>
  </si>
  <si>
    <t>62946 1425</t>
  </si>
  <si>
    <t>411 W Poplar St</t>
  </si>
  <si>
    <t>Mr. Mike Gauch</t>
  </si>
  <si>
    <t>Harrisburg CUSD 3</t>
  </si>
  <si>
    <t>Carrier Mills</t>
  </si>
  <si>
    <t>200830020</t>
  </si>
  <si>
    <t>618994-2392</t>
  </si>
  <si>
    <t>62917 1230</t>
  </si>
  <si>
    <t>7071 US 45 S</t>
  </si>
  <si>
    <t>Mr. Bryce K Jerrell</t>
  </si>
  <si>
    <t>1708580</t>
  </si>
  <si>
    <t>Carrier Mills-Stonefort CUSD 2</t>
  </si>
  <si>
    <t>Galatia</t>
  </si>
  <si>
    <t>Mr. Shain Crank</t>
  </si>
  <si>
    <t>200830010</t>
  </si>
  <si>
    <t>62935 1002</t>
  </si>
  <si>
    <t>200 N Hickory St</t>
  </si>
  <si>
    <t>http:www.galatiak12.org</t>
  </si>
  <si>
    <t>1716020</t>
  </si>
  <si>
    <t>618297-4570</t>
  </si>
  <si>
    <t>Galatia CUSD 1</t>
  </si>
  <si>
    <t>http://www.popek12.org</t>
  </si>
  <si>
    <t>62938 4203</t>
  </si>
  <si>
    <t>Golconda</t>
  </si>
  <si>
    <t>125 State Highway 146 W</t>
  </si>
  <si>
    <t>200760010</t>
  </si>
  <si>
    <t>Pope</t>
  </si>
  <si>
    <t>1732280</t>
  </si>
  <si>
    <t>618683-2301</t>
  </si>
  <si>
    <t>Mr. Ryan Fritch</t>
  </si>
  <si>
    <t>Pope Co CUD 1</t>
  </si>
  <si>
    <t>618287-2411</t>
  </si>
  <si>
    <t>62931 0218</t>
  </si>
  <si>
    <t>Elizabethtown</t>
  </si>
  <si>
    <t>PO Box 218</t>
  </si>
  <si>
    <t>200350010</t>
  </si>
  <si>
    <t>http://www.hardin.k12.il.us</t>
  </si>
  <si>
    <t>1718200</t>
  </si>
  <si>
    <t>Mr. Andreas Edmondson</t>
  </si>
  <si>
    <t>Hardin County CUSD 1</t>
  </si>
  <si>
    <t>http://www.unit10.com</t>
  </si>
  <si>
    <t>618643-2328</t>
  </si>
  <si>
    <t>Mc Leansboro</t>
  </si>
  <si>
    <t>200330100</t>
  </si>
  <si>
    <t>1710790</t>
  </si>
  <si>
    <t>62859 0369</t>
  </si>
  <si>
    <t>804 Golf Course Rd</t>
  </si>
  <si>
    <t>Mr. Jeff Fetcho</t>
  </si>
  <si>
    <t>Hamilton Co CUSD 10</t>
  </si>
  <si>
    <t>618272-3821</t>
  </si>
  <si>
    <t>62954 2101</t>
  </si>
  <si>
    <t>Junction</t>
  </si>
  <si>
    <t>5175 Highway 13</t>
  </si>
  <si>
    <t>200300070</t>
  </si>
  <si>
    <t>Gallatin</t>
  </si>
  <si>
    <t>1700045</t>
  </si>
  <si>
    <t>Mrs. Judy R Kaegi</t>
  </si>
  <si>
    <t>Gallatin CUSD 7</t>
  </si>
  <si>
    <t>http://www.edwardscountyschools.org</t>
  </si>
  <si>
    <t>200240010</t>
  </si>
  <si>
    <t>Edwards</t>
  </si>
  <si>
    <t>62806 1011</t>
  </si>
  <si>
    <t>Albion</t>
  </si>
  <si>
    <t>1713500</t>
  </si>
  <si>
    <t>618445-2814</t>
  </si>
  <si>
    <t>361 W Main St # 100</t>
  </si>
  <si>
    <t>Mr. David Lee Cowger</t>
  </si>
  <si>
    <t>Edwards County CUSD 1</t>
  </si>
  <si>
    <t>http://www.elmhurst205.org</t>
  </si>
  <si>
    <t>047</t>
  </si>
  <si>
    <t>Elmhurst</t>
  </si>
  <si>
    <t>190222050</t>
  </si>
  <si>
    <t>Dupage</t>
  </si>
  <si>
    <t>1713970</t>
  </si>
  <si>
    <t>630834-4530</t>
  </si>
  <si>
    <t>60126 3417</t>
  </si>
  <si>
    <t>162 S York St</t>
  </si>
  <si>
    <t>Dr. Linda Yonke</t>
  </si>
  <si>
    <t>Elmhurst SD 205</t>
  </si>
  <si>
    <t>190222040</t>
  </si>
  <si>
    <t>60504 6192</t>
  </si>
  <si>
    <t>780 Shoreline Dr</t>
  </si>
  <si>
    <t>041</t>
  </si>
  <si>
    <t>http://www.ipsd.org</t>
  </si>
  <si>
    <t>1741690</t>
  </si>
  <si>
    <t>630375-3000</t>
  </si>
  <si>
    <t>Dr. Adrian Talley</t>
  </si>
  <si>
    <t>Indian Prairie CUSD 204</t>
  </si>
  <si>
    <t>http://www.naperville203.org</t>
  </si>
  <si>
    <t>081</t>
  </si>
  <si>
    <t>190222030</t>
  </si>
  <si>
    <t>Lisle</t>
  </si>
  <si>
    <t>1727710</t>
  </si>
  <si>
    <t>630420-6311</t>
  </si>
  <si>
    <t>60540 6500</t>
  </si>
  <si>
    <t>203 W Hillside Rd</t>
  </si>
  <si>
    <t>Mr. Daniel M Bridges</t>
  </si>
  <si>
    <t>Naperville CUSD 203</t>
  </si>
  <si>
    <t>190222020</t>
  </si>
  <si>
    <t>048</t>
  </si>
  <si>
    <t>60532 2306</t>
  </si>
  <si>
    <t>http://lisle202.org</t>
  </si>
  <si>
    <t>1723200</t>
  </si>
  <si>
    <t>630493-8000</t>
  </si>
  <si>
    <t>5211 Center Ave</t>
  </si>
  <si>
    <t>Dr. Keith Filipiak</t>
  </si>
  <si>
    <t>Lisle CUSD 202</t>
  </si>
  <si>
    <t>60559 1907</t>
  </si>
  <si>
    <t>Westmont</t>
  </si>
  <si>
    <t>133 S Grant St</t>
  </si>
  <si>
    <t>190222010</t>
  </si>
  <si>
    <t>http://www.cusd201.org</t>
  </si>
  <si>
    <t>1741980</t>
  </si>
  <si>
    <t>630468-8004</t>
  </si>
  <si>
    <t>Mr. Kevin M Carey</t>
  </si>
  <si>
    <t>CUSD 201</t>
  </si>
  <si>
    <t>http://www.cusd200.org</t>
  </si>
  <si>
    <t>Wheaton</t>
  </si>
  <si>
    <t>190222000</t>
  </si>
  <si>
    <t>60189 6460</t>
  </si>
  <si>
    <t>Winfield</t>
  </si>
  <si>
    <t>1742180</t>
  </si>
  <si>
    <t>630682-2002</t>
  </si>
  <si>
    <t>130 W Park Ave</t>
  </si>
  <si>
    <t>Dr. Jeffrey Schuler</t>
  </si>
  <si>
    <t>CUSD 200</t>
  </si>
  <si>
    <t>http://www.d181.org</t>
  </si>
  <si>
    <t>Clarendon Hills</t>
  </si>
  <si>
    <t>190221810</t>
  </si>
  <si>
    <t>Hinsdale</t>
  </si>
  <si>
    <t>Burr Ridge</t>
  </si>
  <si>
    <t>1719290</t>
  </si>
  <si>
    <t>630861-4900</t>
  </si>
  <si>
    <t>60514 1593</t>
  </si>
  <si>
    <t>115 55th St</t>
  </si>
  <si>
    <t>Dr. Hector Garcia</t>
  </si>
  <si>
    <t>Hinsdale CCSD 181</t>
  </si>
  <si>
    <t>http://www.ccsd180.org</t>
  </si>
  <si>
    <t>Willowbrook</t>
  </si>
  <si>
    <t>190221800</t>
  </si>
  <si>
    <t>60527 6379</t>
  </si>
  <si>
    <t>15W451 91st St</t>
  </si>
  <si>
    <t>1730510</t>
  </si>
  <si>
    <t>630734-6600</t>
  </si>
  <si>
    <t>Dr. Thomas W Schneider</t>
  </si>
  <si>
    <t>CCSD 180</t>
  </si>
  <si>
    <t>http://www.lphs.org</t>
  </si>
  <si>
    <t>Roselle</t>
  </si>
  <si>
    <t>190221080</t>
  </si>
  <si>
    <t>1721840</t>
  </si>
  <si>
    <t>630529-4500</t>
  </si>
  <si>
    <t>60172 1978</t>
  </si>
  <si>
    <t>590 S Medinah Rd</t>
  </si>
  <si>
    <t>Dr. Jeff Feucht</t>
  </si>
  <si>
    <t>Lake Park CHSD 108</t>
  </si>
  <si>
    <t>http://www.fenton100.org</t>
  </si>
  <si>
    <t>60106 2008</t>
  </si>
  <si>
    <t>Bensenville</t>
  </si>
  <si>
    <t>1000 W Green St</t>
  </si>
  <si>
    <t>190221000</t>
  </si>
  <si>
    <t>1715030</t>
  </si>
  <si>
    <t>630860-6281</t>
  </si>
  <si>
    <t>Mr. James Ongtengco</t>
  </si>
  <si>
    <t>Fenton CHSD 100</t>
  </si>
  <si>
    <t>http://www.csd99.org</t>
  </si>
  <si>
    <t>Downers Grove</t>
  </si>
  <si>
    <t>190220990</t>
  </si>
  <si>
    <t>1712570</t>
  </si>
  <si>
    <t>630795-7100</t>
  </si>
  <si>
    <t>60516 2488</t>
  </si>
  <si>
    <t>6301 Springside Ave</t>
  </si>
  <si>
    <t>Dr. Henry Thiele</t>
  </si>
  <si>
    <t>CHSD 99</t>
  </si>
  <si>
    <t>60185 3142</t>
  </si>
  <si>
    <t>326 Joliet St</t>
  </si>
  <si>
    <t>190220940</t>
  </si>
  <si>
    <t>http://www.d94.org</t>
  </si>
  <si>
    <t>1740440</t>
  </si>
  <si>
    <t>630876-6210</t>
  </si>
  <si>
    <t>Dr. Moses Cheng</t>
  </si>
  <si>
    <t>CHSD 94</t>
  </si>
  <si>
    <t>Bloomingdale</t>
  </si>
  <si>
    <t>190220930</t>
  </si>
  <si>
    <t>046</t>
  </si>
  <si>
    <t>http://www.ccsd93.com/pages/CCSD93</t>
  </si>
  <si>
    <t>1710470</t>
  </si>
  <si>
    <t>630539-3000</t>
  </si>
  <si>
    <t>60108 3106</t>
  </si>
  <si>
    <t>230 Covington Dr</t>
  </si>
  <si>
    <t>Dr. David H Hill</t>
  </si>
  <si>
    <t>CCSD 93</t>
  </si>
  <si>
    <t>Glen Ellyn</t>
  </si>
  <si>
    <t>190220890</t>
  </si>
  <si>
    <t>1740500</t>
  </si>
  <si>
    <t>630469-8900</t>
  </si>
  <si>
    <t>60137 6901</t>
  </si>
  <si>
    <t>22W600 Butterfield Rd</t>
  </si>
  <si>
    <t>Dr. Emily Tammaru</t>
  </si>
  <si>
    <t>CCSD 89</t>
  </si>
  <si>
    <t>Villa Park</t>
  </si>
  <si>
    <t>190220880</t>
  </si>
  <si>
    <t>Addison</t>
  </si>
  <si>
    <t>1713940</t>
  </si>
  <si>
    <t>630530-3980</t>
  </si>
  <si>
    <t>60101 2787</t>
  </si>
  <si>
    <t>2 Friendship Plz</t>
  </si>
  <si>
    <t>Dr. Jean Barbanente</t>
  </si>
  <si>
    <t>DuPage HSD 88</t>
  </si>
  <si>
    <t>190220870</t>
  </si>
  <si>
    <t>Lombard</t>
  </si>
  <si>
    <t>http://www.glenbard87.org</t>
  </si>
  <si>
    <t>1716830</t>
  </si>
  <si>
    <t>630469-9100</t>
  </si>
  <si>
    <t>60137 4200</t>
  </si>
  <si>
    <t>596 Crescent Blvd</t>
  </si>
  <si>
    <t>Dr. David Larson</t>
  </si>
  <si>
    <t>Glenbard Twp HSD 87</t>
  </si>
  <si>
    <t>Darien</t>
  </si>
  <si>
    <t>190220860</t>
  </si>
  <si>
    <t>60521 4578</t>
  </si>
  <si>
    <t>5500 S Grant St</t>
  </si>
  <si>
    <t>http://d86.hinsdale86.org</t>
  </si>
  <si>
    <t>1719320</t>
  </si>
  <si>
    <t>630655-6110</t>
  </si>
  <si>
    <t>Ms. Tammy Prentiss</t>
  </si>
  <si>
    <t>Hinsdale Twp HSD 86</t>
  </si>
  <si>
    <t>http://www.woodridge68.org</t>
  </si>
  <si>
    <t>Woodridge</t>
  </si>
  <si>
    <t>190220680</t>
  </si>
  <si>
    <t>1717040</t>
  </si>
  <si>
    <t>630795-6800</t>
  </si>
  <si>
    <t>60517 3821</t>
  </si>
  <si>
    <t>7925 Janes Ave</t>
  </si>
  <si>
    <t>Dr. Patrick Broncato</t>
  </si>
  <si>
    <t>Woodridge SD 68</t>
  </si>
  <si>
    <t>http://www.ccsd66.org</t>
  </si>
  <si>
    <t>60516 5057</t>
  </si>
  <si>
    <t>699 Plainfield Rd</t>
  </si>
  <si>
    <t>190220660</t>
  </si>
  <si>
    <t>1708970</t>
  </si>
  <si>
    <t>630783-5155</t>
  </si>
  <si>
    <t>Dr. Andrew Wise</t>
  </si>
  <si>
    <t>Center Cass SD 66</t>
  </si>
  <si>
    <t>http://www.cassd63.org</t>
  </si>
  <si>
    <t>190220630</t>
  </si>
  <si>
    <t>60561 5333</t>
  </si>
  <si>
    <t>8502 Bailey Rd</t>
  </si>
  <si>
    <t>1708790</t>
  </si>
  <si>
    <t>331481-4000</t>
  </si>
  <si>
    <t>Mr. Mark Cross</t>
  </si>
  <si>
    <t>Cass SD 63</t>
  </si>
  <si>
    <t>http://www.gower62.com</t>
  </si>
  <si>
    <t>630986-5383</t>
  </si>
  <si>
    <t>190220620</t>
  </si>
  <si>
    <t>1717160</t>
  </si>
  <si>
    <t>60527 2426</t>
  </si>
  <si>
    <t>7700 Clarendon Hills Rd</t>
  </si>
  <si>
    <t>Dr. Victor Simon III</t>
  </si>
  <si>
    <t>Gower SD 62</t>
  </si>
  <si>
    <t>60561 3608</t>
  </si>
  <si>
    <t>7414 S Cass Ave</t>
  </si>
  <si>
    <t>190220610</t>
  </si>
  <si>
    <t>http://www.darien61.org</t>
  </si>
  <si>
    <t>1721450</t>
  </si>
  <si>
    <t>630869-5720</t>
  </si>
  <si>
    <t>Dr. Robert Langman</t>
  </si>
  <si>
    <t>Darien SD 61</t>
  </si>
  <si>
    <t>http://www.maercker.org</t>
  </si>
  <si>
    <t>190220600</t>
  </si>
  <si>
    <t>1724000</t>
  </si>
  <si>
    <t>630515-4840</t>
  </si>
  <si>
    <t>60559 1893</t>
  </si>
  <si>
    <t>1 S Cass Ave Ste 202</t>
  </si>
  <si>
    <t>Dr. Sean Nugent</t>
  </si>
  <si>
    <t>Maercker SD 60</t>
  </si>
  <si>
    <t>http://www.dg58.org</t>
  </si>
  <si>
    <t>190220580</t>
  </si>
  <si>
    <t>1712540</t>
  </si>
  <si>
    <t>630719-5800</t>
  </si>
  <si>
    <t>60516 2471</t>
  </si>
  <si>
    <t>1860 63rd St</t>
  </si>
  <si>
    <t>Dr. Kevin Russell</t>
  </si>
  <si>
    <t>Downers Grove GSD 58</t>
  </si>
  <si>
    <t>Oak Brook</t>
  </si>
  <si>
    <t>190220530</t>
  </si>
  <si>
    <t>http://www.butler53.com</t>
  </si>
  <si>
    <t>60523 2334</t>
  </si>
  <si>
    <t>2801 York Rd</t>
  </si>
  <si>
    <t>1707980</t>
  </si>
  <si>
    <t>630573-2887</t>
  </si>
  <si>
    <t>Dr. Paul OMalley</t>
  </si>
  <si>
    <t>Butler SD 53</t>
  </si>
  <si>
    <t>190220480</t>
  </si>
  <si>
    <t>http://www.saltcreek48.org</t>
  </si>
  <si>
    <t>60181 3326</t>
  </si>
  <si>
    <t>1110 S Villa Ave</t>
  </si>
  <si>
    <t>1735220</t>
  </si>
  <si>
    <t>630279-8400</t>
  </si>
  <si>
    <t>Dr. Jake Chung</t>
  </si>
  <si>
    <t>Salt Creek SD 48</t>
  </si>
  <si>
    <t>http://www.d45.org</t>
  </si>
  <si>
    <t>190220450</t>
  </si>
  <si>
    <t>60181 1943</t>
  </si>
  <si>
    <t>255 W Vermont St</t>
  </si>
  <si>
    <t>1740350</t>
  </si>
  <si>
    <t>630516-7700</t>
  </si>
  <si>
    <t>Dr. Anthony Palmisano</t>
  </si>
  <si>
    <t>SD 45 DuPage County</t>
  </si>
  <si>
    <t>190220440</t>
  </si>
  <si>
    <t>http://www.sd44.org</t>
  </si>
  <si>
    <t>60148 3317</t>
  </si>
  <si>
    <t>150 W Madison St</t>
  </si>
  <si>
    <t>1723460</t>
  </si>
  <si>
    <t>630827-4400</t>
  </si>
  <si>
    <t>Mr. Theodore Stec</t>
  </si>
  <si>
    <t>Lombard SD 44</t>
  </si>
  <si>
    <t>http://www.d41.org</t>
  </si>
  <si>
    <t>630790-6400</t>
  </si>
  <si>
    <t>190220410</t>
  </si>
  <si>
    <t>1716800</t>
  </si>
  <si>
    <t>60137 3900</t>
  </si>
  <si>
    <t>793 N Main St</t>
  </si>
  <si>
    <t>Dr. Melissa Kaczkowski</t>
  </si>
  <si>
    <t>Glen Ellyn SD 41</t>
  </si>
  <si>
    <t>http://www.winfield34.org</t>
  </si>
  <si>
    <t>60190 1266</t>
  </si>
  <si>
    <t>0S150 Winfield Rd</t>
  </si>
  <si>
    <t>190220340</t>
  </si>
  <si>
    <t>1742720</t>
  </si>
  <si>
    <t>630909-4900</t>
  </si>
  <si>
    <t>Dr. Matt Rich</t>
  </si>
  <si>
    <t>Winfield SD 34</t>
  </si>
  <si>
    <t>190220330</t>
  </si>
  <si>
    <t>630293-6000</t>
  </si>
  <si>
    <t>60185 3528</t>
  </si>
  <si>
    <t>http://wego33.org</t>
  </si>
  <si>
    <t>1741550</t>
  </si>
  <si>
    <t>312 E Forest Ave</t>
  </si>
  <si>
    <t>Ms. Kristina Davis</t>
  </si>
  <si>
    <t>West Chicago ESD 33</t>
  </si>
  <si>
    <t>http://www.bendist25.org</t>
  </si>
  <si>
    <t>190220250</t>
  </si>
  <si>
    <t>60185 1454</t>
  </si>
  <si>
    <t>1705880</t>
  </si>
  <si>
    <t>630876-7800</t>
  </si>
  <si>
    <t>28W250 Saint Charles Rd</t>
  </si>
  <si>
    <t>Dr. Jim Woell</t>
  </si>
  <si>
    <t>Benjamin SD 25</t>
  </si>
  <si>
    <t>http://www.esd20.org</t>
  </si>
  <si>
    <t>190220200</t>
  </si>
  <si>
    <t>60133 5569</t>
  </si>
  <si>
    <t>5540 Arlington Dr E</t>
  </si>
  <si>
    <t>1720880</t>
  </si>
  <si>
    <t>630894-4606</t>
  </si>
  <si>
    <t>Dr. Omar Castillo</t>
  </si>
  <si>
    <t>Keeneyville SD 20</t>
  </si>
  <si>
    <t>Glendale Heights</t>
  </si>
  <si>
    <t>190220160</t>
  </si>
  <si>
    <t>http://www.queenbee16.org</t>
  </si>
  <si>
    <t>60139 2734</t>
  </si>
  <si>
    <t>1560 Bloomingdale Rd</t>
  </si>
  <si>
    <t>1732970</t>
  </si>
  <si>
    <t>630260-6105</t>
  </si>
  <si>
    <t>Dr. Joseph R Williams</t>
  </si>
  <si>
    <t>Queen Bee SD 16</t>
  </si>
  <si>
    <t>190220150</t>
  </si>
  <si>
    <t>1724780</t>
  </si>
  <si>
    <t>630469-7615</t>
  </si>
  <si>
    <t>60139 2261</t>
  </si>
  <si>
    <t>1860 Glen Ellyn Rd</t>
  </si>
  <si>
    <t>Dr. Jerry OShea</t>
  </si>
  <si>
    <t>Marquardt SD 15</t>
  </si>
  <si>
    <t>http://www.sd13.org</t>
  </si>
  <si>
    <t>190220130</t>
  </si>
  <si>
    <t>60108 1634</t>
  </si>
  <si>
    <t>1706450</t>
  </si>
  <si>
    <t>630671-5035</t>
  </si>
  <si>
    <t>164 Euclid Ave</t>
  </si>
  <si>
    <t>Dr. Jon Bartelt</t>
  </si>
  <si>
    <t>Bloomingdale SD 13</t>
  </si>
  <si>
    <t>http://www.sd12.k12.il.us</t>
  </si>
  <si>
    <t>190220120</t>
  </si>
  <si>
    <t>1734710</t>
  </si>
  <si>
    <t>630529-2091</t>
  </si>
  <si>
    <t>60172 2242</t>
  </si>
  <si>
    <t>100 E Walnut St</t>
  </si>
  <si>
    <t>Dr. Mary Henderson</t>
  </si>
  <si>
    <t>Roselle SD 12</t>
  </si>
  <si>
    <t>http://www.medinah11.org</t>
  </si>
  <si>
    <t>190220110</t>
  </si>
  <si>
    <t>60172 1406</t>
  </si>
  <si>
    <t>700 E Granville Ave</t>
  </si>
  <si>
    <t>1725500</t>
  </si>
  <si>
    <t>630893-3737</t>
  </si>
  <si>
    <t>Dr. Susan Redell</t>
  </si>
  <si>
    <t>Medinah SD 11</t>
  </si>
  <si>
    <t>http://www.itasca10.org</t>
  </si>
  <si>
    <t>Itasca</t>
  </si>
  <si>
    <t>190220100</t>
  </si>
  <si>
    <t>1720220</t>
  </si>
  <si>
    <t>630773-1232</t>
  </si>
  <si>
    <t>60143 1722</t>
  </si>
  <si>
    <t>200 N Maple St</t>
  </si>
  <si>
    <t>Mr. Craig E Benes</t>
  </si>
  <si>
    <t>Itasca SD 10</t>
  </si>
  <si>
    <t>http://www.wd7.org</t>
  </si>
  <si>
    <t>60191 1535</t>
  </si>
  <si>
    <t>Wood Dale</t>
  </si>
  <si>
    <t>543 N Wood Dale Rd</t>
  </si>
  <si>
    <t>190220070</t>
  </si>
  <si>
    <t>1743020</t>
  </si>
  <si>
    <t>630595-9510</t>
  </si>
  <si>
    <t>Dr. John W Corbett</t>
  </si>
  <si>
    <t>Wood Dale SD 7</t>
  </si>
  <si>
    <t>190220040</t>
  </si>
  <si>
    <t>http://www.asd4.org</t>
  </si>
  <si>
    <t>60101 6602</t>
  </si>
  <si>
    <t>1703150</t>
  </si>
  <si>
    <t>630458-2425</t>
  </si>
  <si>
    <t>222 N JF Kennedy Dr</t>
  </si>
  <si>
    <t>John R Langton</t>
  </si>
  <si>
    <t>Addison SD 4</t>
  </si>
  <si>
    <t>http://www.bsd2.org</t>
  </si>
  <si>
    <t>190220020</t>
  </si>
  <si>
    <t>60106 2303</t>
  </si>
  <si>
    <t>1705910</t>
  </si>
  <si>
    <t>630766-5940</t>
  </si>
  <si>
    <t>210 S Church Rd</t>
  </si>
  <si>
    <t>Dr. James E Stelter</t>
  </si>
  <si>
    <t>Bensenville SD 2</t>
  </si>
  <si>
    <t>Bloomington</t>
  </si>
  <si>
    <t>170640870</t>
  </si>
  <si>
    <t>McLean</t>
  </si>
  <si>
    <t>http://www.district87.org</t>
  </si>
  <si>
    <t>1706480</t>
  </si>
  <si>
    <t>309827-6031</t>
  </si>
  <si>
    <t>61701 4028</t>
  </si>
  <si>
    <t>300 E Monroe St</t>
  </si>
  <si>
    <t>Dr. Barry Reilly</t>
  </si>
  <si>
    <t>Bloomington SD 87</t>
  </si>
  <si>
    <t>http://www.ridgeview19.org</t>
  </si>
  <si>
    <t>61728 9216</t>
  </si>
  <si>
    <t>Colfax</t>
  </si>
  <si>
    <t>300 S Harrison St</t>
  </si>
  <si>
    <t>170640190</t>
  </si>
  <si>
    <t>1700109</t>
  </si>
  <si>
    <t>309723-5111</t>
  </si>
  <si>
    <t>Mr. Erik R Young</t>
  </si>
  <si>
    <t>Ridgeview CUSD 19</t>
  </si>
  <si>
    <t>http://www.olympia.org</t>
  </si>
  <si>
    <t>170640160</t>
  </si>
  <si>
    <t>61774 9612</t>
  </si>
  <si>
    <t>Stanford</t>
  </si>
  <si>
    <t>1729890</t>
  </si>
  <si>
    <t>309379-6011</t>
  </si>
  <si>
    <t>903 E 800 North Rd</t>
  </si>
  <si>
    <t>Dr. Laura ODonnell</t>
  </si>
  <si>
    <t>Olympia CUSD 16</t>
  </si>
  <si>
    <t>http://www.lexington.k12.il.us</t>
  </si>
  <si>
    <t>Lexington</t>
  </si>
  <si>
    <t>100 E Wall St</t>
  </si>
  <si>
    <t>170640070</t>
  </si>
  <si>
    <t>61753 1462</t>
  </si>
  <si>
    <t>1722710</t>
  </si>
  <si>
    <t>309365-4141</t>
  </si>
  <si>
    <t>Mr. Paul Deters</t>
  </si>
  <si>
    <t>Lexington CUSD 7</t>
  </si>
  <si>
    <t>170640050</t>
  </si>
  <si>
    <t>http://www.unit5.org</t>
  </si>
  <si>
    <t>PO Box 260</t>
  </si>
  <si>
    <t>1728620</t>
  </si>
  <si>
    <t>309557-4400</t>
  </si>
  <si>
    <t>61761 4315</t>
  </si>
  <si>
    <t>1809 Hovey Ave</t>
  </si>
  <si>
    <t>Dr. Kristen Kendrick Weikle</t>
  </si>
  <si>
    <t>McLean County USD 5</t>
  </si>
  <si>
    <t>http://www.husd4.org</t>
  </si>
  <si>
    <t>Heyworth</t>
  </si>
  <si>
    <t>170640040</t>
  </si>
  <si>
    <t>61745 9337</t>
  </si>
  <si>
    <t>308 W Cleveland St</t>
  </si>
  <si>
    <t>1718870</t>
  </si>
  <si>
    <t>309473-3727</t>
  </si>
  <si>
    <t>Dr. Lisa Taylor</t>
  </si>
  <si>
    <t>Heyworth CUSD 4</t>
  </si>
  <si>
    <t>http://www.tri-valley3.org</t>
  </si>
  <si>
    <t>61736 9380</t>
  </si>
  <si>
    <t>Downs</t>
  </si>
  <si>
    <t>170640030</t>
  </si>
  <si>
    <t>1713920</t>
  </si>
  <si>
    <t>309378-2351</t>
  </si>
  <si>
    <t>410 E Washington St</t>
  </si>
  <si>
    <t>Dr. David Mouser</t>
  </si>
  <si>
    <t>Tri Valley CUSD 3</t>
  </si>
  <si>
    <t>Le Roy</t>
  </si>
  <si>
    <t>170640020</t>
  </si>
  <si>
    <t>http://www.leroyk12.org</t>
  </si>
  <si>
    <t>1722620</t>
  </si>
  <si>
    <t>309962-4211</t>
  </si>
  <si>
    <t>61752 1422</t>
  </si>
  <si>
    <t>107 W Cherry St</t>
  </si>
  <si>
    <t>Gary R Tipsord</t>
  </si>
  <si>
    <t>LeRoy CUSD 2</t>
  </si>
  <si>
    <t>217732-4131</t>
  </si>
  <si>
    <t>62656 3180</t>
  </si>
  <si>
    <t>Lincoln</t>
  </si>
  <si>
    <t>1000 Railer Way</t>
  </si>
  <si>
    <t>170544040</t>
  </si>
  <si>
    <t>Logan</t>
  </si>
  <si>
    <t>http://www.lchs.k12.il.us</t>
  </si>
  <si>
    <t>1723050</t>
  </si>
  <si>
    <t>Mr. Dwight Stricklin</t>
  </si>
  <si>
    <t>Lincoln CHSD 404</t>
  </si>
  <si>
    <t>http://www.wlb92.org</t>
  </si>
  <si>
    <t>217732-2630</t>
  </si>
  <si>
    <t>62656 9632</t>
  </si>
  <si>
    <t>2695 Woodlawn Rd</t>
  </si>
  <si>
    <t>170540920</t>
  </si>
  <si>
    <t>1741600</t>
  </si>
  <si>
    <t>Mrs. Heather D Baker</t>
  </si>
  <si>
    <t>West Lincoln-Broadwell ESD 92</t>
  </si>
  <si>
    <t>http://www.nhm88.com</t>
  </si>
  <si>
    <t>62666 9734</t>
  </si>
  <si>
    <t>Middletown</t>
  </si>
  <si>
    <t>75 1250th St</t>
  </si>
  <si>
    <t>Mrs. Brandi Bruley</t>
  </si>
  <si>
    <t>170540880</t>
  </si>
  <si>
    <t>1700103</t>
  </si>
  <si>
    <t>217445-2421</t>
  </si>
  <si>
    <t>New Holland-Middletown ED 88</t>
  </si>
  <si>
    <t>https://www.cel61.com</t>
  </si>
  <si>
    <t>217732-4136</t>
  </si>
  <si>
    <t>62656 5127</t>
  </si>
  <si>
    <t>1300 1500th St</t>
  </si>
  <si>
    <t>170540610</t>
  </si>
  <si>
    <t>1709850</t>
  </si>
  <si>
    <t>Mrs. Laura Irwin</t>
  </si>
  <si>
    <t>Chester-East Lincoln CCSD 61</t>
  </si>
  <si>
    <t>170540270</t>
  </si>
  <si>
    <t>http://www.lincoln27.com</t>
  </si>
  <si>
    <t>1722980</t>
  </si>
  <si>
    <t>217732-2522</t>
  </si>
  <si>
    <t>62656 2658</t>
  </si>
  <si>
    <t>304 8th St</t>
  </si>
  <si>
    <t>Mr. Kent D Froebe</t>
  </si>
  <si>
    <t>Lincoln ESD 27</t>
  </si>
  <si>
    <t>http://www.mtpulaski.k12.il.us</t>
  </si>
  <si>
    <t>62548 1285</t>
  </si>
  <si>
    <t>Mount Pulaski</t>
  </si>
  <si>
    <t>119 N Garden St</t>
  </si>
  <si>
    <t>170540230</t>
  </si>
  <si>
    <t>1727290</t>
  </si>
  <si>
    <t>217792-7222</t>
  </si>
  <si>
    <t>Mr. Fred Lamkey</t>
  </si>
  <si>
    <t>Mt Pulaski CUSD 23</t>
  </si>
  <si>
    <t>http://logan.k12.il.us/hartem</t>
  </si>
  <si>
    <t>170540210</t>
  </si>
  <si>
    <t>217642-5244</t>
  </si>
  <si>
    <t>62643 7325</t>
  </si>
  <si>
    <t>Hartsburg</t>
  </si>
  <si>
    <t>400 W Front St</t>
  </si>
  <si>
    <t>1718390</t>
  </si>
  <si>
    <t>Mr. Terry Wisniewski</t>
  </si>
  <si>
    <t>Hartsburg Emden CUSD 21</t>
  </si>
  <si>
    <t>http://www.saunemin.org</t>
  </si>
  <si>
    <t>815832-4421</t>
  </si>
  <si>
    <t>61769 6110</t>
  </si>
  <si>
    <t>Saunemin</t>
  </si>
  <si>
    <t>39 Main St</t>
  </si>
  <si>
    <t>Mr. Gary Doughan</t>
  </si>
  <si>
    <t>170534380</t>
  </si>
  <si>
    <t>Livingston</t>
  </si>
  <si>
    <t>1700065</t>
  </si>
  <si>
    <t>Saunemin CCSD 438</t>
  </si>
  <si>
    <t>http://www.odellschool.org</t>
  </si>
  <si>
    <t>815998-2272</t>
  </si>
  <si>
    <t>60460 9602</t>
  </si>
  <si>
    <t>Odell</t>
  </si>
  <si>
    <t>203 N East St</t>
  </si>
  <si>
    <t>170534350</t>
  </si>
  <si>
    <t>1729520</t>
  </si>
  <si>
    <t>Mr. Mark A Hettmansberger</t>
  </si>
  <si>
    <t>Odell CCSD 435</t>
  </si>
  <si>
    <t>http://www.pontiac429.org</t>
  </si>
  <si>
    <t>Pontiac</t>
  </si>
  <si>
    <t>170534290</t>
  </si>
  <si>
    <t>61764 1451</t>
  </si>
  <si>
    <t>600 N Morrow St</t>
  </si>
  <si>
    <t>1732160</t>
  </si>
  <si>
    <t>815842-1533</t>
  </si>
  <si>
    <t>Mr. Brian A Dukes</t>
  </si>
  <si>
    <t>Pontiac CCSD 429</t>
  </si>
  <si>
    <t>http://cornellgradeschool.org</t>
  </si>
  <si>
    <t>815358-2216</t>
  </si>
  <si>
    <t>61319 9282</t>
  </si>
  <si>
    <t>Cornell</t>
  </si>
  <si>
    <t>300 N 7th St</t>
  </si>
  <si>
    <t>Mrs. Keri Jancek</t>
  </si>
  <si>
    <t>170534260</t>
  </si>
  <si>
    <t>1710860</t>
  </si>
  <si>
    <t>Cornell CCSD 426</t>
  </si>
  <si>
    <t>http://www.rookscreek.k12.il.us</t>
  </si>
  <si>
    <t>815743-5346</t>
  </si>
  <si>
    <t>61743 0117</t>
  </si>
  <si>
    <t>Graymont</t>
  </si>
  <si>
    <t>228 Lydia St</t>
  </si>
  <si>
    <t>PO Box 117</t>
  </si>
  <si>
    <t>Mr. Todd W Bean</t>
  </si>
  <si>
    <t>170534250</t>
  </si>
  <si>
    <t>1734650</t>
  </si>
  <si>
    <t>Rooks Creek CCSD 425</t>
  </si>
  <si>
    <t>http://www.dwight.k12.il.us</t>
  </si>
  <si>
    <t>Dwight</t>
  </si>
  <si>
    <t>170532320</t>
  </si>
  <si>
    <t>1712840</t>
  </si>
  <si>
    <t>815584-6216</t>
  </si>
  <si>
    <t>60420 1339</t>
  </si>
  <si>
    <t>801 S Franklin St</t>
  </si>
  <si>
    <t>Dr. Richard Jancek</t>
  </si>
  <si>
    <t>Dwight Common SD 232</t>
  </si>
  <si>
    <t>170532300</t>
  </si>
  <si>
    <t>1712870</t>
  </si>
  <si>
    <t>Dwight Twp HSD 230</t>
  </si>
  <si>
    <t>http://www.pontiac90.org</t>
  </si>
  <si>
    <t>815844-6113</t>
  </si>
  <si>
    <t>61764 1204</t>
  </si>
  <si>
    <t>1100 E Indiana Ave</t>
  </si>
  <si>
    <t>170530900</t>
  </si>
  <si>
    <t>1732220</t>
  </si>
  <si>
    <t>Mr. Jon B Kilgore</t>
  </si>
  <si>
    <t>Pontiac Twp HSD 90</t>
  </si>
  <si>
    <t>http://www.fc74.org</t>
  </si>
  <si>
    <t>61740 7503</t>
  </si>
  <si>
    <t>Flanagan</t>
  </si>
  <si>
    <t>202 E Falcon Hwy</t>
  </si>
  <si>
    <t>170530740</t>
  </si>
  <si>
    <t>1701390</t>
  </si>
  <si>
    <t>815796-2233</t>
  </si>
  <si>
    <t>Mr. Jerry W Farris</t>
  </si>
  <si>
    <t>Flanagan-Cornell Dist 74</t>
  </si>
  <si>
    <t>170530080</t>
  </si>
  <si>
    <t>Fairbury</t>
  </si>
  <si>
    <t>1700005</t>
  </si>
  <si>
    <t>815692-2504</t>
  </si>
  <si>
    <t>61739 1300</t>
  </si>
  <si>
    <t>605 N 7th St</t>
  </si>
  <si>
    <t>Mrs. Paula Crane</t>
  </si>
  <si>
    <t>Prairie Central CUSD 8</t>
  </si>
  <si>
    <t>http://www.tripointschools.org</t>
  </si>
  <si>
    <t>17053006J</t>
  </si>
  <si>
    <t>815253-6299</t>
  </si>
  <si>
    <t>60946 0128</t>
  </si>
  <si>
    <t>Kempton</t>
  </si>
  <si>
    <t>101 Main St</t>
  </si>
  <si>
    <t>Mr. Jeff Bryan</t>
  </si>
  <si>
    <t>1739480</t>
  </si>
  <si>
    <t>Tri Point CUSD 6-J</t>
  </si>
  <si>
    <t>http://www.woodland5.net/</t>
  </si>
  <si>
    <t>61364 8881</t>
  </si>
  <si>
    <t>5800 E 3000 North Rd</t>
  </si>
  <si>
    <t>170530050</t>
  </si>
  <si>
    <t>1738070</t>
  </si>
  <si>
    <t>815672-5974</t>
  </si>
  <si>
    <t>Dr. Ryan McGuckin</t>
  </si>
  <si>
    <t>Woodland CUSD 5</t>
  </si>
  <si>
    <t>http://www.blueridge18.org</t>
  </si>
  <si>
    <t>170200180</t>
  </si>
  <si>
    <t>Dewitt</t>
  </si>
  <si>
    <t>Farmer City</t>
  </si>
  <si>
    <t>61842 1159</t>
  </si>
  <si>
    <t>411 N John St</t>
  </si>
  <si>
    <t>1700003</t>
  </si>
  <si>
    <t>309928-9141</t>
  </si>
  <si>
    <t>Dr. Hillary Stanifer</t>
  </si>
  <si>
    <t>Blue Ridge CUSD 18</t>
  </si>
  <si>
    <t>Clinton</t>
  </si>
  <si>
    <t>170200150</t>
  </si>
  <si>
    <t>http://www.cusd15.org</t>
  </si>
  <si>
    <t>1710440</t>
  </si>
  <si>
    <t>217935-8321</t>
  </si>
  <si>
    <t>61727 2302</t>
  </si>
  <si>
    <t>1210 State Route 54W</t>
  </si>
  <si>
    <t>Mr. Curt Nettles</t>
  </si>
  <si>
    <t>Clinton CUSD 15</t>
  </si>
  <si>
    <t>http://www.somonauk.net</t>
  </si>
  <si>
    <t>Somonauk</t>
  </si>
  <si>
    <t>160194320</t>
  </si>
  <si>
    <t>Dekalb</t>
  </si>
  <si>
    <t>815498-2314</t>
  </si>
  <si>
    <t>60552 9794</t>
  </si>
  <si>
    <t>501 W Market St</t>
  </si>
  <si>
    <t>1736570</t>
  </si>
  <si>
    <t>Mr. Jay Streicher</t>
  </si>
  <si>
    <t>Somonauk CUSD 432</t>
  </si>
  <si>
    <t>http://www.sandwich430.org</t>
  </si>
  <si>
    <t>Sandwich</t>
  </si>
  <si>
    <t>160194300</t>
  </si>
  <si>
    <t>60548 2449</t>
  </si>
  <si>
    <t>720 S Wells St</t>
  </si>
  <si>
    <t>1735370</t>
  </si>
  <si>
    <t>815786-2187</t>
  </si>
  <si>
    <t>Mr. Rick Schmitt</t>
  </si>
  <si>
    <t>Sandwich CUSD 430</t>
  </si>
  <si>
    <t>Hinckley</t>
  </si>
  <si>
    <t>160194290</t>
  </si>
  <si>
    <t>60520 9502</t>
  </si>
  <si>
    <t>700 E Lincoln Ave</t>
  </si>
  <si>
    <t>https://www.hbr429.org</t>
  </si>
  <si>
    <t>1719260</t>
  </si>
  <si>
    <t>815286-7578</t>
  </si>
  <si>
    <t>Dr. Travis McGuire</t>
  </si>
  <si>
    <t>Hinckley Big Rock CUSD 429</t>
  </si>
  <si>
    <t>160194280</t>
  </si>
  <si>
    <t>DeKalb</t>
  </si>
  <si>
    <t>https://www.dist428.org/</t>
  </si>
  <si>
    <t>1712000</t>
  </si>
  <si>
    <t>815754-2350</t>
  </si>
  <si>
    <t>60115 4411</t>
  </si>
  <si>
    <t>901 S 4th St</t>
  </si>
  <si>
    <t>Dr. Griff Powell</t>
  </si>
  <si>
    <t>DeKalb CUSD 428</t>
  </si>
  <si>
    <t>http://syc427.org</t>
  </si>
  <si>
    <t>Sycamore</t>
  </si>
  <si>
    <t>160194270</t>
  </si>
  <si>
    <t>1738460</t>
  </si>
  <si>
    <t>815899-8103</t>
  </si>
  <si>
    <t>60178 1495</t>
  </si>
  <si>
    <t>245 W Exchange St</t>
  </si>
  <si>
    <t>Mr. Stephen M Wilder</t>
  </si>
  <si>
    <t>Sycamore CUSD 427</t>
  </si>
  <si>
    <t>60146 0428</t>
  </si>
  <si>
    <t>Kirkland</t>
  </si>
  <si>
    <t>410 1st St</t>
  </si>
  <si>
    <t>PO Box 428</t>
  </si>
  <si>
    <t>160194260</t>
  </si>
  <si>
    <t>Mr. Jared Poynter</t>
  </si>
  <si>
    <t>http://www.hiawatha426..org</t>
  </si>
  <si>
    <t>1721300</t>
  </si>
  <si>
    <t>815522-6676</t>
  </si>
  <si>
    <t>Hiawatha CUSD 426</t>
  </si>
  <si>
    <t>Shabbona</t>
  </si>
  <si>
    <t>160194250</t>
  </si>
  <si>
    <t>815824-2197</t>
  </si>
  <si>
    <t>60550 9784</t>
  </si>
  <si>
    <t>506 S Shabbona Rd</t>
  </si>
  <si>
    <t>http://www.indiancreekschools.org</t>
  </si>
  <si>
    <t>1735970</t>
  </si>
  <si>
    <t>Mr. Chad Willis</t>
  </si>
  <si>
    <t>Indian Creek CUSD 425</t>
  </si>
  <si>
    <t>http://www.gkschools.org</t>
  </si>
  <si>
    <t>Genoa</t>
  </si>
  <si>
    <t>160194240</t>
  </si>
  <si>
    <t>60135 1423</t>
  </si>
  <si>
    <t>980 Park Ave</t>
  </si>
  <si>
    <t>1716410</t>
  </si>
  <si>
    <t>815784-6222</t>
  </si>
  <si>
    <t>Mr. Brent ODaniell</t>
  </si>
  <si>
    <t>Genoa Kingston CUSD 424</t>
  </si>
  <si>
    <t>008</t>
  </si>
  <si>
    <t>Cook</t>
  </si>
  <si>
    <t>001</t>
  </si>
  <si>
    <t>150162990</t>
  </si>
  <si>
    <t>033</t>
  </si>
  <si>
    <t>09</t>
  </si>
  <si>
    <t>036</t>
  </si>
  <si>
    <t>031</t>
  </si>
  <si>
    <t>021</t>
  </si>
  <si>
    <t>027</t>
  </si>
  <si>
    <t>015</t>
  </si>
  <si>
    <t>020</t>
  </si>
  <si>
    <t>035</t>
  </si>
  <si>
    <t>019</t>
  </si>
  <si>
    <t>016</t>
  </si>
  <si>
    <t>024</t>
  </si>
  <si>
    <t>028</t>
  </si>
  <si>
    <t>078</t>
  </si>
  <si>
    <t>http://www.cps.k12.il.us</t>
  </si>
  <si>
    <t>1709930</t>
  </si>
  <si>
    <t>773553-2747</t>
  </si>
  <si>
    <t>60602 4413</t>
  </si>
  <si>
    <t>42 W Madison St 2nd Flr</t>
  </si>
  <si>
    <t>Dr. Janice K Jackson</t>
  </si>
  <si>
    <t>City of Chicago SD 299</t>
  </si>
  <si>
    <t>http://www.nashville-k12.org</t>
  </si>
  <si>
    <t>618327-8286</t>
  </si>
  <si>
    <t>62263 2083</t>
  </si>
  <si>
    <t>Nashville</t>
  </si>
  <si>
    <t>1300 S Mill St</t>
  </si>
  <si>
    <t>130950990</t>
  </si>
  <si>
    <t>1727740</t>
  </si>
  <si>
    <t>Mr. Brad R Turner</t>
  </si>
  <si>
    <t>Nashville CHSD 99</t>
  </si>
  <si>
    <t>62263 2007</t>
  </si>
  <si>
    <t>750 E Gorman St</t>
  </si>
  <si>
    <t>130950490</t>
  </si>
  <si>
    <t>http://www.nashville49.org</t>
  </si>
  <si>
    <t>1727720</t>
  </si>
  <si>
    <t>618327-3055</t>
  </si>
  <si>
    <t>Mr. Michael Brink</t>
  </si>
  <si>
    <t>Nashville CCSD 49</t>
  </si>
  <si>
    <t>http://www.ashleyccsd15.org</t>
  </si>
  <si>
    <t>618485-6611</t>
  </si>
  <si>
    <t>62808 1259</t>
  </si>
  <si>
    <t>Ashley</t>
  </si>
  <si>
    <t>450 N Third St</t>
  </si>
  <si>
    <t>Mr. Brian Hodge</t>
  </si>
  <si>
    <t>130950150</t>
  </si>
  <si>
    <t>1704340</t>
  </si>
  <si>
    <t>Ashley CCSD 15</t>
  </si>
  <si>
    <t>http://irvingtongradeschool.com</t>
  </si>
  <si>
    <t>618249-6761</t>
  </si>
  <si>
    <t>62848 0130</t>
  </si>
  <si>
    <t>Irvington</t>
  </si>
  <si>
    <t>500 Superior</t>
  </si>
  <si>
    <t>130950110</t>
  </si>
  <si>
    <t>1720190</t>
  </si>
  <si>
    <t>Mr. Charles David Schulte</t>
  </si>
  <si>
    <t>Irvington CCSD 11</t>
  </si>
  <si>
    <t>Okawville</t>
  </si>
  <si>
    <t>400 S Hanover St</t>
  </si>
  <si>
    <t>130950100</t>
  </si>
  <si>
    <t>http://www.okawville-k12.org</t>
  </si>
  <si>
    <t>1741750</t>
  </si>
  <si>
    <t>618243-2400</t>
  </si>
  <si>
    <t>62271 0027</t>
  </si>
  <si>
    <t>PO Box 27</t>
  </si>
  <si>
    <t>Mr. Scott E Fuhrhop</t>
  </si>
  <si>
    <t>West Washington Co CUD 10</t>
  </si>
  <si>
    <t>http://www.oakdalegs.org</t>
  </si>
  <si>
    <t>618329-5292</t>
  </si>
  <si>
    <t>62268 3116</t>
  </si>
  <si>
    <t>Oakdale</t>
  </si>
  <si>
    <t>280 E Main St</t>
  </si>
  <si>
    <t>130950010</t>
  </si>
  <si>
    <t>1729310</t>
  </si>
  <si>
    <t>Mr. Charles Peterson</t>
  </si>
  <si>
    <t>Oakdale CCSD 1</t>
  </si>
  <si>
    <t>107</t>
  </si>
  <si>
    <t>618775-8266</t>
  </si>
  <si>
    <t>62870 1112</t>
  </si>
  <si>
    <t>Odin</t>
  </si>
  <si>
    <t>102 S Merritt St</t>
  </si>
  <si>
    <t>130587220</t>
  </si>
  <si>
    <t>http://www.odinpublicschools.org</t>
  </si>
  <si>
    <t>1701404</t>
  </si>
  <si>
    <t>Mr. Jeffrey Don Humes</t>
  </si>
  <si>
    <t>Odin PSD 722</t>
  </si>
  <si>
    <t>http://www.salemhigh.com</t>
  </si>
  <si>
    <t>618548-0727</t>
  </si>
  <si>
    <t>62881 4204</t>
  </si>
  <si>
    <t>Salem</t>
  </si>
  <si>
    <t>1200 N Broadway Ave</t>
  </si>
  <si>
    <t>130586000</t>
  </si>
  <si>
    <t>1735190</t>
  </si>
  <si>
    <t>Dr. Brad Detering</t>
  </si>
  <si>
    <t>Salem CHSD 600</t>
  </si>
  <si>
    <t>http://sandoval501.org</t>
  </si>
  <si>
    <t>Sandoval</t>
  </si>
  <si>
    <t>130585010</t>
  </si>
  <si>
    <t>62882 1031</t>
  </si>
  <si>
    <t>859 W Missouri Ave</t>
  </si>
  <si>
    <t>1735310</t>
  </si>
  <si>
    <t>618247-3233</t>
  </si>
  <si>
    <t>Mr. Rob Miller</t>
  </si>
  <si>
    <t>Sandoval CUSD 501</t>
  </si>
  <si>
    <t>Kinmundy</t>
  </si>
  <si>
    <t>130584010</t>
  </si>
  <si>
    <t>62854 2464</t>
  </si>
  <si>
    <t>http://www.southcentralschools.org</t>
  </si>
  <si>
    <t>1700114</t>
  </si>
  <si>
    <t>618547-3414</t>
  </si>
  <si>
    <t>501 S Madison St</t>
  </si>
  <si>
    <t>Mr. Kerry Herdes</t>
  </si>
  <si>
    <t>South Central CUD 401</t>
  </si>
  <si>
    <t>618532-7391</t>
  </si>
  <si>
    <t>62801 6511</t>
  </si>
  <si>
    <t>Centralia</t>
  </si>
  <si>
    <t>2100 E Calumet St</t>
  </si>
  <si>
    <t>130582000</t>
  </si>
  <si>
    <t>1709300</t>
  </si>
  <si>
    <t>Chuck Lane</t>
  </si>
  <si>
    <t>Centralia HSD 200</t>
  </si>
  <si>
    <t>http://www.ccs135.com</t>
  </si>
  <si>
    <t>618532-1907</t>
  </si>
  <si>
    <t>62801 3910</t>
  </si>
  <si>
    <t>130581350</t>
  </si>
  <si>
    <t>1709270</t>
  </si>
  <si>
    <t>400 S Elm St</t>
  </si>
  <si>
    <t>Craig Clark</t>
  </si>
  <si>
    <t>Centralia SD 135</t>
  </si>
  <si>
    <t>http://www.ccs133.com</t>
  </si>
  <si>
    <t>618532-9521</t>
  </si>
  <si>
    <t>62801 2129</t>
  </si>
  <si>
    <t>129 Douglas St</t>
  </si>
  <si>
    <t>Mr. Tim Branon</t>
  </si>
  <si>
    <t>130581330</t>
  </si>
  <si>
    <t>1709180</t>
  </si>
  <si>
    <t>Central City SD 133</t>
  </si>
  <si>
    <t>http://www.salem111.com</t>
  </si>
  <si>
    <t>130581110</t>
  </si>
  <si>
    <t>618548-7702</t>
  </si>
  <si>
    <t>62881 4274</t>
  </si>
  <si>
    <t>1300 Bobcat Cir</t>
  </si>
  <si>
    <t>1735160</t>
  </si>
  <si>
    <t>Dr. Leslie Foppe</t>
  </si>
  <si>
    <t>Salem SD 111</t>
  </si>
  <si>
    <t>http://www.patokaschool.com</t>
  </si>
  <si>
    <t>62875 1300</t>
  </si>
  <si>
    <t>Patoka</t>
  </si>
  <si>
    <t>1220 Kinoka Rd</t>
  </si>
  <si>
    <t>130581000</t>
  </si>
  <si>
    <t>618432-5440</t>
  </si>
  <si>
    <t>1730870</t>
  </si>
  <si>
    <t>David H Rademacher</t>
  </si>
  <si>
    <t>Patoka CUSD 100</t>
  </si>
  <si>
    <t>http://www.selmaville.com</t>
  </si>
  <si>
    <t>618548-2416</t>
  </si>
  <si>
    <t>62881 6603</t>
  </si>
  <si>
    <t>3185 Selmaville Rd</t>
  </si>
  <si>
    <t>130580100</t>
  </si>
  <si>
    <t>1735770</t>
  </si>
  <si>
    <t>Mr. Robin Brooks</t>
  </si>
  <si>
    <t>Selmaville CCSD 10</t>
  </si>
  <si>
    <t>http://www.iukaschool.com</t>
  </si>
  <si>
    <t>618323-6233</t>
  </si>
  <si>
    <t>62849 1011</t>
  </si>
  <si>
    <t>Iuka</t>
  </si>
  <si>
    <t>405 S Main St</t>
  </si>
  <si>
    <t>Mr. John D Consolino</t>
  </si>
  <si>
    <t>130580070</t>
  </si>
  <si>
    <t>1720250</t>
  </si>
  <si>
    <t>Iuka CCSD 7</t>
  </si>
  <si>
    <t>618822-6234</t>
  </si>
  <si>
    <t>62853 1637</t>
  </si>
  <si>
    <t>Kell</t>
  </si>
  <si>
    <t>207 N Johnson St</t>
  </si>
  <si>
    <t>130580020</t>
  </si>
  <si>
    <t>1720910</t>
  </si>
  <si>
    <t>John Consolino</t>
  </si>
  <si>
    <t>Kell Cons SD 2</t>
  </si>
  <si>
    <t>http://www.raccoonschool.org/</t>
  </si>
  <si>
    <t>618532-7329</t>
  </si>
  <si>
    <t>62801 9621</t>
  </si>
  <si>
    <t>3601 State Route 161</t>
  </si>
  <si>
    <t>Mrs. Misty Johannes</t>
  </si>
  <si>
    <t>130580010</t>
  </si>
  <si>
    <t>1733030</t>
  </si>
  <si>
    <t>Raccoon Cons SD 1</t>
  </si>
  <si>
    <t>618732-8242</t>
  </si>
  <si>
    <t>62814 1418</t>
  </si>
  <si>
    <t>Bluford</t>
  </si>
  <si>
    <t>901 6th St</t>
  </si>
  <si>
    <t>130413180</t>
  </si>
  <si>
    <t>Jefferson</t>
  </si>
  <si>
    <t>1701417</t>
  </si>
  <si>
    <t>Dr. Shane Gordon</t>
  </si>
  <si>
    <t>Bluford Unit School District 318</t>
  </si>
  <si>
    <t>Woodlawn</t>
  </si>
  <si>
    <t>130412090</t>
  </si>
  <si>
    <t>618735-2631</t>
  </si>
  <si>
    <t>62898 1136</t>
  </si>
  <si>
    <t>300 N Central St</t>
  </si>
  <si>
    <t>Mr. Eric Helbig</t>
  </si>
  <si>
    <t>1701422</t>
  </si>
  <si>
    <t>Woodlawn Unit School District 209</t>
  </si>
  <si>
    <t>http://www.mvths.org</t>
  </si>
  <si>
    <t>62864 6588</t>
  </si>
  <si>
    <t>Mount Vernon</t>
  </si>
  <si>
    <t>11101 N Wells Bypass Rd</t>
  </si>
  <si>
    <t>130412010</t>
  </si>
  <si>
    <t>1727360</t>
  </si>
  <si>
    <t>618246-1701</t>
  </si>
  <si>
    <t>Mrs. Melanie Andrews</t>
  </si>
  <si>
    <t>Mt Vernon Twp HSD 201</t>
  </si>
  <si>
    <t>130411780</t>
  </si>
  <si>
    <t>618244-8070</t>
  </si>
  <si>
    <t>62864 7100</t>
  </si>
  <si>
    <t>14975 E Bakerville Rd</t>
  </si>
  <si>
    <t>1701419</t>
  </si>
  <si>
    <t>Ms. Tammy Beckham</t>
  </si>
  <si>
    <t>Spring Garden Community Consolidated School District 178</t>
  </si>
  <si>
    <t>618755-4414</t>
  </si>
  <si>
    <t>62814 2402</t>
  </si>
  <si>
    <t>20941 E Divide Rd</t>
  </si>
  <si>
    <t>Mrs. Dana Diane Waggoner</t>
  </si>
  <si>
    <t>130410990</t>
  </si>
  <si>
    <t>1714940</t>
  </si>
  <si>
    <t>Farrington CCSD 99</t>
  </si>
  <si>
    <t>http://bethel.roe25.com</t>
  </si>
  <si>
    <t>618244-8095</t>
  </si>
  <si>
    <t>62864 7231</t>
  </si>
  <si>
    <t>1201 Bethel Rd</t>
  </si>
  <si>
    <t>130410820</t>
  </si>
  <si>
    <t>1706180</t>
  </si>
  <si>
    <t>Mr. David Larkin</t>
  </si>
  <si>
    <t>Bethel SD 82</t>
  </si>
  <si>
    <t>130410800</t>
  </si>
  <si>
    <t>http://www.mtv80.org</t>
  </si>
  <si>
    <t>1727340</t>
  </si>
  <si>
    <t>618244-8080</t>
  </si>
  <si>
    <t>62864 2317</t>
  </si>
  <si>
    <t>2710 North St</t>
  </si>
  <si>
    <t>Mrs. Aletta Lawrence</t>
  </si>
  <si>
    <t>Mount Vernon SD 80</t>
  </si>
  <si>
    <t>http://www.summersville79.com</t>
  </si>
  <si>
    <t>618244-8079</t>
  </si>
  <si>
    <t>62864 5726</t>
  </si>
  <si>
    <t>1118 Fairfield Rd</t>
  </si>
  <si>
    <t>Mr. Mike Denault</t>
  </si>
  <si>
    <t>130410790</t>
  </si>
  <si>
    <t>1738190</t>
  </si>
  <si>
    <t>Mr. Michael D Denault</t>
  </si>
  <si>
    <t>Summersville SD 79</t>
  </si>
  <si>
    <t>https://sites.google.com/site/mcclellanccschool/home</t>
  </si>
  <si>
    <t>618244-8072</t>
  </si>
  <si>
    <t>62864 6379</t>
  </si>
  <si>
    <t>9475 N IL Highway 148</t>
  </si>
  <si>
    <t>130410120</t>
  </si>
  <si>
    <t>1725260</t>
  </si>
  <si>
    <t>Mr. Terry Milt</t>
  </si>
  <si>
    <t>McClellan CCSD 12</t>
  </si>
  <si>
    <t>http://www.roe25.com</t>
  </si>
  <si>
    <t>618249-6289</t>
  </si>
  <si>
    <t>62801 8520</t>
  </si>
  <si>
    <t>21462 N Richview Ln</t>
  </si>
  <si>
    <t>Mr. Stuart Parks</t>
  </si>
  <si>
    <t>130410060</t>
  </si>
  <si>
    <t>1717190</t>
  </si>
  <si>
    <t>Grand Prairie CCSD 6</t>
  </si>
  <si>
    <t>http://www.obr5.org/</t>
  </si>
  <si>
    <t>618756-2492</t>
  </si>
  <si>
    <t>62872 0189</t>
  </si>
  <si>
    <t>Opdyke</t>
  </si>
  <si>
    <t>130410050</t>
  </si>
  <si>
    <t>1705570</t>
  </si>
  <si>
    <t>19380 E 4th St</t>
  </si>
  <si>
    <t>Mr. Mark L Miller</t>
  </si>
  <si>
    <t>Opdyke-Belle-Rive CCSD 5</t>
  </si>
  <si>
    <t>http://www.fieldpanthers.com</t>
  </si>
  <si>
    <t>618755-4611</t>
  </si>
  <si>
    <t>62889 2932</t>
  </si>
  <si>
    <t>Texico</t>
  </si>
  <si>
    <t>21075 N Hails Ln</t>
  </si>
  <si>
    <t>130410030</t>
  </si>
  <si>
    <t>1715090</t>
  </si>
  <si>
    <t>Mr. Wayne Stone</t>
  </si>
  <si>
    <t>Field CCSD 3</t>
  </si>
  <si>
    <t>http://www.rome2.net</t>
  </si>
  <si>
    <t>618266-7214</t>
  </si>
  <si>
    <t>62830 1403</t>
  </si>
  <si>
    <t>Dix</t>
  </si>
  <si>
    <t>233 W South St</t>
  </si>
  <si>
    <t>130410020</t>
  </si>
  <si>
    <t>1734590</t>
  </si>
  <si>
    <t>Mr. Stephen Phillips</t>
  </si>
  <si>
    <t>Rome CCSD 2</t>
  </si>
  <si>
    <t>http://www.roe13.com</t>
  </si>
  <si>
    <t>62894 2812</t>
  </si>
  <si>
    <t>Waltonville</t>
  </si>
  <si>
    <t>130410010</t>
  </si>
  <si>
    <t>618279-7211</t>
  </si>
  <si>
    <t>804 W Knob St</t>
  </si>
  <si>
    <t>1740650</t>
  </si>
  <si>
    <t>Waltonville CUSD 1</t>
  </si>
  <si>
    <t>http://northwamac.com</t>
  </si>
  <si>
    <t>618532-1826</t>
  </si>
  <si>
    <t>62801 5050</t>
  </si>
  <si>
    <t>1500 Case St</t>
  </si>
  <si>
    <t>Mr. Brad E Morris</t>
  </si>
  <si>
    <t>130141860</t>
  </si>
  <si>
    <t>1740680</t>
  </si>
  <si>
    <t>North Wamac SD 186</t>
  </si>
  <si>
    <t>http://www.strosedistrict14-15.com</t>
  </si>
  <si>
    <t>618526-7484</t>
  </si>
  <si>
    <t>62230 2578</t>
  </si>
  <si>
    <t>Breese</t>
  </si>
  <si>
    <t>18004 Saint Rose Rd</t>
  </si>
  <si>
    <t>Dr. Erick R Baer</t>
  </si>
  <si>
    <t>130141415</t>
  </si>
  <si>
    <t>1737470</t>
  </si>
  <si>
    <t>St Rose SD 14-15</t>
  </si>
  <si>
    <t>http://www.centralcougars.org</t>
  </si>
  <si>
    <t>62230 3822</t>
  </si>
  <si>
    <t>7740 Old US Highway 50</t>
  </si>
  <si>
    <t>130140710</t>
  </si>
  <si>
    <t>1704770</t>
  </si>
  <si>
    <t>618526-4510</t>
  </si>
  <si>
    <t>Dr. Dustin Foutch</t>
  </si>
  <si>
    <t>Central CHSD 71</t>
  </si>
  <si>
    <t>http://www.albersschool.dyndns.org</t>
  </si>
  <si>
    <t>618248-5146</t>
  </si>
  <si>
    <t>62215 0104</t>
  </si>
  <si>
    <t>Albers</t>
  </si>
  <si>
    <t>206 N Broadway</t>
  </si>
  <si>
    <t>PO Box 104</t>
  </si>
  <si>
    <t>130140630</t>
  </si>
  <si>
    <t>1703270</t>
  </si>
  <si>
    <t>Mike Toeben</t>
  </si>
  <si>
    <t>Albers SD 63</t>
  </si>
  <si>
    <t>618248-5188</t>
  </si>
  <si>
    <t>62215 1303</t>
  </si>
  <si>
    <t>Damiansville</t>
  </si>
  <si>
    <t>101 E Main St</t>
  </si>
  <si>
    <t>Mr. Dustin Nail</t>
  </si>
  <si>
    <t>130140620</t>
  </si>
  <si>
    <t>http://www.dville62.com</t>
  </si>
  <si>
    <t>1711730</t>
  </si>
  <si>
    <t>Damiansville SD 62</t>
  </si>
  <si>
    <t>http://www.germantownbulldogs.org</t>
  </si>
  <si>
    <t>618523-4253</t>
  </si>
  <si>
    <t>62245 0400</t>
  </si>
  <si>
    <t>Germantown</t>
  </si>
  <si>
    <t>401 Walnut St</t>
  </si>
  <si>
    <t>PO Box 400</t>
  </si>
  <si>
    <t>130140600</t>
  </si>
  <si>
    <t>1716530</t>
  </si>
  <si>
    <t>Mrs. Robin M Becker</t>
  </si>
  <si>
    <t>Germantown SD 60</t>
  </si>
  <si>
    <t>http://www.bartelsobraves.com</t>
  </si>
  <si>
    <t>618765-2164</t>
  </si>
  <si>
    <t>62218 0267</t>
  </si>
  <si>
    <t>Bartelso</t>
  </si>
  <si>
    <t>PO Box 267</t>
  </si>
  <si>
    <t>Mr. Tom Siegler</t>
  </si>
  <si>
    <t>130140570</t>
  </si>
  <si>
    <t>1705160</t>
  </si>
  <si>
    <t>306 S Washington</t>
  </si>
  <si>
    <t>Bartelso SD 57</t>
  </si>
  <si>
    <t>618532-3313</t>
  </si>
  <si>
    <t>62801 5726</t>
  </si>
  <si>
    <t>815 W 7th St</t>
  </si>
  <si>
    <t>Mr. Dave Fults</t>
  </si>
  <si>
    <t>130140460</t>
  </si>
  <si>
    <t>http://www.willowgroveschool.com</t>
  </si>
  <si>
    <t>1742510</t>
  </si>
  <si>
    <t>Willow Grove SD 46</t>
  </si>
  <si>
    <t>http://www.avistonk-8.org</t>
  </si>
  <si>
    <t>618228-7245</t>
  </si>
  <si>
    <t>62216 3407</t>
  </si>
  <si>
    <t>Aviston</t>
  </si>
  <si>
    <t>350 S Hull St</t>
  </si>
  <si>
    <t>130140210</t>
  </si>
  <si>
    <t>1704740</t>
  </si>
  <si>
    <t>Mr. Phillip R Hamil</t>
  </si>
  <si>
    <t>Aviston SD 21</t>
  </si>
  <si>
    <t>Mr. Travis Schmale</t>
  </si>
  <si>
    <t>130140120</t>
  </si>
  <si>
    <t>618526-7128</t>
  </si>
  <si>
    <t>62230 1376</t>
  </si>
  <si>
    <t>777 Memorial Dr</t>
  </si>
  <si>
    <t>http://bobcatslair.com</t>
  </si>
  <si>
    <t>1707010</t>
  </si>
  <si>
    <t>Breese ESD 12</t>
  </si>
  <si>
    <t>Trenton</t>
  </si>
  <si>
    <t>130140030</t>
  </si>
  <si>
    <t>http://www.wesclin.org</t>
  </si>
  <si>
    <t>699 Wesclin Rd</t>
  </si>
  <si>
    <t>1739420</t>
  </si>
  <si>
    <t>618224-7583</t>
  </si>
  <si>
    <t>62293 2627</t>
  </si>
  <si>
    <t>Mrs. Jennifer C Filyaw</t>
  </si>
  <si>
    <t>Wesclin CUSD 3</t>
  </si>
  <si>
    <t>http://www.carlyle.k12.il.us</t>
  </si>
  <si>
    <t>Carlyle</t>
  </si>
  <si>
    <t>130140010</t>
  </si>
  <si>
    <t>1708460</t>
  </si>
  <si>
    <t>618594-8283</t>
  </si>
  <si>
    <t>62231 1011</t>
  </si>
  <si>
    <t>1400 13th St</t>
  </si>
  <si>
    <t>Mrs. Annie Gray</t>
  </si>
  <si>
    <t>Carlyle CUSD 1</t>
  </si>
  <si>
    <t>Olney</t>
  </si>
  <si>
    <t>120800010</t>
  </si>
  <si>
    <t>Richland</t>
  </si>
  <si>
    <t>http://rccu1.net</t>
  </si>
  <si>
    <t>1713290</t>
  </si>
  <si>
    <t>618395-2324</t>
  </si>
  <si>
    <t>62450 2508</t>
  </si>
  <si>
    <t>1100 E Laurel St</t>
  </si>
  <si>
    <t>Mr. Chris Simpson</t>
  </si>
  <si>
    <t>Richland County CUSD 1</t>
  </si>
  <si>
    <t>110</t>
  </si>
  <si>
    <t>Lawrenceville</t>
  </si>
  <si>
    <t>120510200</t>
  </si>
  <si>
    <t>Lawrence</t>
  </si>
  <si>
    <t>http://www.cusd20.com</t>
  </si>
  <si>
    <t>62439 2157</t>
  </si>
  <si>
    <t>1802 Cedar St</t>
  </si>
  <si>
    <t>1722150</t>
  </si>
  <si>
    <t>618943-2326</t>
  </si>
  <si>
    <t>Mr. Doug Daugherty</t>
  </si>
  <si>
    <t>Lawrence County CUD 20</t>
  </si>
  <si>
    <t>120510100</t>
  </si>
  <si>
    <t>Bridgeport</t>
  </si>
  <si>
    <t>http://cusd10.org</t>
  </si>
  <si>
    <t>1722130</t>
  </si>
  <si>
    <t>618945-2061</t>
  </si>
  <si>
    <t>62417 1321</t>
  </si>
  <si>
    <t>1250 Judy Ave</t>
  </si>
  <si>
    <t>Mr. Jakie Walker</t>
  </si>
  <si>
    <t>Red Hill CUSD 10</t>
  </si>
  <si>
    <t>http://www.jaspercountyschools.net</t>
  </si>
  <si>
    <t>120400010</t>
  </si>
  <si>
    <t>Jasper</t>
  </si>
  <si>
    <t>Newton</t>
  </si>
  <si>
    <t>1720380</t>
  </si>
  <si>
    <t>618783-8459</t>
  </si>
  <si>
    <t>62448 1317</t>
  </si>
  <si>
    <t>609 S Lafayette St</t>
  </si>
  <si>
    <t>Mr. Andrew Johnson</t>
  </si>
  <si>
    <t>Jasper County CUD 1</t>
  </si>
  <si>
    <t>http://www.oblongschools.net</t>
  </si>
  <si>
    <t>Oblong</t>
  </si>
  <si>
    <t>600 W Main St</t>
  </si>
  <si>
    <t>120170040</t>
  </si>
  <si>
    <t>Crawford</t>
  </si>
  <si>
    <t>Mr. Jeff Patchett</t>
  </si>
  <si>
    <t>1729420</t>
  </si>
  <si>
    <t>618592-3933</t>
  </si>
  <si>
    <t>62449 0040</t>
  </si>
  <si>
    <t>Oblong CUSD 4</t>
  </si>
  <si>
    <t>618586-2713</t>
  </si>
  <si>
    <t>Palestine</t>
  </si>
  <si>
    <t>120170030</t>
  </si>
  <si>
    <t>https://www.palestinecusd3.net/</t>
  </si>
  <si>
    <t>1730480</t>
  </si>
  <si>
    <t>62451 1244</t>
  </si>
  <si>
    <t>100 S Main St</t>
  </si>
  <si>
    <t>Jessica Nicole Sisil</t>
  </si>
  <si>
    <t>Palestine CUSD 3</t>
  </si>
  <si>
    <t>http://www.robinsonschools.com</t>
  </si>
  <si>
    <t>Robinson</t>
  </si>
  <si>
    <t>120170020</t>
  </si>
  <si>
    <t>1734230</t>
  </si>
  <si>
    <t>618544-7511</t>
  </si>
  <si>
    <t>62454 0189</t>
  </si>
  <si>
    <t>1301 N Allen St</t>
  </si>
  <si>
    <t>Mr. Josh Quick</t>
  </si>
  <si>
    <t>Robinson CUSD 2</t>
  </si>
  <si>
    <t>http://www.hutsonvilletigers.net</t>
  </si>
  <si>
    <t>62433 1017</t>
  </si>
  <si>
    <t>Hutsonville</t>
  </si>
  <si>
    <t>500 W Clover St</t>
  </si>
  <si>
    <t>120170010</t>
  </si>
  <si>
    <t>1719920</t>
  </si>
  <si>
    <t>618563-4912</t>
  </si>
  <si>
    <t>Mrs. Julie L Kraemer</t>
  </si>
  <si>
    <t>Hutsonville CUSD 1</t>
  </si>
  <si>
    <t>618662-2412</t>
  </si>
  <si>
    <t>Flora</t>
  </si>
  <si>
    <t>120130350</t>
  </si>
  <si>
    <t>Clay</t>
  </si>
  <si>
    <t>http://floraschools.com</t>
  </si>
  <si>
    <t>1715400</t>
  </si>
  <si>
    <t>62839 2155</t>
  </si>
  <si>
    <t>630 Vincennes Ave</t>
  </si>
  <si>
    <t>Mr. Joel Hackney</t>
  </si>
  <si>
    <t>Flora CUSD 35</t>
  </si>
  <si>
    <t>http://www.northclayschools.com</t>
  </si>
  <si>
    <t>Louisville</t>
  </si>
  <si>
    <t>120130250</t>
  </si>
  <si>
    <t>1728810</t>
  </si>
  <si>
    <t>618665-3358</t>
  </si>
  <si>
    <t>62858 0903</t>
  </si>
  <si>
    <t>953 Kinmundy Rd</t>
  </si>
  <si>
    <t>PO Box C</t>
  </si>
  <si>
    <t>Mr. Travis Wyatt</t>
  </si>
  <si>
    <t>North Clay CUSD 25</t>
  </si>
  <si>
    <t>http://claycityschools.org</t>
  </si>
  <si>
    <t>618676-1431</t>
  </si>
  <si>
    <t>62824 0542</t>
  </si>
  <si>
    <t>Clay City</t>
  </si>
  <si>
    <t>PO Box 542</t>
  </si>
  <si>
    <t>120130100</t>
  </si>
  <si>
    <t>1710340</t>
  </si>
  <si>
    <t>607 S Walnut  SE</t>
  </si>
  <si>
    <t>Mrs. Cathy Croy</t>
  </si>
  <si>
    <t>Clay City CUSD 10</t>
  </si>
  <si>
    <t>Assumption</t>
  </si>
  <si>
    <t>110870210</t>
  </si>
  <si>
    <t>Shelby</t>
  </si>
  <si>
    <t>http://www.camraiders.com</t>
  </si>
  <si>
    <t>1709100</t>
  </si>
  <si>
    <t>217226-4042</t>
  </si>
  <si>
    <t>62510 1032</t>
  </si>
  <si>
    <t>406 E Colegrove</t>
  </si>
  <si>
    <t>Dr. DeAnn M Heck</t>
  </si>
  <si>
    <t>Central A &amp; M CUD 21</t>
  </si>
  <si>
    <t>http://www.stew-stras.org</t>
  </si>
  <si>
    <t>62465 4102</t>
  </si>
  <si>
    <t>Strasburg</t>
  </si>
  <si>
    <t>2806 E 600 North Rd</t>
  </si>
  <si>
    <t>11087005A</t>
  </si>
  <si>
    <t>217682-3355</t>
  </si>
  <si>
    <t>1737830</t>
  </si>
  <si>
    <t>Mr. Kenneth E Schwengel</t>
  </si>
  <si>
    <t>Stewardson-Strasburg CUD 5A</t>
  </si>
  <si>
    <t>Shelbyville</t>
  </si>
  <si>
    <t>110870040</t>
  </si>
  <si>
    <t>1736090</t>
  </si>
  <si>
    <t>217774-4626</t>
  </si>
  <si>
    <t>62565 1334</t>
  </si>
  <si>
    <t>720 W Main St</t>
  </si>
  <si>
    <t>Mr. Shane Schuricht</t>
  </si>
  <si>
    <t>Shelbyville CUSD 4</t>
  </si>
  <si>
    <t>http://cowden-herrick.k12.il.us</t>
  </si>
  <si>
    <t>11087003A</t>
  </si>
  <si>
    <t>62422 4104</t>
  </si>
  <si>
    <t>Cowden</t>
  </si>
  <si>
    <t>633 County Highway 22</t>
  </si>
  <si>
    <t>1700176</t>
  </si>
  <si>
    <t>217783-2126</t>
  </si>
  <si>
    <t>Mr. Seth Schuler</t>
  </si>
  <si>
    <t>Cowden-Herrick CUSD 3A</t>
  </si>
  <si>
    <t>http://www.windsor.k12.il.us</t>
  </si>
  <si>
    <t>Windsor</t>
  </si>
  <si>
    <t>110870010</t>
  </si>
  <si>
    <t>217459-2636</t>
  </si>
  <si>
    <t>61957 1010</t>
  </si>
  <si>
    <t>1424 Minnesota Ave</t>
  </si>
  <si>
    <t>1742690</t>
  </si>
  <si>
    <t>Mr. Erik Van Hoveln</t>
  </si>
  <si>
    <t>Windsor CUSD 1</t>
  </si>
  <si>
    <t>http://www.okawvalley.org</t>
  </si>
  <si>
    <t>Bethany</t>
  </si>
  <si>
    <t>110703020</t>
  </si>
  <si>
    <t>Moultrie</t>
  </si>
  <si>
    <t>1700223</t>
  </si>
  <si>
    <t>217665-3232</t>
  </si>
  <si>
    <t>61914 0097</t>
  </si>
  <si>
    <t>709 S Saint John St</t>
  </si>
  <si>
    <t>PO Box 97</t>
  </si>
  <si>
    <t>Mr. Kent Stauder</t>
  </si>
  <si>
    <t>Okaw Valley CUSD 302</t>
  </si>
  <si>
    <t>http://home.sullivan.k12.il.us/</t>
  </si>
  <si>
    <t>Sullivan</t>
  </si>
  <si>
    <t>110703000</t>
  </si>
  <si>
    <t>61951 1540</t>
  </si>
  <si>
    <t>725 N Main St</t>
  </si>
  <si>
    <t>1738130</t>
  </si>
  <si>
    <t>217728-8341</t>
  </si>
  <si>
    <t>Mr. Ted Walk</t>
  </si>
  <si>
    <t>Sullivan CUSD 300</t>
  </si>
  <si>
    <t>Paris</t>
  </si>
  <si>
    <t>Edgar</t>
  </si>
  <si>
    <t>http://www.paris95.k12.il.us</t>
  </si>
  <si>
    <t>110230950</t>
  </si>
  <si>
    <t>61944 2421</t>
  </si>
  <si>
    <t>509 E Newton St</t>
  </si>
  <si>
    <t>1730750</t>
  </si>
  <si>
    <t>217465-8448</t>
  </si>
  <si>
    <t>Dr. Jeremy Larson</t>
  </si>
  <si>
    <t>Paris-Union SD 95</t>
  </si>
  <si>
    <t>http://www.chrisman.k12.il.us</t>
  </si>
  <si>
    <t>Chrisman</t>
  </si>
  <si>
    <t>110230060</t>
  </si>
  <si>
    <t>61924 7801</t>
  </si>
  <si>
    <t>23231 IL Highway 1</t>
  </si>
  <si>
    <t>1713370</t>
  </si>
  <si>
    <t>217269-2513</t>
  </si>
  <si>
    <t>Mr. James M Acklin</t>
  </si>
  <si>
    <t>Edgar County CUD 6</t>
  </si>
  <si>
    <t>http://www.crestwood.k12.il.us</t>
  </si>
  <si>
    <t>217465-5391</t>
  </si>
  <si>
    <t>61944 6071</t>
  </si>
  <si>
    <t>15601 US Highway 150</t>
  </si>
  <si>
    <t>Mrs. Danette F Young</t>
  </si>
  <si>
    <t>110230040</t>
  </si>
  <si>
    <t>1730780</t>
  </si>
  <si>
    <t>Paris CUSD 4</t>
  </si>
  <si>
    <t>http://www.kansas.k12.il.us</t>
  </si>
  <si>
    <t>61933 6205</t>
  </si>
  <si>
    <t>Kansas</t>
  </si>
  <si>
    <t>110230030</t>
  </si>
  <si>
    <t>1720790</t>
  </si>
  <si>
    <t>217948-5174</t>
  </si>
  <si>
    <t>310 S Front St</t>
  </si>
  <si>
    <t>Mr. John L Hasten</t>
  </si>
  <si>
    <t>Kansas CUSD 3</t>
  </si>
  <si>
    <t>http://www.shiloh1.us</t>
  </si>
  <si>
    <t>61932 7013</t>
  </si>
  <si>
    <t>Hume</t>
  </si>
  <si>
    <t>21751 N 575th St</t>
  </si>
  <si>
    <t>110230010</t>
  </si>
  <si>
    <t>1700122</t>
  </si>
  <si>
    <t>217531-1850</t>
  </si>
  <si>
    <t>Dr. Kenton Allen Hall</t>
  </si>
  <si>
    <t>Shiloh CUSD 1</t>
  </si>
  <si>
    <t>http://www.arcola.k12.il.us</t>
  </si>
  <si>
    <t>61910 1120</t>
  </si>
  <si>
    <t>Arcola</t>
  </si>
  <si>
    <t>351 W Washington St</t>
  </si>
  <si>
    <t>110213060</t>
  </si>
  <si>
    <t>Douglas</t>
  </si>
  <si>
    <t>1703960</t>
  </si>
  <si>
    <t>217268-4963</t>
  </si>
  <si>
    <t>Mr. Tom Mulligan</t>
  </si>
  <si>
    <t>Arcola CUSD 306</t>
  </si>
  <si>
    <t>http://www.cusd305.org</t>
  </si>
  <si>
    <t>110213050</t>
  </si>
  <si>
    <t>Arthur</t>
  </si>
  <si>
    <t>61911 1403</t>
  </si>
  <si>
    <t>301 E Columbia St</t>
  </si>
  <si>
    <t>1704260</t>
  </si>
  <si>
    <t>217543-2511</t>
  </si>
  <si>
    <t>Mr. Shannon Cheek</t>
  </si>
  <si>
    <t>Arthur CUSD 305</t>
  </si>
  <si>
    <t>217832-2261</t>
  </si>
  <si>
    <t>61956 9771</t>
  </si>
  <si>
    <t>Villa Grove</t>
  </si>
  <si>
    <t>400 N Sycamore St</t>
  </si>
  <si>
    <t>110213020</t>
  </si>
  <si>
    <t>1740320</t>
  </si>
  <si>
    <t>Mrs. Carol Munson</t>
  </si>
  <si>
    <t>Villa Grove CUSD 302</t>
  </si>
  <si>
    <t>http://www.tuscola.k12.il.us</t>
  </si>
  <si>
    <t>Tuscola</t>
  </si>
  <si>
    <t>110213010</t>
  </si>
  <si>
    <t>61953 1770</t>
  </si>
  <si>
    <t>409 S Prairie St</t>
  </si>
  <si>
    <t>1739600</t>
  </si>
  <si>
    <t>217253-4241</t>
  </si>
  <si>
    <t>Mr. Gary Alexander</t>
  </si>
  <si>
    <t>Tuscola CUSD 301</t>
  </si>
  <si>
    <t>http://www.cumberland.k12.il.us</t>
  </si>
  <si>
    <t>62468 4214</t>
  </si>
  <si>
    <t>Toledo</t>
  </si>
  <si>
    <t>1496 Illinois Route 121</t>
  </si>
  <si>
    <t>110180770</t>
  </si>
  <si>
    <t>Cumberland</t>
  </si>
  <si>
    <t>1739090</t>
  </si>
  <si>
    <t>217923-3132</t>
  </si>
  <si>
    <t>Mr. Steven T Butler</t>
  </si>
  <si>
    <t>Cumberland CUSD 77</t>
  </si>
  <si>
    <t>Neoga</t>
  </si>
  <si>
    <t>110180030</t>
  </si>
  <si>
    <t>http://www.neoga.k12.il.us</t>
  </si>
  <si>
    <t>217775-6049</t>
  </si>
  <si>
    <t>62447 0280</t>
  </si>
  <si>
    <t>PO Box 280</t>
  </si>
  <si>
    <t>1727840</t>
  </si>
  <si>
    <t>790 E 17th St</t>
  </si>
  <si>
    <t>Mr. William Fritcher</t>
  </si>
  <si>
    <t>Neoga CUSD 3</t>
  </si>
  <si>
    <t>61943 5304</t>
  </si>
  <si>
    <t>Oakland</t>
  </si>
  <si>
    <t>310 Teeter St</t>
  </si>
  <si>
    <t>110150050</t>
  </si>
  <si>
    <t>Coles</t>
  </si>
  <si>
    <t>http://www.oak.k12.il.us</t>
  </si>
  <si>
    <t>1729340</t>
  </si>
  <si>
    <t>217346-2555</t>
  </si>
  <si>
    <t>Mr. Lance Landeck</t>
  </si>
  <si>
    <t>Oakland CUSD 5</t>
  </si>
  <si>
    <t>Mattoon</t>
  </si>
  <si>
    <t>110150020</t>
  </si>
  <si>
    <t>http://www.mattoon.k12.il.us</t>
  </si>
  <si>
    <t>1725050</t>
  </si>
  <si>
    <t>217238-8850</t>
  </si>
  <si>
    <t>61938 3936</t>
  </si>
  <si>
    <t>1701 Charleston Ave</t>
  </si>
  <si>
    <t>Mr. Tim Condron</t>
  </si>
  <si>
    <t>Mattoon CUSD 2</t>
  </si>
  <si>
    <t>http://charleston.k12.il.us</t>
  </si>
  <si>
    <t>110150010</t>
  </si>
  <si>
    <t>Charleston</t>
  </si>
  <si>
    <t>1709600</t>
  </si>
  <si>
    <t>217639-1000</t>
  </si>
  <si>
    <t>61920 2557</t>
  </si>
  <si>
    <t>410 W Polk Ave</t>
  </si>
  <si>
    <t>Dr. Todd Vilardo</t>
  </si>
  <si>
    <t>Charleston CUSD 1</t>
  </si>
  <si>
    <t>Casey</t>
  </si>
  <si>
    <t>11012004C</t>
  </si>
  <si>
    <t>Clark</t>
  </si>
  <si>
    <t>http://caseywestfield.org</t>
  </si>
  <si>
    <t>1700002</t>
  </si>
  <si>
    <t>217932-2184</t>
  </si>
  <si>
    <t>62420 1915</t>
  </si>
  <si>
    <t>502 E Delaware Ave</t>
  </si>
  <si>
    <t>Dr. Jon Julius</t>
  </si>
  <si>
    <t>Casey-Westfield CUSD 4C</t>
  </si>
  <si>
    <t>http://www.martinsville.k12.il.us</t>
  </si>
  <si>
    <t>Martinsville</t>
  </si>
  <si>
    <t>11012003C</t>
  </si>
  <si>
    <t>62442 0166</t>
  </si>
  <si>
    <t>PO Box K</t>
  </si>
  <si>
    <t>1724900</t>
  </si>
  <si>
    <t>217382-4321</t>
  </si>
  <si>
    <t>255 W Cumberland St</t>
  </si>
  <si>
    <t>Mrs. Jill Rogers</t>
  </si>
  <si>
    <t>Martinsville CUSD 3C</t>
  </si>
  <si>
    <t>http://www.marshall.k12.il.us</t>
  </si>
  <si>
    <t>11012002C</t>
  </si>
  <si>
    <t>1724870</t>
  </si>
  <si>
    <t>217826-5912</t>
  </si>
  <si>
    <t>62441 1467</t>
  </si>
  <si>
    <t>503 Pine St</t>
  </si>
  <si>
    <t>Mr. Kevin Ross</t>
  </si>
  <si>
    <t>Marshall CUSD 2C</t>
  </si>
  <si>
    <t>http://pblunit10.com</t>
  </si>
  <si>
    <t>60957 0050</t>
  </si>
  <si>
    <t>Paxton</t>
  </si>
  <si>
    <t>090270100</t>
  </si>
  <si>
    <t>Ford</t>
  </si>
  <si>
    <t>700 Panther Way</t>
  </si>
  <si>
    <t>1707650</t>
  </si>
  <si>
    <t>217379-3314</t>
  </si>
  <si>
    <t>Mr. Clifford McClure</t>
  </si>
  <si>
    <t>Paxton-Buckley-Loda CUD 10</t>
  </si>
  <si>
    <t>http://www.gcmsk12.org</t>
  </si>
  <si>
    <t>Gibson City</t>
  </si>
  <si>
    <t>090270050</t>
  </si>
  <si>
    <t>1700041</t>
  </si>
  <si>
    <t>217784-8296</t>
  </si>
  <si>
    <t>60936 1255</t>
  </si>
  <si>
    <t>307 N Sangamon Ave</t>
  </si>
  <si>
    <t>Mr. Jeremy Darnell</t>
  </si>
  <si>
    <t>Gibson City-Melvin-Sibley CUSD 5</t>
  </si>
  <si>
    <t>http://www.sjo.k12.il.us</t>
  </si>
  <si>
    <t>61873 0890</t>
  </si>
  <si>
    <t>Saint Joseph</t>
  </si>
  <si>
    <t>301 N Main St</t>
  </si>
  <si>
    <t>PO Box 890</t>
  </si>
  <si>
    <t>090103050</t>
  </si>
  <si>
    <t>Champaign</t>
  </si>
  <si>
    <t>1737410</t>
  </si>
  <si>
    <t>217469-2586</t>
  </si>
  <si>
    <t>Mr. Brian Brooks</t>
  </si>
  <si>
    <t>St Joseph Ogden CHSD 305</t>
  </si>
  <si>
    <t>http://www.pvo.k12.il.us</t>
  </si>
  <si>
    <t>090101970</t>
  </si>
  <si>
    <t>217583-3300</t>
  </si>
  <si>
    <t>61871 0027</t>
  </si>
  <si>
    <t>Royal</t>
  </si>
  <si>
    <t>106 N Vine St</t>
  </si>
  <si>
    <t>Mr. Jeff Isenhower</t>
  </si>
  <si>
    <t>Thomasboro</t>
  </si>
  <si>
    <t>1700330</t>
  </si>
  <si>
    <t>Prairieview-Ogden CCSD 197</t>
  </si>
  <si>
    <t>http://www.rths193.org</t>
  </si>
  <si>
    <t>61866 2431</t>
  </si>
  <si>
    <t>Rantoul</t>
  </si>
  <si>
    <t>200 S Sheldon St</t>
  </si>
  <si>
    <t>090101930</t>
  </si>
  <si>
    <t>1733240</t>
  </si>
  <si>
    <t>217892-6001</t>
  </si>
  <si>
    <t>Mr. Scott Amerio</t>
  </si>
  <si>
    <t>Rantoul Township HSD 193</t>
  </si>
  <si>
    <t>http://www.gifford.k12.il.us</t>
  </si>
  <si>
    <t>217568-7733</t>
  </si>
  <si>
    <t>61847 0070</t>
  </si>
  <si>
    <t>Gifford</t>
  </si>
  <si>
    <t>406 S Main St</t>
  </si>
  <si>
    <t>Dr. Jay P Smith</t>
  </si>
  <si>
    <t>090101880</t>
  </si>
  <si>
    <t>1716650</t>
  </si>
  <si>
    <t>Gifford CCSD 188</t>
  </si>
  <si>
    <t>217469-2291</t>
  </si>
  <si>
    <t>61873 0409</t>
  </si>
  <si>
    <t>404 S 5th St</t>
  </si>
  <si>
    <t>PO Box 409</t>
  </si>
  <si>
    <t>090101690</t>
  </si>
  <si>
    <t>1737380</t>
  </si>
  <si>
    <t>Todd Pence</t>
  </si>
  <si>
    <t>St Joseph CCSD 169</t>
  </si>
  <si>
    <t>http://www.roe9.k12.il.us</t>
  </si>
  <si>
    <t>217396-5261</t>
  </si>
  <si>
    <t>60949 0130</t>
  </si>
  <si>
    <t>Ludlow</t>
  </si>
  <si>
    <t>245 S Orange St</t>
  </si>
  <si>
    <t>Mr. Jeffrey Graham</t>
  </si>
  <si>
    <t>090101420</t>
  </si>
  <si>
    <t>1723700</t>
  </si>
  <si>
    <t>Ludlow CCSD 142</t>
  </si>
  <si>
    <t>http://www.rcs137.org</t>
  </si>
  <si>
    <t>090101370</t>
  </si>
  <si>
    <t>61866 3013</t>
  </si>
  <si>
    <t>400 E Wabash Ave</t>
  </si>
  <si>
    <t>1733210</t>
  </si>
  <si>
    <t>217893-4171</t>
  </si>
  <si>
    <t>Dr. Scott Woods</t>
  </si>
  <si>
    <t>Rantoul City SD 137</t>
  </si>
  <si>
    <t>http://www.thomasboro.k12.il.us</t>
  </si>
  <si>
    <t>217643-3275</t>
  </si>
  <si>
    <t>61878 9784</t>
  </si>
  <si>
    <t>201 N Phillips St</t>
  </si>
  <si>
    <t>090101300</t>
  </si>
  <si>
    <t>1738790</t>
  </si>
  <si>
    <t>Bonnie McArthur</t>
  </si>
  <si>
    <t>Thomasboro CCSD 130</t>
  </si>
  <si>
    <t>090101160</t>
  </si>
  <si>
    <t>http://www.usd116.org</t>
  </si>
  <si>
    <t>1739960</t>
  </si>
  <si>
    <t>217384-3636</t>
  </si>
  <si>
    <t>61803 3039</t>
  </si>
  <si>
    <t>205 N Race St</t>
  </si>
  <si>
    <t>PO Box 3039</t>
  </si>
  <si>
    <t>Dr. Jennifer Ivory Tatum</t>
  </si>
  <si>
    <t>Urbana SD 116</t>
  </si>
  <si>
    <t>http://www.heritage8.org</t>
  </si>
  <si>
    <t>61849 1215</t>
  </si>
  <si>
    <t>Homer</t>
  </si>
  <si>
    <t>512 W 1st St</t>
  </si>
  <si>
    <t>090100080</t>
  </si>
  <si>
    <t>217896-2041</t>
  </si>
  <si>
    <t>1700106</t>
  </si>
  <si>
    <t>Mr. Thomas M Davis</t>
  </si>
  <si>
    <t>Heritage CUSD 8</t>
  </si>
  <si>
    <t>090100070</t>
  </si>
  <si>
    <t>Tolono</t>
  </si>
  <si>
    <t>1121 County Road 800 N</t>
  </si>
  <si>
    <t>http://www.unitsevenschools.com</t>
  </si>
  <si>
    <t>1739120</t>
  </si>
  <si>
    <t>217485-6510</t>
  </si>
  <si>
    <t>61880 0720</t>
  </si>
  <si>
    <t>PO Box 720</t>
  </si>
  <si>
    <t>Mr. Andy Larson</t>
  </si>
  <si>
    <t>Tolono CUSD 7</t>
  </si>
  <si>
    <t>090100040</t>
  </si>
  <si>
    <t>http://champaignschools.org</t>
  </si>
  <si>
    <t>1709420</t>
  </si>
  <si>
    <t>217351-3838</t>
  </si>
  <si>
    <t>61820 7739</t>
  </si>
  <si>
    <t>502 W Windsor Rd</t>
  </si>
  <si>
    <t>Dr. Susan Zola</t>
  </si>
  <si>
    <t>Champaign CUSD 4</t>
  </si>
  <si>
    <t>http://www.mahometseymour.org</t>
  </si>
  <si>
    <t>61853</t>
  </si>
  <si>
    <t>Mahomet</t>
  </si>
  <si>
    <t>1301 S Bulldog Dr</t>
  </si>
  <si>
    <t>090100030</t>
  </si>
  <si>
    <t>1724060</t>
  </si>
  <si>
    <t>217586-2161</t>
  </si>
  <si>
    <t>Dr. Lindsey A Hall</t>
  </si>
  <si>
    <t>Mahomet-Seymour CUSD 3</t>
  </si>
  <si>
    <t>61843 9522</t>
  </si>
  <si>
    <t>Fisher</t>
  </si>
  <si>
    <t>801 S 5th St</t>
  </si>
  <si>
    <t>090100010</t>
  </si>
  <si>
    <t>http://district.fisherk12.com/district</t>
  </si>
  <si>
    <t>1715180</t>
  </si>
  <si>
    <t>217897-6125</t>
  </si>
  <si>
    <t>Ms. Barbara Thompson</t>
  </si>
  <si>
    <t>Fisher CUSD 1</t>
  </si>
  <si>
    <t>Orangeville</t>
  </si>
  <si>
    <t>201 S Orange St</t>
  </si>
  <si>
    <t>080892030</t>
  </si>
  <si>
    <t>Stephenson</t>
  </si>
  <si>
    <t>815789-4289</t>
  </si>
  <si>
    <t>61060 9720</t>
  </si>
  <si>
    <t>http://www.orangevillecusd.com</t>
  </si>
  <si>
    <t>1730060</t>
  </si>
  <si>
    <t>Dr. Douglas DeSchepper</t>
  </si>
  <si>
    <t>Orangeville CUSD 203</t>
  </si>
  <si>
    <t>815369-2525</t>
  </si>
  <si>
    <t>61048 8610</t>
  </si>
  <si>
    <t>Lena</t>
  </si>
  <si>
    <t>401 Fremont St</t>
  </si>
  <si>
    <t>080892020</t>
  </si>
  <si>
    <t>http://www.le-win.net/</t>
  </si>
  <si>
    <t>1722530</t>
  </si>
  <si>
    <t>Dr. Thomas R Chiles</t>
  </si>
  <si>
    <t>Lena Winslow CUSD 202</t>
  </si>
  <si>
    <t>61018 9803</t>
  </si>
  <si>
    <t>Dakota</t>
  </si>
  <si>
    <t>400 Campus Dr</t>
  </si>
  <si>
    <t>080892010</t>
  </si>
  <si>
    <t>844632-5682</t>
  </si>
  <si>
    <t>http://www.dakota201.org</t>
  </si>
  <si>
    <t>1711610</t>
  </si>
  <si>
    <t>Mr. Jason Grey</t>
  </si>
  <si>
    <t>Dakota CUSD 201</t>
  </si>
  <si>
    <t>http://www.pcwolves.net</t>
  </si>
  <si>
    <t>815443-2715</t>
  </si>
  <si>
    <t>61062 0009</t>
  </si>
  <si>
    <t>Pearl City</t>
  </si>
  <si>
    <t>PO Box 9</t>
  </si>
  <si>
    <t>080892000</t>
  </si>
  <si>
    <t>1731020</t>
  </si>
  <si>
    <t>100 S Summit</t>
  </si>
  <si>
    <t>Dr. Michael Schiffman</t>
  </si>
  <si>
    <t>Pearl City CUSD 200</t>
  </si>
  <si>
    <t>http://www.freeport.k12.il.us</t>
  </si>
  <si>
    <t>Freeport</t>
  </si>
  <si>
    <t>080891450</t>
  </si>
  <si>
    <t>1715900</t>
  </si>
  <si>
    <t>815232-0300</t>
  </si>
  <si>
    <t>61032 9676</t>
  </si>
  <si>
    <t>501 E South St</t>
  </si>
  <si>
    <t>Dr. Anna Alvarado</t>
  </si>
  <si>
    <t>Freeport SD 145</t>
  </si>
  <si>
    <t>815845-2215</t>
  </si>
  <si>
    <t>61075 9393</t>
  </si>
  <si>
    <t>Scales Mound</t>
  </si>
  <si>
    <t>210 Main St</t>
  </si>
  <si>
    <t>080432110</t>
  </si>
  <si>
    <t>Jo Daviess</t>
  </si>
  <si>
    <t>1735610</t>
  </si>
  <si>
    <t>Dr. William G Caron</t>
  </si>
  <si>
    <t>Scales Mound CUSD 211</t>
  </si>
  <si>
    <t>http://riverridge210.org</t>
  </si>
  <si>
    <t>815858-9005</t>
  </si>
  <si>
    <t>61041 9631</t>
  </si>
  <si>
    <t>Hanover</t>
  </si>
  <si>
    <t>4141 IL Route 84 S</t>
  </si>
  <si>
    <t>080432100</t>
  </si>
  <si>
    <t>1700001</t>
  </si>
  <si>
    <t>Mr. Bradley Albrecht</t>
  </si>
  <si>
    <t>River Ridge CUSD 210</t>
  </si>
  <si>
    <t>http://www.stocktonschools.com</t>
  </si>
  <si>
    <t>Stockton</t>
  </si>
  <si>
    <t>Mr. James Bunting</t>
  </si>
  <si>
    <t>080432060</t>
  </si>
  <si>
    <t>61085 1033</t>
  </si>
  <si>
    <t>540 N Rush St</t>
  </si>
  <si>
    <t>1737980</t>
  </si>
  <si>
    <t>815947-3391</t>
  </si>
  <si>
    <t>Stockton CUSD 206</t>
  </si>
  <si>
    <t>http://205warren.net</t>
  </si>
  <si>
    <t>815745-2653</t>
  </si>
  <si>
    <t>61087 9360</t>
  </si>
  <si>
    <t>311 S Water St</t>
  </si>
  <si>
    <t>Mr. Shawn Steven Teske</t>
  </si>
  <si>
    <t>080432050</t>
  </si>
  <si>
    <t>1740740</t>
  </si>
  <si>
    <t>Warren CUSD 205</t>
  </si>
  <si>
    <t>http://www.gusd120.k12.il.us</t>
  </si>
  <si>
    <t>Galena</t>
  </si>
  <si>
    <t>080431200</t>
  </si>
  <si>
    <t>61036 1317</t>
  </si>
  <si>
    <t>1206 Franklin St</t>
  </si>
  <si>
    <t>1716050</t>
  </si>
  <si>
    <t>815777-3086</t>
  </si>
  <si>
    <t>Mr. Timothy Vincent</t>
  </si>
  <si>
    <t>Galena USD 120</t>
  </si>
  <si>
    <t>http://www.eastdbqschools.org</t>
  </si>
  <si>
    <t>61025 1174</t>
  </si>
  <si>
    <t>East Dubuque</t>
  </si>
  <si>
    <t>100 N School Rd</t>
  </si>
  <si>
    <t>080431190</t>
  </si>
  <si>
    <t>1713050</t>
  </si>
  <si>
    <t>815747-2111</t>
  </si>
  <si>
    <t>TJ Potts</t>
  </si>
  <si>
    <t>East Dubuque USD 119</t>
  </si>
  <si>
    <t>http://www.dist399.net</t>
  </si>
  <si>
    <t>61051 9016</t>
  </si>
  <si>
    <t>Milledgeville</t>
  </si>
  <si>
    <t>100 E 8Th St</t>
  </si>
  <si>
    <t>080083990</t>
  </si>
  <si>
    <t>Carroll</t>
  </si>
  <si>
    <t>1709400</t>
  </si>
  <si>
    <t>815225-5839</t>
  </si>
  <si>
    <t>Mr. Timothy J Schurman</t>
  </si>
  <si>
    <t>Chadwick-Milledgeville CUSD 399</t>
  </si>
  <si>
    <t>http://www.wc314.org</t>
  </si>
  <si>
    <t>080083140</t>
  </si>
  <si>
    <t>Mount Carroll</t>
  </si>
  <si>
    <t>1700310</t>
  </si>
  <si>
    <t>815734-3374</t>
  </si>
  <si>
    <t>61053 1459</t>
  </si>
  <si>
    <t>642 S East St</t>
  </si>
  <si>
    <t>Mrs. Julie Katzenberger</t>
  </si>
  <si>
    <t>West Carroll CUSD 314</t>
  </si>
  <si>
    <t>http://www.eastland308.com</t>
  </si>
  <si>
    <t>815864-2300</t>
  </si>
  <si>
    <t>61078 9015</t>
  </si>
  <si>
    <t>Shannon</t>
  </si>
  <si>
    <t>601 S Chestnut St</t>
  </si>
  <si>
    <t>080083080</t>
  </si>
  <si>
    <t>1700007</t>
  </si>
  <si>
    <t>Mr. Alex Kashner</t>
  </si>
  <si>
    <t>Eastland CUSD 308</t>
  </si>
  <si>
    <t>708748-0100</t>
  </si>
  <si>
    <t>60471 1470</t>
  </si>
  <si>
    <t>Richton Park</t>
  </si>
  <si>
    <t>4601 Sauk Trl</t>
  </si>
  <si>
    <t>Dr. Blondean Davis</t>
  </si>
  <si>
    <t>708799-3000</t>
  </si>
  <si>
    <t>60422 2248</t>
  </si>
  <si>
    <t>Flossmoor</t>
  </si>
  <si>
    <t>999 Kedzie Ave</t>
  </si>
  <si>
    <t>070162330</t>
  </si>
  <si>
    <t>1719560</t>
  </si>
  <si>
    <t>Dr. Von Mansfield</t>
  </si>
  <si>
    <t>Homewood Flossmoor CHSD 233</t>
  </si>
  <si>
    <t>708424-7400</t>
  </si>
  <si>
    <t>60805 3416</t>
  </si>
  <si>
    <t>Evergreen Park</t>
  </si>
  <si>
    <t>9901 S Kedzie Ave</t>
  </si>
  <si>
    <t>070162310</t>
  </si>
  <si>
    <t>1714580</t>
  </si>
  <si>
    <t>Mr. Tom OMalley</t>
  </si>
  <si>
    <t>Evergreen Park CHSD 231</t>
  </si>
  <si>
    <t>http://www.d230.org</t>
  </si>
  <si>
    <t>070162300</t>
  </si>
  <si>
    <t>Palos Hills</t>
  </si>
  <si>
    <t>Orland Park</t>
  </si>
  <si>
    <t>1708400</t>
  </si>
  <si>
    <t>708745-5210</t>
  </si>
  <si>
    <t>60462 3291</t>
  </si>
  <si>
    <t>15100 S 94th Ave</t>
  </si>
  <si>
    <t>Dr. James M Gay</t>
  </si>
  <si>
    <t>Cons HSD 230</t>
  </si>
  <si>
    <t>http://www.olchs.org</t>
  </si>
  <si>
    <t>708424-5200</t>
  </si>
  <si>
    <t>60453 2372</t>
  </si>
  <si>
    <t>Oak Lawn</t>
  </si>
  <si>
    <t>9400 Southwest Hwy</t>
  </si>
  <si>
    <t>070162290</t>
  </si>
  <si>
    <t>1729220</t>
  </si>
  <si>
    <t>Dr. Michael J Riordan</t>
  </si>
  <si>
    <t>Oak Lawn CHSD 229</t>
  </si>
  <si>
    <t>030</t>
  </si>
  <si>
    <t>Oak Forest</t>
  </si>
  <si>
    <t>070162280</t>
  </si>
  <si>
    <t>Country Club Hills</t>
  </si>
  <si>
    <t>60445 3755</t>
  </si>
  <si>
    <t>Midlothian</t>
  </si>
  <si>
    <t>1707050</t>
  </si>
  <si>
    <t>708389-1175</t>
  </si>
  <si>
    <t>15233 Pulaski Rd</t>
  </si>
  <si>
    <t>Brad Sikora</t>
  </si>
  <si>
    <t>Bremen CHSD 228</t>
  </si>
  <si>
    <t>070162270</t>
  </si>
  <si>
    <t>http://www.rich227.org</t>
  </si>
  <si>
    <t>1733420</t>
  </si>
  <si>
    <t>708679-5737</t>
  </si>
  <si>
    <t>60443 1646</t>
  </si>
  <si>
    <t>Matteson</t>
  </si>
  <si>
    <t>20550 S Cicero Ave</t>
  </si>
  <si>
    <t>Dr. Johnnie Thomas</t>
  </si>
  <si>
    <t>Rich Twp HSD 227</t>
  </si>
  <si>
    <t>http://www.reavisd220.org</t>
  </si>
  <si>
    <t>023</t>
  </si>
  <si>
    <t>708599-7200</t>
  </si>
  <si>
    <t>60459 3112</t>
  </si>
  <si>
    <t>Burbank</t>
  </si>
  <si>
    <t>6034 W 77th St</t>
  </si>
  <si>
    <t>070162200</t>
  </si>
  <si>
    <t>1733270</t>
  </si>
  <si>
    <t>Dr. Daniel J Riordan</t>
  </si>
  <si>
    <t>Reavis Twp HSD 220</t>
  </si>
  <si>
    <t>http://chsd218.org</t>
  </si>
  <si>
    <t>070162180</t>
  </si>
  <si>
    <t>Palos Heights</t>
  </si>
  <si>
    <t>Blue Island</t>
  </si>
  <si>
    <t>1706540</t>
  </si>
  <si>
    <t>708424-2000</t>
  </si>
  <si>
    <t>60453 6203</t>
  </si>
  <si>
    <t>10701 Kilpatrick Ave</t>
  </si>
  <si>
    <t>Dr. Ty Harting</t>
  </si>
  <si>
    <t>CHSD 218</t>
  </si>
  <si>
    <t>http://www.argohs.net</t>
  </si>
  <si>
    <t>708728-3200</t>
  </si>
  <si>
    <t>60501 1817</t>
  </si>
  <si>
    <t>Summit</t>
  </si>
  <si>
    <t>7329 W 63rd St</t>
  </si>
  <si>
    <t>Dr. William C Toulios</t>
  </si>
  <si>
    <t>070162170</t>
  </si>
  <si>
    <t>1704020</t>
  </si>
  <si>
    <t>Argo CHSD 217</t>
  </si>
  <si>
    <t>Calumet City</t>
  </si>
  <si>
    <t>070162150</t>
  </si>
  <si>
    <t>Lansing</t>
  </si>
  <si>
    <t>1738940</t>
  </si>
  <si>
    <t>708585-2309</t>
  </si>
  <si>
    <t>60438 2830</t>
  </si>
  <si>
    <t>18601 Torrence Ave</t>
  </si>
  <si>
    <t>Dr. Sophia Jones Redmond</t>
  </si>
  <si>
    <t>Thornton Fractional Twp HSD 215</t>
  </si>
  <si>
    <t>http://www.lhs210.net</t>
  </si>
  <si>
    <t>60439 3777</t>
  </si>
  <si>
    <t>Lemont</t>
  </si>
  <si>
    <t>800 Porter St</t>
  </si>
  <si>
    <t>070162100</t>
  </si>
  <si>
    <t>1722500</t>
  </si>
  <si>
    <t>630243-3260</t>
  </si>
  <si>
    <t>Dr. Mary Ticknor</t>
  </si>
  <si>
    <t>Lemont Twp HSD 210</t>
  </si>
  <si>
    <t>60411 2002</t>
  </si>
  <si>
    <t>Chicago Heights</t>
  </si>
  <si>
    <t>100 W 10th St</t>
  </si>
  <si>
    <t>070162060</t>
  </si>
  <si>
    <t>1706420</t>
  </si>
  <si>
    <t>708755-7010</t>
  </si>
  <si>
    <t>Dr. Lenell Navarre</t>
  </si>
  <si>
    <t>Bloom Twp HSD 206</t>
  </si>
  <si>
    <t>070162050</t>
  </si>
  <si>
    <t>60473 3400</t>
  </si>
  <si>
    <t>South Holland</t>
  </si>
  <si>
    <t>465 E 170th St</t>
  </si>
  <si>
    <t>Harvey</t>
  </si>
  <si>
    <t>http://www.district205.net</t>
  </si>
  <si>
    <t>1738970</t>
  </si>
  <si>
    <t>708225-4020</t>
  </si>
  <si>
    <t>Dr. Nathaniel Cunningham</t>
  </si>
  <si>
    <t>Thornton Twp HSD 205</t>
  </si>
  <si>
    <t>http://www.sd194.org</t>
  </si>
  <si>
    <t>070161940</t>
  </si>
  <si>
    <t>Steger</t>
  </si>
  <si>
    <t>1737680</t>
  </si>
  <si>
    <t>708753-4300</t>
  </si>
  <si>
    <t>60475 1818</t>
  </si>
  <si>
    <t>3753 Park Ave</t>
  </si>
  <si>
    <t>Dr. David T Frusher</t>
  </si>
  <si>
    <t>Steger SD 194</t>
  </si>
  <si>
    <t>60411 9755</t>
  </si>
  <si>
    <t>Lynwood</t>
  </si>
  <si>
    <t>2950 Glenwood Dyer Rd</t>
  </si>
  <si>
    <t>070161720</t>
  </si>
  <si>
    <t>http://www.d172.s-cook.k12.il.us/</t>
  </si>
  <si>
    <t>1735340</t>
  </si>
  <si>
    <t>708895-8339</t>
  </si>
  <si>
    <t>Dr. Nick Sutton</t>
  </si>
  <si>
    <t>Sandridge SD 172</t>
  </si>
  <si>
    <t>http://www.sd171.org</t>
  </si>
  <si>
    <t>070161710</t>
  </si>
  <si>
    <t>60438 3822</t>
  </si>
  <si>
    <t>1738370</t>
  </si>
  <si>
    <t>708895-0750</t>
  </si>
  <si>
    <t>19266 Burnham Ave</t>
  </si>
  <si>
    <t>Dr. Erika Millhouse Pettis</t>
  </si>
  <si>
    <t>Sunnybrook SD 171</t>
  </si>
  <si>
    <t>070161700</t>
  </si>
  <si>
    <t>708756-4165</t>
  </si>
  <si>
    <t>https://www.sd170.com</t>
  </si>
  <si>
    <t>1709960</t>
  </si>
  <si>
    <t>60411 3412</t>
  </si>
  <si>
    <t>30 W 16th St</t>
  </si>
  <si>
    <t>Thomas J Amadio</t>
  </si>
  <si>
    <t>Chicago Heights SD 170</t>
  </si>
  <si>
    <t>Ford Heights</t>
  </si>
  <si>
    <t>070161690</t>
  </si>
  <si>
    <t>1710950</t>
  </si>
  <si>
    <t>708758-1370</t>
  </si>
  <si>
    <t>60411 2299</t>
  </si>
  <si>
    <t>910 Woodlawn Ave</t>
  </si>
  <si>
    <t>Dr. Gregory T Jackson</t>
  </si>
  <si>
    <t>Ford Heights SD 169</t>
  </si>
  <si>
    <t>http://www.d168.org</t>
  </si>
  <si>
    <t>Sauk Village</t>
  </si>
  <si>
    <t>070161680</t>
  </si>
  <si>
    <t>1735460</t>
  </si>
  <si>
    <t>708758-1614</t>
  </si>
  <si>
    <t>60411 4489</t>
  </si>
  <si>
    <t>21899 Torrence Ave</t>
  </si>
  <si>
    <t>Dr. Donna Leak</t>
  </si>
  <si>
    <t>CCSD 168</t>
  </si>
  <si>
    <t>http://www.brookwood167.org</t>
  </si>
  <si>
    <t>Glenwood</t>
  </si>
  <si>
    <t>070161670</t>
  </si>
  <si>
    <t>1716950</t>
  </si>
  <si>
    <t>708758-5190</t>
  </si>
  <si>
    <t>60425 1845</t>
  </si>
  <si>
    <t>201 E Glenwood Dyer Rd</t>
  </si>
  <si>
    <t>Ms. Bethany Lindsay</t>
  </si>
  <si>
    <t>Brookwood SD 167</t>
  </si>
  <si>
    <t>070161630</t>
  </si>
  <si>
    <t>1730810</t>
  </si>
  <si>
    <t>708668-9400</t>
  </si>
  <si>
    <t>60466 2041</t>
  </si>
  <si>
    <t>242 S Orchard Dr</t>
  </si>
  <si>
    <t>Dr. Caletha White</t>
  </si>
  <si>
    <t>Park Forest SD 163</t>
  </si>
  <si>
    <t>070161620</t>
  </si>
  <si>
    <t>1725020</t>
  </si>
  <si>
    <t>Matteson ESD 162</t>
  </si>
  <si>
    <t>http://www.sd161.org</t>
  </si>
  <si>
    <t>070161610</t>
  </si>
  <si>
    <t>1715420</t>
  </si>
  <si>
    <t>708647-7038</t>
  </si>
  <si>
    <t>60411 1104</t>
  </si>
  <si>
    <t>41 E Elmwood Dr</t>
  </si>
  <si>
    <t>Dr. Dana Smith</t>
  </si>
  <si>
    <t>Flossmoor SD 161</t>
  </si>
  <si>
    <t>070161600</t>
  </si>
  <si>
    <t>1711010</t>
  </si>
  <si>
    <t>708957-6200</t>
  </si>
  <si>
    <t>60478 4501</t>
  </si>
  <si>
    <t>4411 185th St</t>
  </si>
  <si>
    <t>Dr. Duane Meighan</t>
  </si>
  <si>
    <t>Country Club Hills SD 160</t>
  </si>
  <si>
    <t>http://www.dist159.com</t>
  </si>
  <si>
    <t>070161590</t>
  </si>
  <si>
    <t>1736300</t>
  </si>
  <si>
    <t>708720-1300</t>
  </si>
  <si>
    <t>60443 1058</t>
  </si>
  <si>
    <t>6202 Vollmer Rd</t>
  </si>
  <si>
    <t>Dr. Mable A Alfred</t>
  </si>
  <si>
    <t>ESD 159</t>
  </si>
  <si>
    <t>http://www.d158.net</t>
  </si>
  <si>
    <t>60438 3009</t>
  </si>
  <si>
    <t>18300 Greenbay Ave</t>
  </si>
  <si>
    <t>070161580</t>
  </si>
  <si>
    <t>1722020</t>
  </si>
  <si>
    <t>708474-6700</t>
  </si>
  <si>
    <t>Dr. Nathan Schilling</t>
  </si>
  <si>
    <t>Lansing SD 158</t>
  </si>
  <si>
    <t>http://www.hsdist157.org</t>
  </si>
  <si>
    <t>070161570</t>
  </si>
  <si>
    <t>1719680</t>
  </si>
  <si>
    <t>708868-7500</t>
  </si>
  <si>
    <t>60409 5703</t>
  </si>
  <si>
    <t>1255 Superior Ave</t>
  </si>
  <si>
    <t>Dr. Dwayne Evans</t>
  </si>
  <si>
    <t>Hoover-Schrum Memorial SD 157</t>
  </si>
  <si>
    <t>http://l156.org</t>
  </si>
  <si>
    <t>60409 4704</t>
  </si>
  <si>
    <t>410 157th St</t>
  </si>
  <si>
    <t>070161560</t>
  </si>
  <si>
    <t>1708100</t>
  </si>
  <si>
    <t>708862-6625</t>
  </si>
  <si>
    <t>Dr. Anita Rice</t>
  </si>
  <si>
    <t>Lincoln ESD 156</t>
  </si>
  <si>
    <t>http://www.calumetcity155.org</t>
  </si>
  <si>
    <t>708868-7926</t>
  </si>
  <si>
    <t>070161550</t>
  </si>
  <si>
    <t>1741520</t>
  </si>
  <si>
    <t>60409 3452</t>
  </si>
  <si>
    <t>540 Superior Ave</t>
  </si>
  <si>
    <t>Dr. Joseph H Zotto</t>
  </si>
  <si>
    <t>Calumet City SD 155</t>
  </si>
  <si>
    <t>708862-8636</t>
  </si>
  <si>
    <t>60633 1671</t>
  </si>
  <si>
    <t>Burnham</t>
  </si>
  <si>
    <t>13945 S Green Bay Ave</t>
  </si>
  <si>
    <t>Mr. Stephen Geraci</t>
  </si>
  <si>
    <t>070161545</t>
  </si>
  <si>
    <t>http://www.d1545.org</t>
  </si>
  <si>
    <t>1707860</t>
  </si>
  <si>
    <t>Burnham SD 154-5</t>
  </si>
  <si>
    <t>http://www.d154.org</t>
  </si>
  <si>
    <t>60476 1254</t>
  </si>
  <si>
    <t>Thornton</t>
  </si>
  <si>
    <t>200 N Wolcott St</t>
  </si>
  <si>
    <t>Dr. Thomas Hurlburt</t>
  </si>
  <si>
    <t>070161540</t>
  </si>
  <si>
    <t>1738910</t>
  </si>
  <si>
    <t>708877-5160</t>
  </si>
  <si>
    <t>Thornton SD 154</t>
  </si>
  <si>
    <t>Homewood</t>
  </si>
  <si>
    <t>070161530</t>
  </si>
  <si>
    <t>1719530</t>
  </si>
  <si>
    <t>708799-8721</t>
  </si>
  <si>
    <t>60430 2417</t>
  </si>
  <si>
    <t>18205 Aberdeen St</t>
  </si>
  <si>
    <t>Dr. Scott E McAlister</t>
  </si>
  <si>
    <t>Homewood SD 153</t>
  </si>
  <si>
    <t>Hazel Crest</t>
  </si>
  <si>
    <t>070161525</t>
  </si>
  <si>
    <t>Markham</t>
  </si>
  <si>
    <t>1718600</t>
  </si>
  <si>
    <t>708335-0790</t>
  </si>
  <si>
    <t>60429 1363</t>
  </si>
  <si>
    <t>1910 W 170th St</t>
  </si>
  <si>
    <t>Dr. Kenneth Spells</t>
  </si>
  <si>
    <t>Hazel Crest SD 152-5</t>
  </si>
  <si>
    <t>http://www.harvey152.org</t>
  </si>
  <si>
    <t>070161520</t>
  </si>
  <si>
    <t>1718450</t>
  </si>
  <si>
    <t>708333-0300</t>
  </si>
  <si>
    <t>60426 4916</t>
  </si>
  <si>
    <t>16001 Lincoln Ave</t>
  </si>
  <si>
    <t>John F Thomas</t>
  </si>
  <si>
    <t>Harvey SD 152</t>
  </si>
  <si>
    <t>http://www.shsd151.org</t>
  </si>
  <si>
    <t>070161510</t>
  </si>
  <si>
    <t>1736750</t>
  </si>
  <si>
    <t>708339-1516</t>
  </si>
  <si>
    <t>60473 2384</t>
  </si>
  <si>
    <t>525 E 162nd St</t>
  </si>
  <si>
    <t>Dr. Teresa D Hill</t>
  </si>
  <si>
    <t>South Holland SD 151</t>
  </si>
  <si>
    <t>http://www.sd150.org</t>
  </si>
  <si>
    <t>708339-4240</t>
  </si>
  <si>
    <t>60473 3413</t>
  </si>
  <si>
    <t>070161500</t>
  </si>
  <si>
    <t>1736720</t>
  </si>
  <si>
    <t>848 E 170th St</t>
  </si>
  <si>
    <t>Dr. Denise Julius</t>
  </si>
  <si>
    <t>South Holland SD 150</t>
  </si>
  <si>
    <t>http://www.schooldistrict149.org</t>
  </si>
  <si>
    <t>070161490</t>
  </si>
  <si>
    <t>1712420</t>
  </si>
  <si>
    <t>708868-7861</t>
  </si>
  <si>
    <t>60409 1941</t>
  </si>
  <si>
    <t>292 Torrence Ave</t>
  </si>
  <si>
    <t>Dr. Shelly A Davis-Jones</t>
  </si>
  <si>
    <t>Dolton SD 149</t>
  </si>
  <si>
    <t>070161480</t>
  </si>
  <si>
    <t>Riverdale</t>
  </si>
  <si>
    <t>http://www.district148.net</t>
  </si>
  <si>
    <t>1712450</t>
  </si>
  <si>
    <t>708841-2290</t>
  </si>
  <si>
    <t>60827 2703</t>
  </si>
  <si>
    <t>114 W 144th St</t>
  </si>
  <si>
    <t>Dr. Kevin J Nohelty</t>
  </si>
  <si>
    <t>Dolton SD 148</t>
  </si>
  <si>
    <t>http://www.whd147.org</t>
  </si>
  <si>
    <t>070161470</t>
  </si>
  <si>
    <t>1718480</t>
  </si>
  <si>
    <t>708339-9500</t>
  </si>
  <si>
    <t>60426 3413</t>
  </si>
  <si>
    <t>191 W 155th Pl</t>
  </si>
  <si>
    <t>Mrs. Johnnetta Miller</t>
  </si>
  <si>
    <t>W Harvey-Dixmoor PSD 147</t>
  </si>
  <si>
    <t>http://www.district146.org</t>
  </si>
  <si>
    <t>070161460</t>
  </si>
  <si>
    <t>60477 3514</t>
  </si>
  <si>
    <t>1739030</t>
  </si>
  <si>
    <t>708614-4500</t>
  </si>
  <si>
    <t>6611 171st St</t>
  </si>
  <si>
    <t>Dr. Jeff Stawick</t>
  </si>
  <si>
    <t>CCSD 146</t>
  </si>
  <si>
    <t>http://arbor145.org</t>
  </si>
  <si>
    <t>070161450</t>
  </si>
  <si>
    <t>60452 4920</t>
  </si>
  <si>
    <t>1703930</t>
  </si>
  <si>
    <t>708687-8040</t>
  </si>
  <si>
    <t>17301 Central Ave</t>
  </si>
  <si>
    <t>Dr. Andrea L Sala</t>
  </si>
  <si>
    <t>Arbor Park SD 145</t>
  </si>
  <si>
    <t>070161440</t>
  </si>
  <si>
    <t>1724720</t>
  </si>
  <si>
    <t>708210-2898</t>
  </si>
  <si>
    <t>60428 5626</t>
  </si>
  <si>
    <t>3015 W 163rd St</t>
  </si>
  <si>
    <t>Dr. Kimako Patterson</t>
  </si>
  <si>
    <t>Prairie-Hills ESD 144</t>
  </si>
  <si>
    <t>Posen</t>
  </si>
  <si>
    <t>070161435</t>
  </si>
  <si>
    <t>http://www.prsd1435.org</t>
  </si>
  <si>
    <t>1732370</t>
  </si>
  <si>
    <t>708388-7200</t>
  </si>
  <si>
    <t>60469 1025</t>
  </si>
  <si>
    <t>14011 S Harrison Ave</t>
  </si>
  <si>
    <t>Dr. Anthony Edison</t>
  </si>
  <si>
    <t>Posen-Robbins ESD 143-5</t>
  </si>
  <si>
    <t>070161430</t>
  </si>
  <si>
    <t>http://www.msd143.com</t>
  </si>
  <si>
    <t>1725920</t>
  </si>
  <si>
    <t>708388-6450</t>
  </si>
  <si>
    <t>60445 3436</t>
  </si>
  <si>
    <t>14959 Pulaski Rd</t>
  </si>
  <si>
    <t>Michael A Hollingsworth</t>
  </si>
  <si>
    <t>Midlothian SD 143</t>
  </si>
  <si>
    <t>http://www.d142.org</t>
  </si>
  <si>
    <t>070161420</t>
  </si>
  <si>
    <t>60452 1940</t>
  </si>
  <si>
    <t>1715480</t>
  </si>
  <si>
    <t>708687-3334</t>
  </si>
  <si>
    <t>5800 151St St</t>
  </si>
  <si>
    <t>Dr. Paul McDermott</t>
  </si>
  <si>
    <t>Forest Ridge SD 142</t>
  </si>
  <si>
    <t>070161400</t>
  </si>
  <si>
    <t>http://ksd140.org</t>
  </si>
  <si>
    <t>1721270</t>
  </si>
  <si>
    <t>708532-6462</t>
  </si>
  <si>
    <t>60477 2318</t>
  </si>
  <si>
    <t>16931 Grissom Dr</t>
  </si>
  <si>
    <t>Dr. Shawn M Olson</t>
  </si>
  <si>
    <t>Kirby SD 140</t>
  </si>
  <si>
    <t>http://www.orland135.org</t>
  </si>
  <si>
    <t>070161350</t>
  </si>
  <si>
    <t>1730220</t>
  </si>
  <si>
    <t>708364-3306</t>
  </si>
  <si>
    <t>Mr. John Bryk</t>
  </si>
  <si>
    <t>Orland SD 135</t>
  </si>
  <si>
    <t>http://www.district133.org</t>
  </si>
  <si>
    <t>708841-3955</t>
  </si>
  <si>
    <t>60827 1613</t>
  </si>
  <si>
    <t>150 W 137th St</t>
  </si>
  <si>
    <t>Dr. Carol Kunst</t>
  </si>
  <si>
    <t>070161330</t>
  </si>
  <si>
    <t>1730900</t>
  </si>
  <si>
    <t>Gen George Patton SD 133</t>
  </si>
  <si>
    <t>http://www.sd132.org</t>
  </si>
  <si>
    <t>Calumet Park</t>
  </si>
  <si>
    <t>070161320</t>
  </si>
  <si>
    <t>60827 6328</t>
  </si>
  <si>
    <t>1440 W Vermont Ave</t>
  </si>
  <si>
    <t>1708130</t>
  </si>
  <si>
    <t>708388-8920</t>
  </si>
  <si>
    <t>Dr. Elizabeth H Reynolds</t>
  </si>
  <si>
    <t>Calumet Public SD 132</t>
  </si>
  <si>
    <t>708385-6800</t>
  </si>
  <si>
    <t>070161300</t>
  </si>
  <si>
    <t>Alsip</t>
  </si>
  <si>
    <t>60406 1558</t>
  </si>
  <si>
    <t>1706510</t>
  </si>
  <si>
    <t>12300 Greenwood Ave</t>
  </si>
  <si>
    <t>Dr. Colleen M McKay</t>
  </si>
  <si>
    <t>Cook County SD 130</t>
  </si>
  <si>
    <t>070161280</t>
  </si>
  <si>
    <t>1730570</t>
  </si>
  <si>
    <t>708597-9040</t>
  </si>
  <si>
    <t>60463 2351</t>
  </si>
  <si>
    <t>12809 S McVickers Ave</t>
  </si>
  <si>
    <t>Dr. Merryl Brownlow</t>
  </si>
  <si>
    <t>Palos Heights SD 128</t>
  </si>
  <si>
    <t>http://www.crsd1275.org</t>
  </si>
  <si>
    <t>Chicago Ridge</t>
  </si>
  <si>
    <t>070161275</t>
  </si>
  <si>
    <t>1709990</t>
  </si>
  <si>
    <t>708636-2000</t>
  </si>
  <si>
    <t>60415 2190</t>
  </si>
  <si>
    <t>6135 108th St</t>
  </si>
  <si>
    <t>Dr. Adam Thorns</t>
  </si>
  <si>
    <t>Chicago Ridge SD 127-5</t>
  </si>
  <si>
    <t>http://www.worthschools.org</t>
  </si>
  <si>
    <t>708448-2800</t>
  </si>
  <si>
    <t>60482 1970</t>
  </si>
  <si>
    <t>Worth</t>
  </si>
  <si>
    <t>11218 S Ridgeland Ave</t>
  </si>
  <si>
    <t>Dr. Mark Fleming</t>
  </si>
  <si>
    <t>070161270</t>
  </si>
  <si>
    <t>1743380</t>
  </si>
  <si>
    <t>Worth SD 127</t>
  </si>
  <si>
    <t>070161260</t>
  </si>
  <si>
    <t>http://www.dist126.org</t>
  </si>
  <si>
    <t>60803 2307</t>
  </si>
  <si>
    <t>1703480</t>
  </si>
  <si>
    <t>708389-1900</t>
  </si>
  <si>
    <t>11900 S Kostner Ave</t>
  </si>
  <si>
    <t>Mr. Craig Gwaltney</t>
  </si>
  <si>
    <t>Alsip-Hazlgrn-Oaklwn SD 126</t>
  </si>
  <si>
    <t>http://www.ahsd125.org</t>
  </si>
  <si>
    <t>070161250</t>
  </si>
  <si>
    <t>60803 1218</t>
  </si>
  <si>
    <t>12150 S Hamlin Ave</t>
  </si>
  <si>
    <t>1704560</t>
  </si>
  <si>
    <t>708371-0080</t>
  </si>
  <si>
    <t>Dr. Thomas Livingston</t>
  </si>
  <si>
    <t>Atwood Heights SD 125</t>
  </si>
  <si>
    <t>http://www.d124.org</t>
  </si>
  <si>
    <t>070161240</t>
  </si>
  <si>
    <t>1714550</t>
  </si>
  <si>
    <t>708423-0950</t>
  </si>
  <si>
    <t>60805 1036</t>
  </si>
  <si>
    <t>2929 W 87th St</t>
  </si>
  <si>
    <t>Dr. Margaret Longo</t>
  </si>
  <si>
    <t>Evergreen Park ESD 124</t>
  </si>
  <si>
    <t>http://www.d123.org</t>
  </si>
  <si>
    <t>070161230</t>
  </si>
  <si>
    <t>1729190</t>
  </si>
  <si>
    <t>708423-0150</t>
  </si>
  <si>
    <t>60453 1998</t>
  </si>
  <si>
    <t>4201 W 93rd St</t>
  </si>
  <si>
    <t>Dr. Paul Enderle</t>
  </si>
  <si>
    <t>Oak Lawn-Hometown SD 123</t>
  </si>
  <si>
    <t>http://www.ridgeland122.com</t>
  </si>
  <si>
    <t>070161220</t>
  </si>
  <si>
    <t>1733690</t>
  </si>
  <si>
    <t>708599-5550</t>
  </si>
  <si>
    <t>60453 2167</t>
  </si>
  <si>
    <t>6500 W 95th St</t>
  </si>
  <si>
    <t>Mr. Joseph E Matise</t>
  </si>
  <si>
    <t>Ridgeland SD 122</t>
  </si>
  <si>
    <t>Palos Park</t>
  </si>
  <si>
    <t>070161180</t>
  </si>
  <si>
    <t>http://www.palos118.org</t>
  </si>
  <si>
    <t>1730600</t>
  </si>
  <si>
    <t>708448-4800</t>
  </si>
  <si>
    <t>60464 1081</t>
  </si>
  <si>
    <t>8800 W 119th St</t>
  </si>
  <si>
    <t>Dr. Anthony M Scarsella</t>
  </si>
  <si>
    <t>Palos CCSD 118</t>
  </si>
  <si>
    <t>http://www.npd117.net</t>
  </si>
  <si>
    <t>60465 1676</t>
  </si>
  <si>
    <t>7825 W 103rd St</t>
  </si>
  <si>
    <t>070161170</t>
  </si>
  <si>
    <t>1728890</t>
  </si>
  <si>
    <t>708598-5500</t>
  </si>
  <si>
    <t>Dr. Jeannie Stachowiak</t>
  </si>
  <si>
    <t>North Palos SD 117</t>
  </si>
  <si>
    <t>http://www.sd113a.org</t>
  </si>
  <si>
    <t>630257-2286</t>
  </si>
  <si>
    <t>07016113A</t>
  </si>
  <si>
    <t>60439 7462</t>
  </si>
  <si>
    <t>16100 W 127th St</t>
  </si>
  <si>
    <t>1707290</t>
  </si>
  <si>
    <t>Dr. Anthony McConnell</t>
  </si>
  <si>
    <t>Lemont-Bromberek CSD 113A</t>
  </si>
  <si>
    <t>http://www.bsd111.org</t>
  </si>
  <si>
    <t>070161110</t>
  </si>
  <si>
    <t>60459 1308</t>
  </si>
  <si>
    <t>1736810</t>
  </si>
  <si>
    <t>708496-0500</t>
  </si>
  <si>
    <t>7600 Central Ave</t>
  </si>
  <si>
    <t>Dr. Franzy Fleck</t>
  </si>
  <si>
    <t>Burbank SD 111</t>
  </si>
  <si>
    <t>http://www.sahs.k12.il.us</t>
  </si>
  <si>
    <t>708458-1152</t>
  </si>
  <si>
    <t>60638 1733</t>
  </si>
  <si>
    <t>5001 S Long Ave</t>
  </si>
  <si>
    <t>070161100</t>
  </si>
  <si>
    <t>1737860</t>
  </si>
  <si>
    <t>Ms. Erin Hackett</t>
  </si>
  <si>
    <t>Central Stickney SD 110</t>
  </si>
  <si>
    <t>Justice</t>
  </si>
  <si>
    <t>070161090</t>
  </si>
  <si>
    <t>http://www.isd109.org</t>
  </si>
  <si>
    <t>1707170</t>
  </si>
  <si>
    <t>708496-8700</t>
  </si>
  <si>
    <t>60458 1168</t>
  </si>
  <si>
    <t>7540 S 86th Ave</t>
  </si>
  <si>
    <t>Dr. Blair S Nuccio</t>
  </si>
  <si>
    <t>Indian Springs SD 109</t>
  </si>
  <si>
    <t>http://www.willowspringsschool.org</t>
  </si>
  <si>
    <t>708839-6828</t>
  </si>
  <si>
    <t>60480 1402</t>
  </si>
  <si>
    <t>Willow Springs</t>
  </si>
  <si>
    <t>8345 Archer Ave</t>
  </si>
  <si>
    <t>070161080</t>
  </si>
  <si>
    <t>1742570</t>
  </si>
  <si>
    <t>Mr. Frank C Patrick</t>
  </si>
  <si>
    <t>Willow Springs SD 108</t>
  </si>
  <si>
    <t>070161040</t>
  </si>
  <si>
    <t>60501 1500</t>
  </si>
  <si>
    <t>6021 S 74th Ave</t>
  </si>
  <si>
    <t>1704050</t>
  </si>
  <si>
    <t>708458-0505</t>
  </si>
  <si>
    <t>Dr. Troy J Whalen</t>
  </si>
  <si>
    <t>Summit SD 104</t>
  </si>
  <si>
    <t>Elmwood Park</t>
  </si>
  <si>
    <t>060164010</t>
  </si>
  <si>
    <t>60707 2449</t>
  </si>
  <si>
    <t>8201 W Fullerton Ave</t>
  </si>
  <si>
    <t>http://www.epcusd401.org</t>
  </si>
  <si>
    <t>1714100</t>
  </si>
  <si>
    <t>708583-5831</t>
  </si>
  <si>
    <t>Dr. Leah Gauthier</t>
  </si>
  <si>
    <t>Elmwood Park CUSD 401</t>
  </si>
  <si>
    <t>http://www.d234.org</t>
  </si>
  <si>
    <t>708456-4242</t>
  </si>
  <si>
    <t>60706 1153</t>
  </si>
  <si>
    <t>Norridge</t>
  </si>
  <si>
    <t>7500 W Montrose Ave</t>
  </si>
  <si>
    <t>060162340</t>
  </si>
  <si>
    <t>1733720</t>
  </si>
  <si>
    <t>Dr. Jennifer Kelsall</t>
  </si>
  <si>
    <t>Ridgewood CHSD 234</t>
  </si>
  <si>
    <t>http://www.leyden212.org</t>
  </si>
  <si>
    <t>060162120</t>
  </si>
  <si>
    <t>60131 2155</t>
  </si>
  <si>
    <t>Franklin Park</t>
  </si>
  <si>
    <t>3400 Rose St</t>
  </si>
  <si>
    <t>1722740</t>
  </si>
  <si>
    <t>847451-3020</t>
  </si>
  <si>
    <t>Dr. Nick Polyak</t>
  </si>
  <si>
    <t>Leyden CHSD 212</t>
  </si>
  <si>
    <t>007</t>
  </si>
  <si>
    <t>60130 2532</t>
  </si>
  <si>
    <t>Forest Park</t>
  </si>
  <si>
    <t>8601 Roosevelt Rd</t>
  </si>
  <si>
    <t>060162090</t>
  </si>
  <si>
    <t>Hillside</t>
  </si>
  <si>
    <t>http://www.pths209.org</t>
  </si>
  <si>
    <t>1732910</t>
  </si>
  <si>
    <t>708338-5912</t>
  </si>
  <si>
    <t>Dr. James Henderson</t>
  </si>
  <si>
    <t>Proviso Twp HSD 209</t>
  </si>
  <si>
    <t>708442-7500</t>
  </si>
  <si>
    <t>60546 2408</t>
  </si>
  <si>
    <t>Riverside</t>
  </si>
  <si>
    <t>160 Ridgewood Rd</t>
  </si>
  <si>
    <t>060162080</t>
  </si>
  <si>
    <t>http://rbhs208.net</t>
  </si>
  <si>
    <t>1734020</t>
  </si>
  <si>
    <t>Dr. Kevin Skinkis</t>
  </si>
  <si>
    <t>Riverside-Brookfield Twp SD 208</t>
  </si>
  <si>
    <t>60525 2101</t>
  </si>
  <si>
    <t>La Grange</t>
  </si>
  <si>
    <t>100 S Brainard Ave</t>
  </si>
  <si>
    <t>060162040</t>
  </si>
  <si>
    <t>1723880</t>
  </si>
  <si>
    <t>708579-6451</t>
  </si>
  <si>
    <t>Dr. Timothy B. Kilrea</t>
  </si>
  <si>
    <t>Lyons Twp HSD 204</t>
  </si>
  <si>
    <t>Cicero</t>
  </si>
  <si>
    <t>060162010</t>
  </si>
  <si>
    <t>Berwyn</t>
  </si>
  <si>
    <t>http://www.morton201.org/</t>
  </si>
  <si>
    <t>1726880</t>
  </si>
  <si>
    <t>708780-2800</t>
  </si>
  <si>
    <t>60804 2102</t>
  </si>
  <si>
    <t>5801 W Cermak Rd</t>
  </si>
  <si>
    <t>Dr. Timothy Truesdale</t>
  </si>
  <si>
    <t>J S Morton HSD 201</t>
  </si>
  <si>
    <t>708383-0700</t>
  </si>
  <si>
    <t>60302 2264</t>
  </si>
  <si>
    <t>Oak Park</t>
  </si>
  <si>
    <t>201 N Scoville Ave</t>
  </si>
  <si>
    <t>060162000</t>
  </si>
  <si>
    <t>http://www.oprfhs.org</t>
  </si>
  <si>
    <t>1729280</t>
  </si>
  <si>
    <t>Dr. Joylynn Pruitt-Adams</t>
  </si>
  <si>
    <t>Oak Park - River Forest SD 200</t>
  </si>
  <si>
    <t>http://www.d107.org</t>
  </si>
  <si>
    <t>060161070</t>
  </si>
  <si>
    <t>60527 7714</t>
  </si>
  <si>
    <t>7450 Wolf Rd</t>
  </si>
  <si>
    <t>1732040</t>
  </si>
  <si>
    <t>708784-2013</t>
  </si>
  <si>
    <t>Dr. David Palzet</t>
  </si>
  <si>
    <t>Pleasantdale SD 107</t>
  </si>
  <si>
    <t>La Grange Highlands</t>
  </si>
  <si>
    <t>060161060</t>
  </si>
  <si>
    <t>http://www.district106.net</t>
  </si>
  <si>
    <t>1719110</t>
  </si>
  <si>
    <t>708246-3085</t>
  </si>
  <si>
    <t>60525 3727</t>
  </si>
  <si>
    <t>1750 W Plainfield Rd</t>
  </si>
  <si>
    <t>Mr. Steven Griesbach</t>
  </si>
  <si>
    <t>LaGrange Highlands SD 106</t>
  </si>
  <si>
    <t>060161050</t>
  </si>
  <si>
    <t>60525 6705</t>
  </si>
  <si>
    <t>701 7th Ave</t>
  </si>
  <si>
    <t>http://d105.net</t>
  </si>
  <si>
    <t>1721630</t>
  </si>
  <si>
    <t>708482-2700</t>
  </si>
  <si>
    <t>Dr. Brian Ganan</t>
  </si>
  <si>
    <t>La Grange SD 105 South</t>
  </si>
  <si>
    <t>Lyons</t>
  </si>
  <si>
    <t>060161030</t>
  </si>
  <si>
    <t>Brookfield</t>
  </si>
  <si>
    <t>http://www.sd103.com</t>
  </si>
  <si>
    <t>1723850</t>
  </si>
  <si>
    <t>708783-4100</t>
  </si>
  <si>
    <t>60534 1513</t>
  </si>
  <si>
    <t>4100 Joliet Ave</t>
  </si>
  <si>
    <t>Mr. Kristopher Rivera</t>
  </si>
  <si>
    <t>Lyons SD 103</t>
  </si>
  <si>
    <t>La Grange Park</t>
  </si>
  <si>
    <t>060161020</t>
  </si>
  <si>
    <t>http://www.dist102.k12.il.us</t>
  </si>
  <si>
    <t>60526 1802</t>
  </si>
  <si>
    <t>1721600</t>
  </si>
  <si>
    <t>708482-2400</t>
  </si>
  <si>
    <t>333 N Park Rd</t>
  </si>
  <si>
    <t>Dr. Kyle Schumacher</t>
  </si>
  <si>
    <t>La Grange SD 102</t>
  </si>
  <si>
    <t>Western Springs</t>
  </si>
  <si>
    <t>060161010</t>
  </si>
  <si>
    <t>60558 1453</t>
  </si>
  <si>
    <t>4225 Wolf Rd</t>
  </si>
  <si>
    <t>1741820</t>
  </si>
  <si>
    <t>708246-3700</t>
  </si>
  <si>
    <t>Dr. Brian Barnhart</t>
  </si>
  <si>
    <t>Western Springs SD 101</t>
  </si>
  <si>
    <t>060161000</t>
  </si>
  <si>
    <t>http://www.bsd100.org</t>
  </si>
  <si>
    <t>1706090</t>
  </si>
  <si>
    <t>708795-2300</t>
  </si>
  <si>
    <t>60402 3771</t>
  </si>
  <si>
    <t>3401 Gunderson Ave</t>
  </si>
  <si>
    <t>Dr. Mary Havis</t>
  </si>
  <si>
    <t>Berwyn South SD 100</t>
  </si>
  <si>
    <t>060160990</t>
  </si>
  <si>
    <t>http://www.cicd99.edu</t>
  </si>
  <si>
    <t>Mr. Aldo Calderin</t>
  </si>
  <si>
    <t>1710200</t>
  </si>
  <si>
    <t>708863-4856</t>
  </si>
  <si>
    <t>60804 2948</t>
  </si>
  <si>
    <t>5110 W 24th St</t>
  </si>
  <si>
    <t>Cicero SD 99</t>
  </si>
  <si>
    <t>http://www.bn98.org</t>
  </si>
  <si>
    <t>060160980</t>
  </si>
  <si>
    <t>1706060</t>
  </si>
  <si>
    <t>708484-6200</t>
  </si>
  <si>
    <t>60402 1320</t>
  </si>
  <si>
    <t>6633 16th St</t>
  </si>
  <si>
    <t>Dr. Michelle Smith</t>
  </si>
  <si>
    <t>Berwyn North SD 98</t>
  </si>
  <si>
    <t>060160970</t>
  </si>
  <si>
    <t>http://www.op97.org</t>
  </si>
  <si>
    <t>1729250</t>
  </si>
  <si>
    <t>708524-3000</t>
  </si>
  <si>
    <t>60302 4112</t>
  </si>
  <si>
    <t>260 Madison St</t>
  </si>
  <si>
    <t>Dr. Carol Kelley</t>
  </si>
  <si>
    <t>Oak Park ESD 97</t>
  </si>
  <si>
    <t>060160960</t>
  </si>
  <si>
    <t>http://www.district96.org</t>
  </si>
  <si>
    <t>1733990</t>
  </si>
  <si>
    <t>708447-5007</t>
  </si>
  <si>
    <t>60546 2126</t>
  </si>
  <si>
    <t>3340 Harlem Ave</t>
  </si>
  <si>
    <t>Dr. Martha RyanToye</t>
  </si>
  <si>
    <t>Riverside SD 96</t>
  </si>
  <si>
    <t>060160950</t>
  </si>
  <si>
    <t>1707320</t>
  </si>
  <si>
    <t>708485-0606</t>
  </si>
  <si>
    <t>60513 1612</t>
  </si>
  <si>
    <t>3724 Prairie Ave</t>
  </si>
  <si>
    <t>Dr. Mark Kuzniewski</t>
  </si>
  <si>
    <t>Brookfield Lagrange Park SD 95</t>
  </si>
  <si>
    <t>708447-8030</t>
  </si>
  <si>
    <t>60546 1158</t>
  </si>
  <si>
    <t>North Riverside</t>
  </si>
  <si>
    <t>8940 W 24th St</t>
  </si>
  <si>
    <t>060160940</t>
  </si>
  <si>
    <t>http://www.komarekschool.org</t>
  </si>
  <si>
    <t>1721420</t>
  </si>
  <si>
    <t>Dr. Todd Fitzgerald</t>
  </si>
  <si>
    <t>Komarek SD 94</t>
  </si>
  <si>
    <t>60162 1601</t>
  </si>
  <si>
    <t>4804 Harrison St</t>
  </si>
  <si>
    <t>060160930</t>
  </si>
  <si>
    <t>1719230</t>
  </si>
  <si>
    <t>708449-7280</t>
  </si>
  <si>
    <t>Dr. Kevin L Suchinski</t>
  </si>
  <si>
    <t>Hillside SD 93</t>
  </si>
  <si>
    <t>http://www.sd925.org</t>
  </si>
  <si>
    <t>708450-2700</t>
  </si>
  <si>
    <t>Westchester</t>
  </si>
  <si>
    <t>060160925</t>
  </si>
  <si>
    <t>1741790</t>
  </si>
  <si>
    <t>60154 4424</t>
  </si>
  <si>
    <t>9981 Canterbury St</t>
  </si>
  <si>
    <t>Mr. Philip Salemi</t>
  </si>
  <si>
    <t>Westchester SD 92-5</t>
  </si>
  <si>
    <t>http://lindop92.net</t>
  </si>
  <si>
    <t>60155 3930</t>
  </si>
  <si>
    <t>Broadview</t>
  </si>
  <si>
    <t>2400 S 18th Ave</t>
  </si>
  <si>
    <t>060160920</t>
  </si>
  <si>
    <t>1713440</t>
  </si>
  <si>
    <t>708786-6457</t>
  </si>
  <si>
    <t>Dr. Janiece Jackson</t>
  </si>
  <si>
    <t>Lindop SD 92</t>
  </si>
  <si>
    <t>http://www.forestparkschools.org</t>
  </si>
  <si>
    <t>060160910</t>
  </si>
  <si>
    <t>1715450</t>
  </si>
  <si>
    <t>708366-5700</t>
  </si>
  <si>
    <t>60130 1718</t>
  </si>
  <si>
    <t>424 Des Plaines Ave</t>
  </si>
  <si>
    <t>Dr. Louis Cavallo</t>
  </si>
  <si>
    <t>Forest Park SD 91</t>
  </si>
  <si>
    <t>River Forest</t>
  </si>
  <si>
    <t>060160900</t>
  </si>
  <si>
    <t>1733810</t>
  </si>
  <si>
    <t>708771-8282</t>
  </si>
  <si>
    <t>60305 1735</t>
  </si>
  <si>
    <t>7776 Lake St</t>
  </si>
  <si>
    <t>Dr. Edward J Condon</t>
  </si>
  <si>
    <t>River Forest SD 90</t>
  </si>
  <si>
    <t>http://www.maywood89.org</t>
  </si>
  <si>
    <t>060160890</t>
  </si>
  <si>
    <t>Melrose Park</t>
  </si>
  <si>
    <t>1725110</t>
  </si>
  <si>
    <t>708450-2460</t>
  </si>
  <si>
    <t>60160 3540</t>
  </si>
  <si>
    <t>906 Walton St</t>
  </si>
  <si>
    <t>Dr. David Negron</t>
  </si>
  <si>
    <t>Maywood-Melrose Park-Broadview 89</t>
  </si>
  <si>
    <t>Bellwood</t>
  </si>
  <si>
    <t>060160880</t>
  </si>
  <si>
    <t>http://www.sd88.org</t>
  </si>
  <si>
    <t>1705760</t>
  </si>
  <si>
    <t>708410-3029</t>
  </si>
  <si>
    <t>60104 1878</t>
  </si>
  <si>
    <t>640 Eastern Ave</t>
  </si>
  <si>
    <t>Mr. Mark Holder</t>
  </si>
  <si>
    <t>Bellwood SD 88</t>
  </si>
  <si>
    <t>http://www.berkeley87.org</t>
  </si>
  <si>
    <t>060160870</t>
  </si>
  <si>
    <t>Berkeley</t>
  </si>
  <si>
    <t>1706000</t>
  </si>
  <si>
    <t>708449-3350</t>
  </si>
  <si>
    <t>60163 1219</t>
  </si>
  <si>
    <t>1200 N Wolf Rd</t>
  </si>
  <si>
    <t>Dr. Terri Bresnahan</t>
  </si>
  <si>
    <t>Berkeley SD 87</t>
  </si>
  <si>
    <t>http://www.urs86.org</t>
  </si>
  <si>
    <t>708867-5822</t>
  </si>
  <si>
    <t>60706 4823</t>
  </si>
  <si>
    <t>Harwood Heights</t>
  </si>
  <si>
    <t>4600 N Oak Park Ave</t>
  </si>
  <si>
    <t>060160860</t>
  </si>
  <si>
    <t>1739780</t>
  </si>
  <si>
    <t>Mr. Michael Maguire</t>
  </si>
  <si>
    <t>Union Ridge SD 86</t>
  </si>
  <si>
    <t>http://www.rivergroveschool.org</t>
  </si>
  <si>
    <t>708453-6172</t>
  </si>
  <si>
    <t>60171 1650</t>
  </si>
  <si>
    <t>River Grove</t>
  </si>
  <si>
    <t>2650 Thatcher Ave</t>
  </si>
  <si>
    <t>060160855</t>
  </si>
  <si>
    <t>1733840</t>
  </si>
  <si>
    <t>Dr. Jan Rashid</t>
  </si>
  <si>
    <t>River Grove SD 85-5</t>
  </si>
  <si>
    <t>http://www.rhodes.k12.il.us</t>
  </si>
  <si>
    <t>60171 1810</t>
  </si>
  <si>
    <t>8931 Fullerton Ave</t>
  </si>
  <si>
    <t>060160845</t>
  </si>
  <si>
    <t>1733390</t>
  </si>
  <si>
    <t>708453-1266</t>
  </si>
  <si>
    <t>James Prather</t>
  </si>
  <si>
    <t>Rhodes SD 84-5</t>
  </si>
  <si>
    <t>http://www.d84.org</t>
  </si>
  <si>
    <t>060160840</t>
  </si>
  <si>
    <t>1715780</t>
  </si>
  <si>
    <t>847455-4230</t>
  </si>
  <si>
    <t>60131 3031</t>
  </si>
  <si>
    <t>2915 Maple St</t>
  </si>
  <si>
    <t>Dr. David H Katzin</t>
  </si>
  <si>
    <t>Franklin Park SD 84</t>
  </si>
  <si>
    <t>http://www.d83.org</t>
  </si>
  <si>
    <t>060160830</t>
  </si>
  <si>
    <t>60131 2208</t>
  </si>
  <si>
    <t>10401 Grand Ave</t>
  </si>
  <si>
    <t>1724330</t>
  </si>
  <si>
    <t>847455-4413</t>
  </si>
  <si>
    <t>Kim Petrasek</t>
  </si>
  <si>
    <t>Mannheim SD 83</t>
  </si>
  <si>
    <t>847671-1816</t>
  </si>
  <si>
    <t>Schiller Park</t>
  </si>
  <si>
    <t>060160810</t>
  </si>
  <si>
    <t>http://www.sd81.org</t>
  </si>
  <si>
    <t>60176 2105</t>
  </si>
  <si>
    <t>1735640</t>
  </si>
  <si>
    <t>9760 Soreng Ave</t>
  </si>
  <si>
    <t>Dr. Kimberly A Boryszewski</t>
  </si>
  <si>
    <t>Schiller Park SD 81</t>
  </si>
  <si>
    <t>60706 3136</t>
  </si>
  <si>
    <t>8151 W Lawrence Ave</t>
  </si>
  <si>
    <t>060160800</t>
  </si>
  <si>
    <t>708583-2068</t>
  </si>
  <si>
    <t>http://www.norridge80.org</t>
  </si>
  <si>
    <t>1728650</t>
  </si>
  <si>
    <t>Mr. Ralph Grimm</t>
  </si>
  <si>
    <t>Norridge SD 80</t>
  </si>
  <si>
    <t>708456-9094</t>
  </si>
  <si>
    <t>60706 1499</t>
  </si>
  <si>
    <t>5200 N Cumberland Ave</t>
  </si>
  <si>
    <t>060160790</t>
  </si>
  <si>
    <t>http://www.pennoyerschool.org</t>
  </si>
  <si>
    <t>1731200</t>
  </si>
  <si>
    <t>Dr. Kristin Kopta</t>
  </si>
  <si>
    <t>Pennoyer SD 79</t>
  </si>
  <si>
    <t>847825-0144</t>
  </si>
  <si>
    <t>60018 4450</t>
  </si>
  <si>
    <t>Rosemont</t>
  </si>
  <si>
    <t>6101 Ruby St</t>
  </si>
  <si>
    <t>060160780</t>
  </si>
  <si>
    <t>1734770</t>
  </si>
  <si>
    <t>Kevin Anderson</t>
  </si>
  <si>
    <t>Rosemont ESD 78</t>
  </si>
  <si>
    <t>017</t>
  </si>
  <si>
    <t>Glenview</t>
  </si>
  <si>
    <t>050162250</t>
  </si>
  <si>
    <t>60026 1292</t>
  </si>
  <si>
    <t>3801 W Lake Ave</t>
  </si>
  <si>
    <t>Northbrook</t>
  </si>
  <si>
    <t>http://www.glenbrook225.org</t>
  </si>
  <si>
    <t>1729010</t>
  </si>
  <si>
    <t>847998-6100</t>
  </si>
  <si>
    <t>Dr. Charles Johns</t>
  </si>
  <si>
    <t>Northfield Twp HSD 225</t>
  </si>
  <si>
    <t>Lincolnwood</t>
  </si>
  <si>
    <t>050162190</t>
  </si>
  <si>
    <t>60077 2614</t>
  </si>
  <si>
    <t>Skokie</t>
  </si>
  <si>
    <t>7700 Gross Point Rd</t>
  </si>
  <si>
    <t>1728530</t>
  </si>
  <si>
    <t>847626-3960</t>
  </si>
  <si>
    <t>Dr. Steven Isoye</t>
  </si>
  <si>
    <t>Niles Twp HSD 219</t>
  </si>
  <si>
    <t>http://www.d214.org</t>
  </si>
  <si>
    <t>050162140</t>
  </si>
  <si>
    <t>053</t>
  </si>
  <si>
    <t>60005 4205</t>
  </si>
  <si>
    <t>Arlington Heights</t>
  </si>
  <si>
    <t>2121 S Goebbert Rd</t>
  </si>
  <si>
    <t>Wheeling</t>
  </si>
  <si>
    <t>Mt Prospect</t>
  </si>
  <si>
    <t>055</t>
  </si>
  <si>
    <t>1704170</t>
  </si>
  <si>
    <t>847718-7600</t>
  </si>
  <si>
    <t>Dr. David R Schuler</t>
  </si>
  <si>
    <t>Township HSD 214</t>
  </si>
  <si>
    <t>Palatine</t>
  </si>
  <si>
    <t>050162110</t>
  </si>
  <si>
    <t>Schaumburg</t>
  </si>
  <si>
    <t>https://adc.d211.org/</t>
  </si>
  <si>
    <t>1730450</t>
  </si>
  <si>
    <t>847755-6600</t>
  </si>
  <si>
    <t>60067 7302</t>
  </si>
  <si>
    <t>1750 S Roselle Rd</t>
  </si>
  <si>
    <t>Dr. Lisa A Small</t>
  </si>
  <si>
    <t>Township HSD 211</t>
  </si>
  <si>
    <t>http://www.maine207.org</t>
  </si>
  <si>
    <t>60068 4379</t>
  </si>
  <si>
    <t>Park Ridge</t>
  </si>
  <si>
    <t>1177 S Dee Rd</t>
  </si>
  <si>
    <t>050162070</t>
  </si>
  <si>
    <t>Des Plaines</t>
  </si>
  <si>
    <t>1724090</t>
  </si>
  <si>
    <t>847696-3600</t>
  </si>
  <si>
    <t>Dr. Kenneth E Wallace</t>
  </si>
  <si>
    <t>Maine Township HSD 207</t>
  </si>
  <si>
    <t>018</t>
  </si>
  <si>
    <t>60093 3411</t>
  </si>
  <si>
    <t>Northfield</t>
  </si>
  <si>
    <t>7 Happ Rd</t>
  </si>
  <si>
    <t>050162030</t>
  </si>
  <si>
    <t>Winnetka</t>
  </si>
  <si>
    <t>1728200</t>
  </si>
  <si>
    <t>847784-6109</t>
  </si>
  <si>
    <t>Dr. Paul J Sally</t>
  </si>
  <si>
    <t>New Trier Twp HSD 203</t>
  </si>
  <si>
    <t>Evanston</t>
  </si>
  <si>
    <t>050162020</t>
  </si>
  <si>
    <t>http://www.eths.k12.il.us</t>
  </si>
  <si>
    <t>60201 3449</t>
  </si>
  <si>
    <t>1600 Dodge Ave</t>
  </si>
  <si>
    <t>1714490</t>
  </si>
  <si>
    <t>847424-7220</t>
  </si>
  <si>
    <t>Dr. Eric Witherspoon</t>
  </si>
  <si>
    <t>Evanston Twp HSD 202</t>
  </si>
  <si>
    <t>050160740</t>
  </si>
  <si>
    <t>http://sd74.org</t>
  </si>
  <si>
    <t>1723100</t>
  </si>
  <si>
    <t>847675-8234</t>
  </si>
  <si>
    <t>60712 2520</t>
  </si>
  <si>
    <t>6950 N East Prairie Rd</t>
  </si>
  <si>
    <t>Dr. Kimberly Nasshan</t>
  </si>
  <si>
    <t>Lincolnwood SD 74</t>
  </si>
  <si>
    <t>http://www.sd735.org</t>
  </si>
  <si>
    <t>050160735</t>
  </si>
  <si>
    <t>60076 3402</t>
  </si>
  <si>
    <t>8000 E Prairie Rd</t>
  </si>
  <si>
    <t>1710380</t>
  </si>
  <si>
    <t>847324-0509</t>
  </si>
  <si>
    <t>Dr. Zipporah K. Hightower</t>
  </si>
  <si>
    <t>Skokie SD 73-5</t>
  </si>
  <si>
    <t>http://www.eps73.net</t>
  </si>
  <si>
    <t>847673-1141</t>
  </si>
  <si>
    <t>7616 E Prairie Rd</t>
  </si>
  <si>
    <t>050160730</t>
  </si>
  <si>
    <t>1713260</t>
  </si>
  <si>
    <t>60076 3758</t>
  </si>
  <si>
    <t>Dr. Paul Goldberg</t>
  </si>
  <si>
    <t>East Prairie SD 73</t>
  </si>
  <si>
    <t>http://www.fairview.k12.il.us</t>
  </si>
  <si>
    <t>847929-1050</t>
  </si>
  <si>
    <t>60077 3443</t>
  </si>
  <si>
    <t>7040 Laramie Ave</t>
  </si>
  <si>
    <t>Dr. Cindy Whittaker</t>
  </si>
  <si>
    <t>050160720</t>
  </si>
  <si>
    <t>1714820</t>
  </si>
  <si>
    <t>Fairview SD 72</t>
  </si>
  <si>
    <t>http://www.niles71.org</t>
  </si>
  <si>
    <t>847470-3407</t>
  </si>
  <si>
    <t>60714 3024</t>
  </si>
  <si>
    <t>Niles</t>
  </si>
  <si>
    <t>6901 W Oakton St</t>
  </si>
  <si>
    <t>050160710</t>
  </si>
  <si>
    <t>1728500</t>
  </si>
  <si>
    <t>Dr. John Kosirog</t>
  </si>
  <si>
    <t>Niles ESD 71</t>
  </si>
  <si>
    <t>http://www.mgsd70.org</t>
  </si>
  <si>
    <t>847965-6200</t>
  </si>
  <si>
    <t>60053 2416</t>
  </si>
  <si>
    <t>Morton Grove</t>
  </si>
  <si>
    <t>6200 Lake St</t>
  </si>
  <si>
    <t>050160700</t>
  </si>
  <si>
    <t>1726850</t>
  </si>
  <si>
    <t>Mr. Brad Voehringer</t>
  </si>
  <si>
    <t>Morton Grove SD 70</t>
  </si>
  <si>
    <t>http://www.sd69.org</t>
  </si>
  <si>
    <t>050160690</t>
  </si>
  <si>
    <t>1736480</t>
  </si>
  <si>
    <t>847675-7666</t>
  </si>
  <si>
    <t>60077 2578</t>
  </si>
  <si>
    <t>5050 Madison St</t>
  </si>
  <si>
    <t>Dr. Margaret Clauson</t>
  </si>
  <si>
    <t>Skokie SD 69</t>
  </si>
  <si>
    <t>050160680</t>
  </si>
  <si>
    <t>http://www.skokie68.org</t>
  </si>
  <si>
    <t>1736450</t>
  </si>
  <si>
    <t>847676-9000</t>
  </si>
  <si>
    <t>60076 1338</t>
  </si>
  <si>
    <t>9440 Kenton Ave</t>
  </si>
  <si>
    <t>Dr. James Garwood</t>
  </si>
  <si>
    <t>Skokie SD 68</t>
  </si>
  <si>
    <t>http://www.golf67.net</t>
  </si>
  <si>
    <t>050160670</t>
  </si>
  <si>
    <t>60053 1353</t>
  </si>
  <si>
    <t>9401 Waukegan Rd</t>
  </si>
  <si>
    <t>1726820</t>
  </si>
  <si>
    <t>847966-8299</t>
  </si>
  <si>
    <t>Dr. Susan Coleman</t>
  </si>
  <si>
    <t>Golf ESD 67</t>
  </si>
  <si>
    <t>http://www.district65.net</t>
  </si>
  <si>
    <t>60201 3976</t>
  </si>
  <si>
    <t>1500 McDaniel Ave</t>
  </si>
  <si>
    <t>050160650</t>
  </si>
  <si>
    <t>1714460</t>
  </si>
  <si>
    <t>847859-8010</t>
  </si>
  <si>
    <t>Dr. Devon Horton</t>
  </si>
  <si>
    <t>Evanston CCSD 65</t>
  </si>
  <si>
    <t>http://d64.org</t>
  </si>
  <si>
    <t>050160640</t>
  </si>
  <si>
    <t>1730840</t>
  </si>
  <si>
    <t>847318-4300</t>
  </si>
  <si>
    <t>60068 4035</t>
  </si>
  <si>
    <t>164 S Prospect Ave</t>
  </si>
  <si>
    <t>Dr. Eric Olson</t>
  </si>
  <si>
    <t>Park Ridge CCSD 64</t>
  </si>
  <si>
    <t>050160630</t>
  </si>
  <si>
    <t>60016 1512</t>
  </si>
  <si>
    <t>http://www.emsd63.org</t>
  </si>
  <si>
    <t>1713140</t>
  </si>
  <si>
    <t>847299-1900</t>
  </si>
  <si>
    <t>10150 Dee Rd</t>
  </si>
  <si>
    <t>Dr. Scott Clay</t>
  </si>
  <si>
    <t>East Maine SD 63</t>
  </si>
  <si>
    <t>050160620</t>
  </si>
  <si>
    <t>http://www.d62.org</t>
  </si>
  <si>
    <t>60016 6251</t>
  </si>
  <si>
    <t>1712120</t>
  </si>
  <si>
    <t>847824-1136</t>
  </si>
  <si>
    <t>777 E Algonquin Rd</t>
  </si>
  <si>
    <t>Dr. Paul Hertel</t>
  </si>
  <si>
    <t>CCSD 62</t>
  </si>
  <si>
    <t>050160590</t>
  </si>
  <si>
    <t>http://www.ccsd59.org</t>
  </si>
  <si>
    <t>1713770</t>
  </si>
  <si>
    <t>847593-4300</t>
  </si>
  <si>
    <t>60007 3443</t>
  </si>
  <si>
    <t>Elk Grove Vlg</t>
  </si>
  <si>
    <t>1001 Leicester Rd</t>
  </si>
  <si>
    <t>Dr. Arthur Fessler</t>
  </si>
  <si>
    <t>Comm Cons SD 59</t>
  </si>
  <si>
    <t>http://www.d57.org</t>
  </si>
  <si>
    <t>050160570</t>
  </si>
  <si>
    <t>1727210</t>
  </si>
  <si>
    <t>847394-7300</t>
  </si>
  <si>
    <t>60056 2220</t>
  </si>
  <si>
    <t>701 W Gregory St</t>
  </si>
  <si>
    <t>Dr. Elaine Aumiller</t>
  </si>
  <si>
    <t>Mount Prospect SD 57</t>
  </si>
  <si>
    <t>60194 3510</t>
  </si>
  <si>
    <t>050160540</t>
  </si>
  <si>
    <t>http://www.sd54.org</t>
  </si>
  <si>
    <t>1734740</t>
  </si>
  <si>
    <t>847357-5000</t>
  </si>
  <si>
    <t>524 E Schaumburg Rd</t>
  </si>
  <si>
    <t>Mr. Andrew D DuRoss</t>
  </si>
  <si>
    <t>Schaumburg CCSD 54</t>
  </si>
  <si>
    <t>http://www.wilmette39.org</t>
  </si>
  <si>
    <t>Wilmette</t>
  </si>
  <si>
    <t>050160390</t>
  </si>
  <si>
    <t>1742600</t>
  </si>
  <si>
    <t>847512-6030</t>
  </si>
  <si>
    <t>60091 2237</t>
  </si>
  <si>
    <t>615 Locust Rd</t>
  </si>
  <si>
    <t>Dr. Kari Cremascoli</t>
  </si>
  <si>
    <t>Wilmette SD 39</t>
  </si>
  <si>
    <t>http://www.kenilworth38.org</t>
  </si>
  <si>
    <t>60043 1161</t>
  </si>
  <si>
    <t>Kenilworth</t>
  </si>
  <si>
    <t>542 Abbotsford Rd</t>
  </si>
  <si>
    <t>050160380</t>
  </si>
  <si>
    <t>1720970</t>
  </si>
  <si>
    <t>847853-3809</t>
  </si>
  <si>
    <t>Dr. Kate Donegan</t>
  </si>
  <si>
    <t>Kenilworth SD 38</t>
  </si>
  <si>
    <t>http://avoca37.org</t>
  </si>
  <si>
    <t>050160370</t>
  </si>
  <si>
    <t>60091 1103</t>
  </si>
  <si>
    <t>2921 Illinois Rd</t>
  </si>
  <si>
    <t>1704800</t>
  </si>
  <si>
    <t>847251-3587</t>
  </si>
  <si>
    <t>Dr. Kaine Osburn</t>
  </si>
  <si>
    <t>Avoca SD 37</t>
  </si>
  <si>
    <t>http://www.winnetka36.org</t>
  </si>
  <si>
    <t>050160360</t>
  </si>
  <si>
    <t>1742840</t>
  </si>
  <si>
    <t>847446-9400</t>
  </si>
  <si>
    <t>60093 2168</t>
  </si>
  <si>
    <t>1235 Oak St</t>
  </si>
  <si>
    <t>Dr. Trisha Kocanda</t>
  </si>
  <si>
    <t>Winnetka SD 36</t>
  </si>
  <si>
    <t>http://www.glencoeschools.org</t>
  </si>
  <si>
    <t>Glencoe</t>
  </si>
  <si>
    <t>050160350</t>
  </si>
  <si>
    <t>60022 1650</t>
  </si>
  <si>
    <t>620 Greenwood Ave</t>
  </si>
  <si>
    <t>1716860</t>
  </si>
  <si>
    <t>847835-7800</t>
  </si>
  <si>
    <t>Dr. Catherine G Wang</t>
  </si>
  <si>
    <t>Glencoe SD 35</t>
  </si>
  <si>
    <t>http://www.glenview34.org</t>
  </si>
  <si>
    <t>050160340</t>
  </si>
  <si>
    <t>1716920</t>
  </si>
  <si>
    <t>847998-5005</t>
  </si>
  <si>
    <t>60026 1511</t>
  </si>
  <si>
    <t>1401 Greenwood Rd</t>
  </si>
  <si>
    <t>Dr. Dane Delli</t>
  </si>
  <si>
    <t>Glenview CCSD 34</t>
  </si>
  <si>
    <t>http://www.district31.net</t>
  </si>
  <si>
    <t>050160310</t>
  </si>
  <si>
    <t>1741700</t>
  </si>
  <si>
    <t>847272-6880</t>
  </si>
  <si>
    <t>60062 5857</t>
  </si>
  <si>
    <t>3131 Techny Rd</t>
  </si>
  <si>
    <t>Dr. Erin  Murphy</t>
  </si>
  <si>
    <t>West Northfield SD 31</t>
  </si>
  <si>
    <t>050160300</t>
  </si>
  <si>
    <t>60062 6729</t>
  </si>
  <si>
    <t>1724420</t>
  </si>
  <si>
    <t>847498-4190</t>
  </si>
  <si>
    <t>2374 Shermer Rd</t>
  </si>
  <si>
    <t>Dr. Brian K Wegley</t>
  </si>
  <si>
    <t>Northbrook/Glenview SD 30</t>
  </si>
  <si>
    <t>050160290</t>
  </si>
  <si>
    <t>http://www.sunsetridge29.net</t>
  </si>
  <si>
    <t>60093 1025</t>
  </si>
  <si>
    <t>525 Sunset Ridge Rd</t>
  </si>
  <si>
    <t>1738400</t>
  </si>
  <si>
    <t>847881-9456</t>
  </si>
  <si>
    <t>Dr. Edward J Stange</t>
  </si>
  <si>
    <t>Sunset Ridge SD 29</t>
  </si>
  <si>
    <t>http://www.northbrook28.net</t>
  </si>
  <si>
    <t>050160280</t>
  </si>
  <si>
    <t>60062 5418</t>
  </si>
  <si>
    <t>1475 Maple Ave</t>
  </si>
  <si>
    <t>1728980</t>
  </si>
  <si>
    <t>847498-7900</t>
  </si>
  <si>
    <t>Dr. Larry A Hewitt</t>
  </si>
  <si>
    <t>Northbrook SD 28</t>
  </si>
  <si>
    <t>http://www.nb27.org</t>
  </si>
  <si>
    <t>050160270</t>
  </si>
  <si>
    <t>60062 2900</t>
  </si>
  <si>
    <t>1250 Sanders Rd</t>
  </si>
  <si>
    <t>1717850</t>
  </si>
  <si>
    <t>847498-2610</t>
  </si>
  <si>
    <t>Dr. David J Kroeze</t>
  </si>
  <si>
    <t>Northbrook ESD 27</t>
  </si>
  <si>
    <t>60056 1924</t>
  </si>
  <si>
    <t>1900 E Kensington Rd</t>
  </si>
  <si>
    <t>050160260</t>
  </si>
  <si>
    <t>1733870</t>
  </si>
  <si>
    <t>847297-4120</t>
  </si>
  <si>
    <t>Dr. Nancy Wagner</t>
  </si>
  <si>
    <t>River Trails SD 26</t>
  </si>
  <si>
    <t>http://www.sd25.org</t>
  </si>
  <si>
    <t>050160250</t>
  </si>
  <si>
    <t>1704140</t>
  </si>
  <si>
    <t>847758-4900</t>
  </si>
  <si>
    <t>60005 3111</t>
  </si>
  <si>
    <t>1200 S Dunton Ave</t>
  </si>
  <si>
    <t>Dr. Lori Bein</t>
  </si>
  <si>
    <t>Arlington Heights SD 25</t>
  </si>
  <si>
    <t>http://www.d23.org</t>
  </si>
  <si>
    <t>60070 1231</t>
  </si>
  <si>
    <t>Prospect Heights</t>
  </si>
  <si>
    <t>700 N Schoenbeck Rd</t>
  </si>
  <si>
    <t>050160230</t>
  </si>
  <si>
    <t>1732850</t>
  </si>
  <si>
    <t>847870-5550</t>
  </si>
  <si>
    <t>Dr. Don Angelaccio</t>
  </si>
  <si>
    <t>Prospect Heights SD 23</t>
  </si>
  <si>
    <t>http://www.ccsd21.org</t>
  </si>
  <si>
    <t>050160210</t>
  </si>
  <si>
    <t>1742210</t>
  </si>
  <si>
    <t>847537-8270</t>
  </si>
  <si>
    <t>60090 3986</t>
  </si>
  <si>
    <t>999 W Dundee Rd</t>
  </si>
  <si>
    <t>Dr. Michael Connolly</t>
  </si>
  <si>
    <t>Wheeling CCSD 21</t>
  </si>
  <si>
    <t>http://www.ccsd15.net</t>
  </si>
  <si>
    <t>050160150</t>
  </si>
  <si>
    <t>1730420</t>
  </si>
  <si>
    <t>847963-3000</t>
  </si>
  <si>
    <t>60067 8110</t>
  </si>
  <si>
    <t>580 N 1st Bank Dr</t>
  </si>
  <si>
    <t>Dr. Laurie Heinz</t>
  </si>
  <si>
    <t>Palatine CCSD 15</t>
  </si>
  <si>
    <t>http://www.winnebagoschools.org</t>
  </si>
  <si>
    <t>61088 9014</t>
  </si>
  <si>
    <t>Winnebago</t>
  </si>
  <si>
    <t>304 E McNair Rd</t>
  </si>
  <si>
    <t>041013230</t>
  </si>
  <si>
    <t>1742790</t>
  </si>
  <si>
    <t>815335-2456</t>
  </si>
  <si>
    <t>Dr. John Schwuchow</t>
  </si>
  <si>
    <t>Winnebago CUSD 323</t>
  </si>
  <si>
    <t>http://www.durandbulldogs.com</t>
  </si>
  <si>
    <t>Durand</t>
  </si>
  <si>
    <t>041013220</t>
  </si>
  <si>
    <t>815248-2171</t>
  </si>
  <si>
    <t>61024 9403</t>
  </si>
  <si>
    <t>200 W South St</t>
  </si>
  <si>
    <t>1712810</t>
  </si>
  <si>
    <t>Mr. Kurt Alberstett</t>
  </si>
  <si>
    <t>Durand CUSD 322</t>
  </si>
  <si>
    <t>61063 0419</t>
  </si>
  <si>
    <t>Pecatonica</t>
  </si>
  <si>
    <t>041013210</t>
  </si>
  <si>
    <t>1300 Main St</t>
  </si>
  <si>
    <t>1731050</t>
  </si>
  <si>
    <t>815239-1639</t>
  </si>
  <si>
    <t>William Faller</t>
  </si>
  <si>
    <t>Pecatonica CUSD 321</t>
  </si>
  <si>
    <t>http://www.sb320.org</t>
  </si>
  <si>
    <t>069</t>
  </si>
  <si>
    <t>South Beloit</t>
  </si>
  <si>
    <t>041013200</t>
  </si>
  <si>
    <t>1736600</t>
  </si>
  <si>
    <t>815389-3478</t>
  </si>
  <si>
    <t>61080 2119</t>
  </si>
  <si>
    <t>850 Hayes Ave</t>
  </si>
  <si>
    <t>Mr. Scott L Fisher</t>
  </si>
  <si>
    <t>County of Winnebago SD 320</t>
  </si>
  <si>
    <t>61072 2630</t>
  </si>
  <si>
    <t>Rockton</t>
  </si>
  <si>
    <t>307 Salem St</t>
  </si>
  <si>
    <t>041012070</t>
  </si>
  <si>
    <t>1719620</t>
  </si>
  <si>
    <t>815624-5010</t>
  </si>
  <si>
    <t>Mr. Michael Dugan</t>
  </si>
  <si>
    <t>Hononegah CHD 207</t>
  </si>
  <si>
    <t>34</t>
  </si>
  <si>
    <t>067</t>
  </si>
  <si>
    <t>Rockford</t>
  </si>
  <si>
    <t>041012050</t>
  </si>
  <si>
    <t>http://www.rps205.com</t>
  </si>
  <si>
    <t>068</t>
  </si>
  <si>
    <t>1734510</t>
  </si>
  <si>
    <t>815966-3000</t>
  </si>
  <si>
    <t>61104 1242</t>
  </si>
  <si>
    <t>501 7th St</t>
  </si>
  <si>
    <t>Dr. Ehren Jarrett</t>
  </si>
  <si>
    <t>Rockford SD 205</t>
  </si>
  <si>
    <t>http://www.rockton140.org</t>
  </si>
  <si>
    <t>61072 1628</t>
  </si>
  <si>
    <t>041011400</t>
  </si>
  <si>
    <t>1050 E Union St</t>
  </si>
  <si>
    <t>1734540</t>
  </si>
  <si>
    <t>815624-7143</t>
  </si>
  <si>
    <t>Mr. Glenn Terry</t>
  </si>
  <si>
    <t>Rockton SD 140</t>
  </si>
  <si>
    <t>http://shirland134.org</t>
  </si>
  <si>
    <t>815629-2000</t>
  </si>
  <si>
    <t>61079 0099</t>
  </si>
  <si>
    <t>Shirland</t>
  </si>
  <si>
    <t>8020 North St</t>
  </si>
  <si>
    <t>Dr. John Ulferts</t>
  </si>
  <si>
    <t>041011340</t>
  </si>
  <si>
    <t>1736240</t>
  </si>
  <si>
    <t>Shirland CCSD 134</t>
  </si>
  <si>
    <t>http://prairiehill.org</t>
  </si>
  <si>
    <t>041011330</t>
  </si>
  <si>
    <t>61080 9530</t>
  </si>
  <si>
    <t>6605 Prairie Hill Rd</t>
  </si>
  <si>
    <t>1732550</t>
  </si>
  <si>
    <t>815389-3964</t>
  </si>
  <si>
    <t>Mr. Clint Czizek</t>
  </si>
  <si>
    <t>Prairie Hill CCSD 133</t>
  </si>
  <si>
    <t>http://www.kinn131.org</t>
  </si>
  <si>
    <t>815623-2837</t>
  </si>
  <si>
    <t>Roscoe</t>
  </si>
  <si>
    <t>041011310</t>
  </si>
  <si>
    <t>61073 7313</t>
  </si>
  <si>
    <t>5410 Pine Ln</t>
  </si>
  <si>
    <t>1721180</t>
  </si>
  <si>
    <t>Mrs. Keli Freedlund</t>
  </si>
  <si>
    <t>Kinnikinnick CCSD 131</t>
  </si>
  <si>
    <t>http://www.harlem122.org</t>
  </si>
  <si>
    <t>Machesney Park</t>
  </si>
  <si>
    <t>041011220</t>
  </si>
  <si>
    <t>61115 2003</t>
  </si>
  <si>
    <t>1718240</t>
  </si>
  <si>
    <t>815654-4500</t>
  </si>
  <si>
    <t>8605 N 2nd St</t>
  </si>
  <si>
    <t>Dr. Julie Morris</t>
  </si>
  <si>
    <t>Harlem UD 122</t>
  </si>
  <si>
    <t>http://www.nbcusd.org</t>
  </si>
  <si>
    <t>61065 8548</t>
  </si>
  <si>
    <t>Poplar Grove</t>
  </si>
  <si>
    <t>040042000</t>
  </si>
  <si>
    <t>Boone</t>
  </si>
  <si>
    <t>1728700</t>
  </si>
  <si>
    <t>815765-3322</t>
  </si>
  <si>
    <t>6248 N Boone School Rd</t>
  </si>
  <si>
    <t>Dr. Michael Greenlee</t>
  </si>
  <si>
    <t>North Boone CUSD 200</t>
  </si>
  <si>
    <t>Belvidere</t>
  </si>
  <si>
    <t>040041000</t>
  </si>
  <si>
    <t>http://www.district100.com</t>
  </si>
  <si>
    <t>1705790</t>
  </si>
  <si>
    <t>815544-8513</t>
  </si>
  <si>
    <t>61008 5125</t>
  </si>
  <si>
    <t>1201 5th Ave</t>
  </si>
  <si>
    <t>Dr. Daniel Scott Woestman</t>
  </si>
  <si>
    <t>Belvidere CUSD 100</t>
  </si>
  <si>
    <t>Nokomis</t>
  </si>
  <si>
    <t>030680220</t>
  </si>
  <si>
    <t>http://www.nokomis.k12.il.us</t>
  </si>
  <si>
    <t>217563-7311</t>
  </si>
  <si>
    <t>62075 1015</t>
  </si>
  <si>
    <t>511 Oberle St</t>
  </si>
  <si>
    <t>1728560</t>
  </si>
  <si>
    <t>Dr. Scott E Doerr</t>
  </si>
  <si>
    <t>Nokomis CUSD 22</t>
  </si>
  <si>
    <t>62056 2234</t>
  </si>
  <si>
    <t>Litchfield</t>
  </si>
  <si>
    <t>601 S State St</t>
  </si>
  <si>
    <t>030680120</t>
  </si>
  <si>
    <t>http://www.litchfieldpanthers.org</t>
  </si>
  <si>
    <t>1723250</t>
  </si>
  <si>
    <t>217324-2157</t>
  </si>
  <si>
    <t>Dr. Greggory W Fuerstenau</t>
  </si>
  <si>
    <t>Litchfield CUSD 12</t>
  </si>
  <si>
    <t>030680030</t>
  </si>
  <si>
    <t>Hillsboro</t>
  </si>
  <si>
    <t>1719200</t>
  </si>
  <si>
    <t>217532-2942</t>
  </si>
  <si>
    <t>62049 2034</t>
  </si>
  <si>
    <t>1311 Vandalia Rd</t>
  </si>
  <si>
    <t>David E Powell</t>
  </si>
  <si>
    <t>Hillsboro CUSD 3</t>
  </si>
  <si>
    <t>http://www.panhandleschools.com</t>
  </si>
  <si>
    <t>217229-4215</t>
  </si>
  <si>
    <t>62560 4906</t>
  </si>
  <si>
    <t>Raymond</t>
  </si>
  <si>
    <t>030680020</t>
  </si>
  <si>
    <t>1730660</t>
  </si>
  <si>
    <t>509 N Prairie St</t>
  </si>
  <si>
    <t>Mr. Aaron Hopper</t>
  </si>
  <si>
    <t>Panhandle CUSD 2</t>
  </si>
  <si>
    <t>http://www.ramsey.fayette.k12.il.us</t>
  </si>
  <si>
    <t>Ramsey</t>
  </si>
  <si>
    <t>030262040</t>
  </si>
  <si>
    <t>Fayette</t>
  </si>
  <si>
    <t>62080 0010</t>
  </si>
  <si>
    <t>702 W 6th St</t>
  </si>
  <si>
    <t>1733090</t>
  </si>
  <si>
    <t>618423-2335</t>
  </si>
  <si>
    <t>Mrs. Melissa Ritter</t>
  </si>
  <si>
    <t>Ramsey CUSD 204</t>
  </si>
  <si>
    <t>Vandalia</t>
  </si>
  <si>
    <t>030262030</t>
  </si>
  <si>
    <t>http://www.vcs.fayette.k12.il.us/</t>
  </si>
  <si>
    <t>62471 1240</t>
  </si>
  <si>
    <t>1109 N 8th St</t>
  </si>
  <si>
    <t>1740140</t>
  </si>
  <si>
    <t>618283-4525</t>
  </si>
  <si>
    <t>Dr. Jennifer D Garrison</t>
  </si>
  <si>
    <t>Vandalia CUSD 203</t>
  </si>
  <si>
    <t>Saint Elmo</t>
  </si>
  <si>
    <t>030262020</t>
  </si>
  <si>
    <t>http://www.stelmo.org</t>
  </si>
  <si>
    <t>1737230</t>
  </si>
  <si>
    <t>618829-3264</t>
  </si>
  <si>
    <t>62458 1368</t>
  </si>
  <si>
    <t>1200 N Walnut St</t>
  </si>
  <si>
    <t>Julie Healy</t>
  </si>
  <si>
    <t>St Elmo CUSD 202</t>
  </si>
  <si>
    <t>http://www.bcusd201.com</t>
  </si>
  <si>
    <t>Brownstown</t>
  </si>
  <si>
    <t>030262010</t>
  </si>
  <si>
    <t>62418 1129</t>
  </si>
  <si>
    <t>421 S College Ave</t>
  </si>
  <si>
    <t>1707440</t>
  </si>
  <si>
    <t>618427-3355</t>
  </si>
  <si>
    <t>Mr. Michael Shackelford</t>
  </si>
  <si>
    <t>Brownstown CUSD 201</t>
  </si>
  <si>
    <t>http://www.teutopolisschools.org</t>
  </si>
  <si>
    <t>Teutopolis</t>
  </si>
  <si>
    <t>030250500</t>
  </si>
  <si>
    <t>Effingham</t>
  </si>
  <si>
    <t>801 W Main St</t>
  </si>
  <si>
    <t>1738760</t>
  </si>
  <si>
    <t>217857-3535</t>
  </si>
  <si>
    <t>62467 0607</t>
  </si>
  <si>
    <t>PO Box 607</t>
  </si>
  <si>
    <t>Mr. Matthew Sturgeon</t>
  </si>
  <si>
    <t>Teutopolis CUSD 50</t>
  </si>
  <si>
    <t>030250400</t>
  </si>
  <si>
    <t>http://www.unit40.org</t>
  </si>
  <si>
    <t>1713560</t>
  </si>
  <si>
    <t>217540-1501</t>
  </si>
  <si>
    <t>62401 0130</t>
  </si>
  <si>
    <t>2803 S Banker St</t>
  </si>
  <si>
    <t>Mr. Mark E Doan</t>
  </si>
  <si>
    <t>Effingham CUSD 40</t>
  </si>
  <si>
    <t>http://www.dieterichschools.org</t>
  </si>
  <si>
    <t>62424 0187</t>
  </si>
  <si>
    <t>Dieterich</t>
  </si>
  <si>
    <t>205 S Pine St</t>
  </si>
  <si>
    <t>PO Box 187</t>
  </si>
  <si>
    <t>030250300</t>
  </si>
  <si>
    <t>1712240</t>
  </si>
  <si>
    <t>217925-5249</t>
  </si>
  <si>
    <t>Mr. Cary Jackson</t>
  </si>
  <si>
    <t>Dieterich CUSD 30</t>
  </si>
  <si>
    <t>http://www.beechercity.org</t>
  </si>
  <si>
    <t>618487-5100</t>
  </si>
  <si>
    <t>Beecher City</t>
  </si>
  <si>
    <t>030250200</t>
  </si>
  <si>
    <t>62414 2219</t>
  </si>
  <si>
    <t>438 E State Highway 33</t>
  </si>
  <si>
    <t>1705460</t>
  </si>
  <si>
    <t>Mr. Philip E Lark</t>
  </si>
  <si>
    <t>Beecher City CUSD 20</t>
  </si>
  <si>
    <t>Altamont</t>
  </si>
  <si>
    <t>030250100</t>
  </si>
  <si>
    <t>62411 1265</t>
  </si>
  <si>
    <t>7 S Ewing St</t>
  </si>
  <si>
    <t>http://www.altamont.k12.il.us</t>
  </si>
  <si>
    <t>1703510</t>
  </si>
  <si>
    <t>618483-6195</t>
  </si>
  <si>
    <t>Mr. Jim Littleford</t>
  </si>
  <si>
    <t>Altamont CUSD 10</t>
  </si>
  <si>
    <t>http://www.southforkschools.com</t>
  </si>
  <si>
    <t>Kincaid</t>
  </si>
  <si>
    <t>030110140</t>
  </si>
  <si>
    <t>Christian</t>
  </si>
  <si>
    <t>217237-4333</t>
  </si>
  <si>
    <t>1736640</t>
  </si>
  <si>
    <t>62540 0020</t>
  </si>
  <si>
    <t>612 Dial St</t>
  </si>
  <si>
    <t>Mr. Chris E Clark</t>
  </si>
  <si>
    <t>South Fork SD 14</t>
  </si>
  <si>
    <t>http://www.panaschools.com</t>
  </si>
  <si>
    <t>62557 0377</t>
  </si>
  <si>
    <t>Pana</t>
  </si>
  <si>
    <t>PO Box 377</t>
  </si>
  <si>
    <t>030110080</t>
  </si>
  <si>
    <t>1730630</t>
  </si>
  <si>
    <t>217562-1500</t>
  </si>
  <si>
    <t>14 Main St</t>
  </si>
  <si>
    <t>Mr. Jason J Bauer</t>
  </si>
  <si>
    <t>Pana CUSD 8</t>
  </si>
  <si>
    <t>217623-5603</t>
  </si>
  <si>
    <t>62531 9713</t>
  </si>
  <si>
    <t>Edinburg</t>
  </si>
  <si>
    <t>100 E Martin St</t>
  </si>
  <si>
    <t>030110040</t>
  </si>
  <si>
    <t>http://ecusd4.com</t>
  </si>
  <si>
    <t>1713410</t>
  </si>
  <si>
    <t>Mr. Ben J Theilen</t>
  </si>
  <si>
    <t>Edinburg CUSD 4</t>
  </si>
  <si>
    <t>Taylorville</t>
  </si>
  <si>
    <t>Dr. Chris Dougherty</t>
  </si>
  <si>
    <t>030110030</t>
  </si>
  <si>
    <t>https://www.tcusd3.org/</t>
  </si>
  <si>
    <t>1738700</t>
  </si>
  <si>
    <t>217824-4951</t>
  </si>
  <si>
    <t>62568 1849</t>
  </si>
  <si>
    <t>815B W Springfield Rd</t>
  </si>
  <si>
    <t>Taylorville CUSD 3</t>
  </si>
  <si>
    <t>http://www.mohawks.net</t>
  </si>
  <si>
    <t>62546 0013</t>
  </si>
  <si>
    <t>Morrisonville</t>
  </si>
  <si>
    <t>PO Box 13</t>
  </si>
  <si>
    <t>030110010</t>
  </si>
  <si>
    <t>1726760</t>
  </si>
  <si>
    <t>217526-4431</t>
  </si>
  <si>
    <t>301 School St</t>
  </si>
  <si>
    <t>Mr. David Meister</t>
  </si>
  <si>
    <t>Morrisonville CUSD 1</t>
  </si>
  <si>
    <t>Greenville</t>
  </si>
  <si>
    <t>030030020</t>
  </si>
  <si>
    <t>Bond</t>
  </si>
  <si>
    <t>1717730</t>
  </si>
  <si>
    <t>618664-0170</t>
  </si>
  <si>
    <t>62246 1378</t>
  </si>
  <si>
    <t>1008 N Hena St</t>
  </si>
  <si>
    <t>Wes Olson</t>
  </si>
  <si>
    <t>Bond County CUSD 2</t>
  </si>
  <si>
    <t>62262 1049</t>
  </si>
  <si>
    <t>Mulberry Grove</t>
  </si>
  <si>
    <t>801 W Wall St</t>
  </si>
  <si>
    <t>030030010</t>
  </si>
  <si>
    <t>http://www.mgschools.com</t>
  </si>
  <si>
    <t>618326-8812</t>
  </si>
  <si>
    <t>1727450</t>
  </si>
  <si>
    <t>Mr. Robert Koontz</t>
  </si>
  <si>
    <t>Mulberry Grove CUSD 1</t>
  </si>
  <si>
    <t>http://www.bluffs-school.com</t>
  </si>
  <si>
    <t>62621 0230</t>
  </si>
  <si>
    <t>Bluffs</t>
  </si>
  <si>
    <t>100 W Rockwood St</t>
  </si>
  <si>
    <t>010860020</t>
  </si>
  <si>
    <t>Scott</t>
  </si>
  <si>
    <t>1706600</t>
  </si>
  <si>
    <t>217754-3351</t>
  </si>
  <si>
    <t>Dr. Kevin Blankenship</t>
  </si>
  <si>
    <t>Scott-Morgan CUSD 2</t>
  </si>
  <si>
    <t>http://www.winchesterschools.net</t>
  </si>
  <si>
    <t>Winchester</t>
  </si>
  <si>
    <t>010860010</t>
  </si>
  <si>
    <t>1742660</t>
  </si>
  <si>
    <t>217742-3175</t>
  </si>
  <si>
    <t>62694 1246</t>
  </si>
  <si>
    <t>149 S Elm St</t>
  </si>
  <si>
    <t>Winchester CUSD 1</t>
  </si>
  <si>
    <t>217335-2323</t>
  </si>
  <si>
    <t>62312 1031</t>
  </si>
  <si>
    <t>Barry</t>
  </si>
  <si>
    <t>401 McDonough St</t>
  </si>
  <si>
    <t>010750120</t>
  </si>
  <si>
    <t>Pike</t>
  </si>
  <si>
    <t>http://westerncusd12.org</t>
  </si>
  <si>
    <t>1701387</t>
  </si>
  <si>
    <t>Mrs. Jessica Funk</t>
  </si>
  <si>
    <t>Western CUSD 12</t>
  </si>
  <si>
    <t>Pittsfield</t>
  </si>
  <si>
    <t>010750100</t>
  </si>
  <si>
    <t>http://www.pikeland.org</t>
  </si>
  <si>
    <t>1731710</t>
  </si>
  <si>
    <t>217285-2147</t>
  </si>
  <si>
    <t>62363 1960</t>
  </si>
  <si>
    <t>512 S Madison St</t>
  </si>
  <si>
    <t>Dr. Carol Kilver</t>
  </si>
  <si>
    <t>Pikeland CUSD 10</t>
  </si>
  <si>
    <t>http://www.griggsvilleperry.org</t>
  </si>
  <si>
    <t>217833-2352</t>
  </si>
  <si>
    <t>62340 0439</t>
  </si>
  <si>
    <t>Griggsville</t>
  </si>
  <si>
    <t>010750040</t>
  </si>
  <si>
    <t>1717790</t>
  </si>
  <si>
    <t>202 N Stanford</t>
  </si>
  <si>
    <t>Mr. Kent Hawley</t>
  </si>
  <si>
    <t>Griggsville-Perry CUSD 4</t>
  </si>
  <si>
    <t>http://www.phwolves.com</t>
  </si>
  <si>
    <t>217734-2311</t>
  </si>
  <si>
    <t>62366 0277</t>
  </si>
  <si>
    <t>Pleasant Hill</t>
  </si>
  <si>
    <t>501 E Quincy St</t>
  </si>
  <si>
    <t>PO Box 277</t>
  </si>
  <si>
    <t>010750030</t>
  </si>
  <si>
    <t>1731890</t>
  </si>
  <si>
    <t>Mr. Ron Edwards</t>
  </si>
  <si>
    <t>Pleasant Hill CUSD 3</t>
  </si>
  <si>
    <t>010691170</t>
  </si>
  <si>
    <t>Morgan</t>
  </si>
  <si>
    <t>http://www.jsd117.org</t>
  </si>
  <si>
    <t>62650 1997</t>
  </si>
  <si>
    <t>1720280</t>
  </si>
  <si>
    <t>217243-9411</t>
  </si>
  <si>
    <t>211 W State St</t>
  </si>
  <si>
    <t>Mr. Steve Ptacek</t>
  </si>
  <si>
    <t>Jacksonville SD 117</t>
  </si>
  <si>
    <t>http://www.triopiacusd27.org/</t>
  </si>
  <si>
    <t>62631 5017</t>
  </si>
  <si>
    <t>Concord</t>
  </si>
  <si>
    <t>010690270</t>
  </si>
  <si>
    <t>2204 Concord Arenzville Rd</t>
  </si>
  <si>
    <t>1710830</t>
  </si>
  <si>
    <t>217457-2283</t>
  </si>
  <si>
    <t>Mr. Adam Dean</t>
  </si>
  <si>
    <t>Triopia CUSD 27</t>
  </si>
  <si>
    <t>217584-1744</t>
  </si>
  <si>
    <t>Meredosia</t>
  </si>
  <si>
    <t>830 Main St</t>
  </si>
  <si>
    <t>010690110</t>
  </si>
  <si>
    <t>http://www.mcsd11.net</t>
  </si>
  <si>
    <t>1725680</t>
  </si>
  <si>
    <t>62665 7357</t>
  </si>
  <si>
    <t>Mr. Thad Walker</t>
  </si>
  <si>
    <t>Meredosia-Chambersburg CUSD 11</t>
  </si>
  <si>
    <t>http://www.waverlyscotties.com</t>
  </si>
  <si>
    <t>Waverly</t>
  </si>
  <si>
    <t>010690060</t>
  </si>
  <si>
    <t>62692 1041</t>
  </si>
  <si>
    <t>201 N Miller St</t>
  </si>
  <si>
    <t>1741280</t>
  </si>
  <si>
    <t>217435-8121</t>
  </si>
  <si>
    <t>Mr. Dustin W Day</t>
  </si>
  <si>
    <t>Waverly CUSD 6</t>
  </si>
  <si>
    <t>217675-2395</t>
  </si>
  <si>
    <t>62638 4933</t>
  </si>
  <si>
    <t>110 State</t>
  </si>
  <si>
    <t>010690010</t>
  </si>
  <si>
    <t>http://www.franklinhigh.com</t>
  </si>
  <si>
    <t>Mr. Jeff Waggener</t>
  </si>
  <si>
    <t>1715750</t>
  </si>
  <si>
    <t>Franklin CUSD 1</t>
  </si>
  <si>
    <t>http://www.a-ccentral.com</t>
  </si>
  <si>
    <t>010092620</t>
  </si>
  <si>
    <t>Cass</t>
  </si>
  <si>
    <t>62612 0260</t>
  </si>
  <si>
    <t>Ashland</t>
  </si>
  <si>
    <t>501 W Buchanan St</t>
  </si>
  <si>
    <t>1700105</t>
  </si>
  <si>
    <t>217476-8112</t>
  </si>
  <si>
    <t>Mr. Timothy Page</t>
  </si>
  <si>
    <t>A-C Central CUSD 262</t>
  </si>
  <si>
    <t>http://www.virginia64.com</t>
  </si>
  <si>
    <t>62691 1547</t>
  </si>
  <si>
    <t>Virginia</t>
  </si>
  <si>
    <t>651 S Morgan St</t>
  </si>
  <si>
    <t>010090640</t>
  </si>
  <si>
    <t>1740410</t>
  </si>
  <si>
    <t>217452-3085</t>
  </si>
  <si>
    <t>Mr. Gary DePatis</t>
  </si>
  <si>
    <t>Virginia CUSD 64</t>
  </si>
  <si>
    <t>Beardstown</t>
  </si>
  <si>
    <t>010090150</t>
  </si>
  <si>
    <t>62618 2052</t>
  </si>
  <si>
    <t>500 E 15th St</t>
  </si>
  <si>
    <t>http://beardstown.com</t>
  </si>
  <si>
    <t>1705310</t>
  </si>
  <si>
    <t>217323-3099</t>
  </si>
  <si>
    <t>Mr. Ron Gilbert</t>
  </si>
  <si>
    <t>Beardstown CUSD 15</t>
  </si>
  <si>
    <t>http://www.bchornets.com</t>
  </si>
  <si>
    <t>010050010</t>
  </si>
  <si>
    <t>Brown</t>
  </si>
  <si>
    <t>62353 1377</t>
  </si>
  <si>
    <t>1727300</t>
  </si>
  <si>
    <t>217773-7401</t>
  </si>
  <si>
    <t>Mt Sterling</t>
  </si>
  <si>
    <t>Dr. Curt Simonson</t>
  </si>
  <si>
    <t>Brown County CUSD 1</t>
  </si>
  <si>
    <t>http://www.qps.org</t>
  </si>
  <si>
    <t>217223-8700</t>
  </si>
  <si>
    <t>Quincy</t>
  </si>
  <si>
    <t>010011720</t>
  </si>
  <si>
    <t>Adams</t>
  </si>
  <si>
    <t>1733000</t>
  </si>
  <si>
    <t>62301 4261</t>
  </si>
  <si>
    <t>1416 Maine St</t>
  </si>
  <si>
    <t>Mr. Roy Webb</t>
  </si>
  <si>
    <t>Quincy SD 172</t>
  </si>
  <si>
    <t>62351 0200</t>
  </si>
  <si>
    <t>Mendon</t>
  </si>
  <si>
    <t>453 W Collins St</t>
  </si>
  <si>
    <t>010010040</t>
  </si>
  <si>
    <t>http://www.cusd4.com</t>
  </si>
  <si>
    <t>1725590</t>
  </si>
  <si>
    <t>217936-2111</t>
  </si>
  <si>
    <t>Mr. Scott Riddle</t>
  </si>
  <si>
    <t>CUSD 4</t>
  </si>
  <si>
    <t>http://www.cusd3.com</t>
  </si>
  <si>
    <t>010010030</t>
  </si>
  <si>
    <t>Camp Point</t>
  </si>
  <si>
    <t>62320 2516</t>
  </si>
  <si>
    <t>2110 Highway 94 N</t>
  </si>
  <si>
    <t>1708220</t>
  </si>
  <si>
    <t>217593-7116</t>
  </si>
  <si>
    <t>Mrs. Erica Smith</t>
  </si>
  <si>
    <t>Central CUSD 3</t>
  </si>
  <si>
    <t>http://www.libertyschool.net</t>
  </si>
  <si>
    <t>62347 1107</t>
  </si>
  <si>
    <t>Liberty</t>
  </si>
  <si>
    <t>505 N Park St</t>
  </si>
  <si>
    <t>010010020</t>
  </si>
  <si>
    <t>217645-3433</t>
  </si>
  <si>
    <t>1722770</t>
  </si>
  <si>
    <t>Mrs. Kelle Bunch</t>
  </si>
  <si>
    <t>Liberty CUSD 2</t>
  </si>
  <si>
    <t>217656-3323</t>
  </si>
  <si>
    <t>62360 1041</t>
  </si>
  <si>
    <t>Payson</t>
  </si>
  <si>
    <t>010010010</t>
  </si>
  <si>
    <t>http://www.cusd1.org</t>
  </si>
  <si>
    <t>1730990</t>
  </si>
  <si>
    <t>406 W State St</t>
  </si>
  <si>
    <t>Dr. Donna Veile</t>
  </si>
  <si>
    <t>Payson CUSD 1</t>
  </si>
  <si>
    <t>WebSite</t>
  </si>
  <si>
    <t>NCES ID</t>
  </si>
  <si>
    <t>Cat</t>
  </si>
  <si>
    <t>FedCong</t>
  </si>
  <si>
    <t>StSen</t>
  </si>
  <si>
    <t>State House District</t>
  </si>
  <si>
    <t>GradeServed</t>
  </si>
  <si>
    <t>Telephone</t>
  </si>
  <si>
    <t>Zip</t>
  </si>
  <si>
    <t>City</t>
  </si>
  <si>
    <t>Delivery Address</t>
  </si>
  <si>
    <t>Mailing Address</t>
  </si>
  <si>
    <t>Administrator</t>
  </si>
  <si>
    <t>FacilityName</t>
  </si>
  <si>
    <t>Type</t>
  </si>
  <si>
    <t>Region-2
County-3
District-4</t>
  </si>
  <si>
    <t>RecType</t>
  </si>
  <si>
    <t>CountyName</t>
  </si>
  <si>
    <t>RCDT</t>
  </si>
  <si>
    <t>Sc</t>
  </si>
  <si>
    <t>00</t>
  </si>
  <si>
    <t xml:space="preserve">Check ASE Totals  </t>
  </si>
  <si>
    <t>ASE</t>
  </si>
  <si>
    <t>Sp Ed PreK</t>
  </si>
  <si>
    <t>K-12 Above</t>
  </si>
  <si>
    <t>Check 2020</t>
  </si>
  <si>
    <t>Check 2019</t>
  </si>
  <si>
    <t>Check 2018</t>
  </si>
  <si>
    <t>2020 K-12 Enrollment</t>
  </si>
  <si>
    <t>2019 K-12 Enrollment</t>
  </si>
  <si>
    <t>2018 K-12 Enrollment</t>
  </si>
  <si>
    <t>District Entity ID</t>
  </si>
  <si>
    <t>K
ALL
(1/2 Day Counted as 0.5)</t>
  </si>
  <si>
    <t>Sped PK
(Counted as 0.5)</t>
  </si>
  <si>
    <t>Total</t>
  </si>
  <si>
    <t xml:space="preserve">District Name </t>
  </si>
  <si>
    <t>13 Digit District ID (NO dashes)</t>
  </si>
  <si>
    <t>K-12 Enrollment for Budget Staff</t>
  </si>
  <si>
    <t>Average</t>
  </si>
  <si>
    <t>1</t>
  </si>
  <si>
    <t>Report Prepared by: Data Warehouse on 6/22/2020</t>
  </si>
  <si>
    <t>Summary of Average Student Enrollment for use in Calculations</t>
  </si>
  <si>
    <t>FY 2021 Evidence-Based Funding</t>
  </si>
  <si>
    <t>FY19 Per Pupil Funding</t>
  </si>
  <si>
    <t>FY22 SAIPE Poverty Percentage</t>
  </si>
  <si>
    <t>State Totals</t>
  </si>
  <si>
    <t>56099365U26</t>
  </si>
  <si>
    <t>56099255U26</t>
  </si>
  <si>
    <t>56099210016</t>
  </si>
  <si>
    <t>56099209U26</t>
  </si>
  <si>
    <t>56099207U26</t>
  </si>
  <si>
    <t>56099205017</t>
  </si>
  <si>
    <t>56099204017</t>
  </si>
  <si>
    <t>56099203004</t>
  </si>
  <si>
    <t>56099202022</t>
  </si>
  <si>
    <t>56099201U26</t>
  </si>
  <si>
    <t>56099200U26</t>
  </si>
  <si>
    <t>56099161002</t>
  </si>
  <si>
    <t>56099159002</t>
  </si>
  <si>
    <t>56099157C04</t>
  </si>
  <si>
    <t>56099122002</t>
  </si>
  <si>
    <t>56099114002</t>
  </si>
  <si>
    <t>56099092002</t>
  </si>
  <si>
    <t>56099091002</t>
  </si>
  <si>
    <t>56099090002</t>
  </si>
  <si>
    <t>56099089002</t>
  </si>
  <si>
    <t>56099088A02</t>
  </si>
  <si>
    <t>56099088002</t>
  </si>
  <si>
    <t>56099086005</t>
  </si>
  <si>
    <t>56099084002</t>
  </si>
  <si>
    <t>56099081002</t>
  </si>
  <si>
    <t>56099070C04</t>
  </si>
  <si>
    <t>56099033C04</t>
  </si>
  <si>
    <t>56099030C04</t>
  </si>
  <si>
    <t>56099017002</t>
  </si>
  <si>
    <t>Salt Fork Community Unit District  512</t>
  </si>
  <si>
    <t>54092512026</t>
  </si>
  <si>
    <t>54092225017</t>
  </si>
  <si>
    <t>54092118024</t>
  </si>
  <si>
    <t>54092076026</t>
  </si>
  <si>
    <t>54092061003</t>
  </si>
  <si>
    <t>54092011026</t>
  </si>
  <si>
    <t>54092010026</t>
  </si>
  <si>
    <t>54092007026</t>
  </si>
  <si>
    <t>54092004026</t>
  </si>
  <si>
    <t>54092002026</t>
  </si>
  <si>
    <t>54092001026</t>
  </si>
  <si>
    <t>53102140026</t>
  </si>
  <si>
    <t>53102122017</t>
  </si>
  <si>
    <t>53102069002</t>
  </si>
  <si>
    <t>53102060026</t>
  </si>
  <si>
    <t>53102021026</t>
  </si>
  <si>
    <t>53102011026</t>
  </si>
  <si>
    <t>53102006026</t>
  </si>
  <si>
    <t>53102002004</t>
  </si>
  <si>
    <t>53102001004</t>
  </si>
  <si>
    <t>53090709026</t>
  </si>
  <si>
    <t>53090703026</t>
  </si>
  <si>
    <t>53090702026</t>
  </si>
  <si>
    <t>53090701026</t>
  </si>
  <si>
    <t>53090606004</t>
  </si>
  <si>
    <t>53090309016</t>
  </si>
  <si>
    <t>53090308016</t>
  </si>
  <si>
    <t>53090303016</t>
  </si>
  <si>
    <t>53090137002</t>
  </si>
  <si>
    <t>53090108002</t>
  </si>
  <si>
    <t>53090102002</t>
  </si>
  <si>
    <t>53090098002</t>
  </si>
  <si>
    <t>53090086002</t>
  </si>
  <si>
    <t>53090085002</t>
  </si>
  <si>
    <t>53090076002</t>
  </si>
  <si>
    <t>53090052002</t>
  </si>
  <si>
    <t>53090051002</t>
  </si>
  <si>
    <t>53090050002</t>
  </si>
  <si>
    <t>53060191026</t>
  </si>
  <si>
    <t>53060189026</t>
  </si>
  <si>
    <t>53060126026</t>
  </si>
  <si>
    <t>51084186025</t>
  </si>
  <si>
    <t>51084016026</t>
  </si>
  <si>
    <t>51084015026</t>
  </si>
  <si>
    <t>51084014026</t>
  </si>
  <si>
    <t>51084011026</t>
  </si>
  <si>
    <t>51084010026</t>
  </si>
  <si>
    <t>51084008026</t>
  </si>
  <si>
    <t>51084005026</t>
  </si>
  <si>
    <t>51084003A26</t>
  </si>
  <si>
    <t>51084001026</t>
  </si>
  <si>
    <t>51065213026</t>
  </si>
  <si>
    <t>51065202026</t>
  </si>
  <si>
    <t>51065200026</t>
  </si>
  <si>
    <t>50082203017</t>
  </si>
  <si>
    <t>50082201017</t>
  </si>
  <si>
    <t>50082196026</t>
  </si>
  <si>
    <t>50082189022</t>
  </si>
  <si>
    <t>50082188022</t>
  </si>
  <si>
    <t>50082187026</t>
  </si>
  <si>
    <t>50082181002</t>
  </si>
  <si>
    <t>50082175002</t>
  </si>
  <si>
    <t>50082160004</t>
  </si>
  <si>
    <t>50082130004</t>
  </si>
  <si>
    <t>50082119002</t>
  </si>
  <si>
    <t>50082118002</t>
  </si>
  <si>
    <t>50082116002</t>
  </si>
  <si>
    <t>50082115002</t>
  </si>
  <si>
    <t>50082113002</t>
  </si>
  <si>
    <t>50082110004</t>
  </si>
  <si>
    <t>50082105002</t>
  </si>
  <si>
    <t>50082104002</t>
  </si>
  <si>
    <t>50082090004</t>
  </si>
  <si>
    <t>50082085002</t>
  </si>
  <si>
    <t>50082077016</t>
  </si>
  <si>
    <t>50082070004</t>
  </si>
  <si>
    <t>50082060026</t>
  </si>
  <si>
    <t>50082040026</t>
  </si>
  <si>
    <t>50082030003</t>
  </si>
  <si>
    <t>50082019026</t>
  </si>
  <si>
    <t>50082009026</t>
  </si>
  <si>
    <t>49081300026</t>
  </si>
  <si>
    <t>49081200026</t>
  </si>
  <si>
    <t>49081100026</t>
  </si>
  <si>
    <t>49081041025</t>
  </si>
  <si>
    <t>49081040022</t>
  </si>
  <si>
    <t>49081037002</t>
  </si>
  <si>
    <t>49081036002</t>
  </si>
  <si>
    <t>49081034002</t>
  </si>
  <si>
    <t>49081030017</t>
  </si>
  <si>
    <t>49081029002</t>
  </si>
  <si>
    <t>48072328003</t>
  </si>
  <si>
    <t>48072327026</t>
  </si>
  <si>
    <t>48072326026</t>
  </si>
  <si>
    <t>48072325026</t>
  </si>
  <si>
    <t>48072323026</t>
  </si>
  <si>
    <t>48072322026</t>
  </si>
  <si>
    <t>48072321026</t>
  </si>
  <si>
    <t>48072316004</t>
  </si>
  <si>
    <t>48072310016</t>
  </si>
  <si>
    <t>48072309026</t>
  </si>
  <si>
    <t>48072265026</t>
  </si>
  <si>
    <t>48072150025</t>
  </si>
  <si>
    <t>48072070002</t>
  </si>
  <si>
    <t>48072069002</t>
  </si>
  <si>
    <t>Oak Grove SD 68  Bartonville</t>
  </si>
  <si>
    <t>48072068002</t>
  </si>
  <si>
    <t>48072066002</t>
  </si>
  <si>
    <t>48072063002</t>
  </si>
  <si>
    <t>48072062002</t>
  </si>
  <si>
    <t>47098301017</t>
  </si>
  <si>
    <t>47098145004</t>
  </si>
  <si>
    <t>47098020002</t>
  </si>
  <si>
    <t>47098013002</t>
  </si>
  <si>
    <t>47098006026</t>
  </si>
  <si>
    <t>47098005026</t>
  </si>
  <si>
    <t>47098003026</t>
  </si>
  <si>
    <t>47098002026</t>
  </si>
  <si>
    <t>47098001026</t>
  </si>
  <si>
    <t>47071269004</t>
  </si>
  <si>
    <t>47071231004</t>
  </si>
  <si>
    <t>47071226026</t>
  </si>
  <si>
    <t>47071223026</t>
  </si>
  <si>
    <t>47071222026</t>
  </si>
  <si>
    <t>47071221026</t>
  </si>
  <si>
    <t>47071220026</t>
  </si>
  <si>
    <t>47071212017</t>
  </si>
  <si>
    <t>47071161004</t>
  </si>
  <si>
    <t>47071144003</t>
  </si>
  <si>
    <t>47052275026</t>
  </si>
  <si>
    <t>47052272026</t>
  </si>
  <si>
    <t>47052271026</t>
  </si>
  <si>
    <t>47052220002</t>
  </si>
  <si>
    <t>47052170022</t>
  </si>
  <si>
    <t>45079140026</t>
  </si>
  <si>
    <t>45079139026</t>
  </si>
  <si>
    <t>45079138026</t>
  </si>
  <si>
    <t>45079134004</t>
  </si>
  <si>
    <t>45079132026</t>
  </si>
  <si>
    <t>45079122019</t>
  </si>
  <si>
    <t>45079001022</t>
  </si>
  <si>
    <t>45067005026</t>
  </si>
  <si>
    <t>45067004026</t>
  </si>
  <si>
    <t>45067003026</t>
  </si>
  <si>
    <t>44063200026</t>
  </si>
  <si>
    <t>44063165003</t>
  </si>
  <si>
    <t>44063158022</t>
  </si>
  <si>
    <t>44063157016</t>
  </si>
  <si>
    <t>44063156016</t>
  </si>
  <si>
    <t>44063155016</t>
  </si>
  <si>
    <t>44063154016</t>
  </si>
  <si>
    <t>44063050026</t>
  </si>
  <si>
    <t>44063047004</t>
  </si>
  <si>
    <t>44063046003</t>
  </si>
  <si>
    <t>44063036002</t>
  </si>
  <si>
    <t>44063026004</t>
  </si>
  <si>
    <t>44063019024</t>
  </si>
  <si>
    <t>44063018004</t>
  </si>
  <si>
    <t>44063015004</t>
  </si>
  <si>
    <t>44063012026</t>
  </si>
  <si>
    <t>44063003003</t>
  </si>
  <si>
    <t>44063002003</t>
  </si>
  <si>
    <t>41057015003</t>
  </si>
  <si>
    <t>41057014016</t>
  </si>
  <si>
    <t>41057013002</t>
  </si>
  <si>
    <t>41057012026</t>
  </si>
  <si>
    <t>41057011026</t>
  </si>
  <si>
    <t>41057010026</t>
  </si>
  <si>
    <t>41057009026</t>
  </si>
  <si>
    <t>41057008026</t>
  </si>
  <si>
    <t>41057007026</t>
  </si>
  <si>
    <t>41057005026</t>
  </si>
  <si>
    <t>41057003026</t>
  </si>
  <si>
    <t>41057002026</t>
  </si>
  <si>
    <t>41057001026</t>
  </si>
  <si>
    <t>40056034026</t>
  </si>
  <si>
    <t>40056009026</t>
  </si>
  <si>
    <t>40056008026</t>
  </si>
  <si>
    <t>40056007026</t>
  </si>
  <si>
    <t>40056006026</t>
  </si>
  <si>
    <t>40056005026</t>
  </si>
  <si>
    <t>40056002026</t>
  </si>
  <si>
    <t>40056001026</t>
  </si>
  <si>
    <t>40042100026</t>
  </si>
  <si>
    <t>40031010026</t>
  </si>
  <si>
    <t>40031003026</t>
  </si>
  <si>
    <t>40031001026</t>
  </si>
  <si>
    <t>40007042026</t>
  </si>
  <si>
    <t>40007040026</t>
  </si>
  <si>
    <t>39074100026</t>
  </si>
  <si>
    <t>39074057026</t>
  </si>
  <si>
    <t>39074025026</t>
  </si>
  <si>
    <t>39074005026</t>
  </si>
  <si>
    <t>39055061025</t>
  </si>
  <si>
    <t>39055015026</t>
  </si>
  <si>
    <t>39055011026</t>
  </si>
  <si>
    <t>39055009026</t>
  </si>
  <si>
    <t>39055003026</t>
  </si>
  <si>
    <t>39055002026</t>
  </si>
  <si>
    <t>39055001026</t>
  </si>
  <si>
    <t>35078535026</t>
  </si>
  <si>
    <t>35059007026</t>
  </si>
  <si>
    <t>35059005026</t>
  </si>
  <si>
    <t>35050425026</t>
  </si>
  <si>
    <t>35050289004</t>
  </si>
  <si>
    <t>35050280017</t>
  </si>
  <si>
    <t>35050230004</t>
  </si>
  <si>
    <t>35050210004</t>
  </si>
  <si>
    <t>35050195004</t>
  </si>
  <si>
    <t>35050185004</t>
  </si>
  <si>
    <t>35050170004</t>
  </si>
  <si>
    <t>35050160017</t>
  </si>
  <si>
    <t>35050150002</t>
  </si>
  <si>
    <t>35050141002</t>
  </si>
  <si>
    <t>35050140017</t>
  </si>
  <si>
    <t>35050125002</t>
  </si>
  <si>
    <t>35050124002</t>
  </si>
  <si>
    <t>35050122002</t>
  </si>
  <si>
    <t>35050120017</t>
  </si>
  <si>
    <t>35050095004</t>
  </si>
  <si>
    <t>35050082004</t>
  </si>
  <si>
    <t>35050079004</t>
  </si>
  <si>
    <t>35050065004</t>
  </si>
  <si>
    <t>35050044002</t>
  </si>
  <si>
    <t>35050040017</t>
  </si>
  <si>
    <t>35050017504</t>
  </si>
  <si>
    <t>35050009026</t>
  </si>
  <si>
    <t>35050002026</t>
  </si>
  <si>
    <t>35050001026</t>
  </si>
  <si>
    <t>34049220026</t>
  </si>
  <si>
    <t>34049187026</t>
  </si>
  <si>
    <t>34049128016</t>
  </si>
  <si>
    <t>34049127016</t>
  </si>
  <si>
    <t>34049126017</t>
  </si>
  <si>
    <t>34049125013</t>
  </si>
  <si>
    <t>34049124016</t>
  </si>
  <si>
    <t>34049121017</t>
  </si>
  <si>
    <t>34049120013</t>
  </si>
  <si>
    <t>34049118026</t>
  </si>
  <si>
    <t>34049117016</t>
  </si>
  <si>
    <t>34049116026</t>
  </si>
  <si>
    <t>34049115016</t>
  </si>
  <si>
    <t>34049114002</t>
  </si>
  <si>
    <t>34049113017</t>
  </si>
  <si>
    <t>34049112002</t>
  </si>
  <si>
    <t>34049109002</t>
  </si>
  <si>
    <t>34049106002</t>
  </si>
  <si>
    <t>34049103002</t>
  </si>
  <si>
    <t>34049102004</t>
  </si>
  <si>
    <t>34049096004</t>
  </si>
  <si>
    <t>34049095026</t>
  </si>
  <si>
    <t>34049079002</t>
  </si>
  <si>
    <t>34049076002</t>
  </si>
  <si>
    <t>34049075002</t>
  </si>
  <si>
    <t>34049073004</t>
  </si>
  <si>
    <t>34049072002</t>
  </si>
  <si>
    <t>34049070002</t>
  </si>
  <si>
    <t>34049068002</t>
  </si>
  <si>
    <t>34049067005</t>
  </si>
  <si>
    <t>34049065002</t>
  </si>
  <si>
    <t>34049060026</t>
  </si>
  <si>
    <t>34049056002</t>
  </si>
  <si>
    <t>34049050004</t>
  </si>
  <si>
    <t>34049046004</t>
  </si>
  <si>
    <t>34049041004</t>
  </si>
  <si>
    <t>34049038002</t>
  </si>
  <si>
    <t>34049037002</t>
  </si>
  <si>
    <t>34049036002</t>
  </si>
  <si>
    <t>34049034004</t>
  </si>
  <si>
    <t>34049033002</t>
  </si>
  <si>
    <t>34049024004</t>
  </si>
  <si>
    <t>34049006002</t>
  </si>
  <si>
    <t>34049003004</t>
  </si>
  <si>
    <t>34049001002</t>
  </si>
  <si>
    <t>33094304026</t>
  </si>
  <si>
    <t>33094238026</t>
  </si>
  <si>
    <t>33066404026</t>
  </si>
  <si>
    <t>33048276026</t>
  </si>
  <si>
    <t>33048210026</t>
  </si>
  <si>
    <t>33048208026</t>
  </si>
  <si>
    <t>33048205026</t>
  </si>
  <si>
    <t>33048202026</t>
  </si>
  <si>
    <t>33036235026</t>
  </si>
  <si>
    <t>32046307016</t>
  </si>
  <si>
    <t>32046302016</t>
  </si>
  <si>
    <t>32046259004</t>
  </si>
  <si>
    <t>32046258004</t>
  </si>
  <si>
    <t>32046256004</t>
  </si>
  <si>
    <t>32046111025</t>
  </si>
  <si>
    <t>32046061002</t>
  </si>
  <si>
    <t>32046053002</t>
  </si>
  <si>
    <t>32046006026</t>
  </si>
  <si>
    <t>32046005026</t>
  </si>
  <si>
    <t>32046002026</t>
  </si>
  <si>
    <t>32046001026</t>
  </si>
  <si>
    <t>32038249026</t>
  </si>
  <si>
    <t>32038124026</t>
  </si>
  <si>
    <t>32038010026</t>
  </si>
  <si>
    <t>32038009026</t>
  </si>
  <si>
    <t>32038006026</t>
  </si>
  <si>
    <t>32038004026</t>
  </si>
  <si>
    <t>32038003026</t>
  </si>
  <si>
    <t>31045304026</t>
  </si>
  <si>
    <t>31045303026</t>
  </si>
  <si>
    <t>31045302026</t>
  </si>
  <si>
    <t>31045301026</t>
  </si>
  <si>
    <t>31045300026</t>
  </si>
  <si>
    <t>31045131022</t>
  </si>
  <si>
    <t>31045129022</t>
  </si>
  <si>
    <t>31045101022</t>
  </si>
  <si>
    <t>31045046022</t>
  </si>
  <si>
    <t>30091084026</t>
  </si>
  <si>
    <t>30091081016</t>
  </si>
  <si>
    <t>30091066022</t>
  </si>
  <si>
    <t>30091043004</t>
  </si>
  <si>
    <t>30091037004</t>
  </si>
  <si>
    <t>30091017022</t>
  </si>
  <si>
    <t>30091016004</t>
  </si>
  <si>
    <t>30077101026</t>
  </si>
  <si>
    <t>30077100026</t>
  </si>
  <si>
    <t>30073300026</t>
  </si>
  <si>
    <t>30073204004</t>
  </si>
  <si>
    <t>30073101016</t>
  </si>
  <si>
    <t>30073050002</t>
  </si>
  <si>
    <t>30073005002</t>
  </si>
  <si>
    <t>30039196026</t>
  </si>
  <si>
    <t>30039186026</t>
  </si>
  <si>
    <t>30039176026</t>
  </si>
  <si>
    <t>30039165016</t>
  </si>
  <si>
    <t>30039140004</t>
  </si>
  <si>
    <t>30039130004</t>
  </si>
  <si>
    <t>30039095002</t>
  </si>
  <si>
    <t>30039086003</t>
  </si>
  <si>
    <t>30002005026</t>
  </si>
  <si>
    <t>30002001022</t>
  </si>
  <si>
    <t>28088100026</t>
  </si>
  <si>
    <t>28088001026</t>
  </si>
  <si>
    <t>28037230026</t>
  </si>
  <si>
    <t>28037229026</t>
  </si>
  <si>
    <t>28037228026</t>
  </si>
  <si>
    <t>28037227026</t>
  </si>
  <si>
    <t>28037226026</t>
  </si>
  <si>
    <t>28037225026</t>
  </si>
  <si>
    <t>28037224026</t>
  </si>
  <si>
    <t>28037223026</t>
  </si>
  <si>
    <t>28037190002</t>
  </si>
  <si>
    <t>28006505016</t>
  </si>
  <si>
    <t>28006502017</t>
  </si>
  <si>
    <t>28006500015</t>
  </si>
  <si>
    <t>28006340026</t>
  </si>
  <si>
    <t>28006303026</t>
  </si>
  <si>
    <t>28006115002</t>
  </si>
  <si>
    <t>28006103022</t>
  </si>
  <si>
    <t>28006099004</t>
  </si>
  <si>
    <t>28006098002</t>
  </si>
  <si>
    <t>28006094004</t>
  </si>
  <si>
    <t>28006084004</t>
  </si>
  <si>
    <t>28006017004</t>
  </si>
  <si>
    <t>26085005026</t>
  </si>
  <si>
    <t>26062185026</t>
  </si>
  <si>
    <t>26062170026</t>
  </si>
  <si>
    <t>26062103026</t>
  </si>
  <si>
    <t>26034347004</t>
  </si>
  <si>
    <t>26034337026</t>
  </si>
  <si>
    <t>26034328024</t>
  </si>
  <si>
    <t>26034327004</t>
  </si>
  <si>
    <t>26034325026</t>
  </si>
  <si>
    <t>26034317004</t>
  </si>
  <si>
    <t>26034316026</t>
  </si>
  <si>
    <t>26034307016</t>
  </si>
  <si>
    <t>26029097026</t>
  </si>
  <si>
    <t>26029066025</t>
  </si>
  <si>
    <t>26029004026</t>
  </si>
  <si>
    <t>26029003026</t>
  </si>
  <si>
    <t>26029002026</t>
  </si>
  <si>
    <t>26029001026</t>
  </si>
  <si>
    <t>24047308026</t>
  </si>
  <si>
    <t>24047115026</t>
  </si>
  <si>
    <t>24047090004</t>
  </si>
  <si>
    <t>24047088026</t>
  </si>
  <si>
    <t>24047066004</t>
  </si>
  <si>
    <t>24047018016</t>
  </si>
  <si>
    <t>24032201004</t>
  </si>
  <si>
    <t>24032111016</t>
  </si>
  <si>
    <t>24032101016</t>
  </si>
  <si>
    <t>24032075002</t>
  </si>
  <si>
    <t>24032074003</t>
  </si>
  <si>
    <t>24032073017</t>
  </si>
  <si>
    <t>24032072C04</t>
  </si>
  <si>
    <t>24032060C04</t>
  </si>
  <si>
    <t>24032054002</t>
  </si>
  <si>
    <t>24032024C04</t>
  </si>
  <si>
    <t>24032002C02</t>
  </si>
  <si>
    <t>24032001026</t>
  </si>
  <si>
    <t>21100005026</t>
  </si>
  <si>
    <t>21100004026</t>
  </si>
  <si>
    <t>21100003026</t>
  </si>
  <si>
    <t>21100002026</t>
  </si>
  <si>
    <t>21100001026</t>
  </si>
  <si>
    <t>21061038026</t>
  </si>
  <si>
    <t>21061001026</t>
  </si>
  <si>
    <t>21044133017</t>
  </si>
  <si>
    <t>21044064002</t>
  </si>
  <si>
    <t>21044055002</t>
  </si>
  <si>
    <t>21044043003</t>
  </si>
  <si>
    <t>21044032003</t>
  </si>
  <si>
    <t>21044001026</t>
  </si>
  <si>
    <t>21028196026</t>
  </si>
  <si>
    <t>21028188026</t>
  </si>
  <si>
    <t>21028174026</t>
  </si>
  <si>
    <t>21028168026</t>
  </si>
  <si>
    <t>21028115004</t>
  </si>
  <si>
    <t>21028103013</t>
  </si>
  <si>
    <t>21028099026</t>
  </si>
  <si>
    <t>21028091004</t>
  </si>
  <si>
    <t>21028047004</t>
  </si>
  <si>
    <t>20097005026</t>
  </si>
  <si>
    <t>20097003026</t>
  </si>
  <si>
    <t>20097001026</t>
  </si>
  <si>
    <t>20096225016</t>
  </si>
  <si>
    <t>20096200026</t>
  </si>
  <si>
    <t>20096112004</t>
  </si>
  <si>
    <t>20096100026</t>
  </si>
  <si>
    <t>20096017004</t>
  </si>
  <si>
    <t>20096014004</t>
  </si>
  <si>
    <t>20096006004</t>
  </si>
  <si>
    <t>20093348026</t>
  </si>
  <si>
    <t>20093017024</t>
  </si>
  <si>
    <t>20083004026</t>
  </si>
  <si>
    <t>20083003026</t>
  </si>
  <si>
    <t>20083002026</t>
  </si>
  <si>
    <t>20083001026</t>
  </si>
  <si>
    <t>20076001026</t>
  </si>
  <si>
    <t>20035001026</t>
  </si>
  <si>
    <t>20033010026</t>
  </si>
  <si>
    <t>20030007026</t>
  </si>
  <si>
    <t>20024001026</t>
  </si>
  <si>
    <t>19022205026</t>
  </si>
  <si>
    <t>19022204026</t>
  </si>
  <si>
    <t>19022203026</t>
  </si>
  <si>
    <t>19022202026</t>
  </si>
  <si>
    <t>Westmont CUSD 201</t>
  </si>
  <si>
    <t>19022201026</t>
  </si>
  <si>
    <t>19022200026</t>
  </si>
  <si>
    <t>19022181004</t>
  </si>
  <si>
    <t>19022180004</t>
  </si>
  <si>
    <t>19022108016</t>
  </si>
  <si>
    <t>19022100016</t>
  </si>
  <si>
    <t>19022099016</t>
  </si>
  <si>
    <t>19022094016</t>
  </si>
  <si>
    <t>CCSD93</t>
  </si>
  <si>
    <t>19022093004</t>
  </si>
  <si>
    <t>19022089004</t>
  </si>
  <si>
    <t>19022088016</t>
  </si>
  <si>
    <t>19022087017</t>
  </si>
  <si>
    <t>19022086017</t>
  </si>
  <si>
    <t>19022068002</t>
  </si>
  <si>
    <t>19022066002</t>
  </si>
  <si>
    <t>19022063002</t>
  </si>
  <si>
    <t>19022062002</t>
  </si>
  <si>
    <t>19022061002</t>
  </si>
  <si>
    <t>19022060002</t>
  </si>
  <si>
    <t>19022058002</t>
  </si>
  <si>
    <t>19022053002</t>
  </si>
  <si>
    <t>19022048002</t>
  </si>
  <si>
    <t>19022045002</t>
  </si>
  <si>
    <t>19022044002</t>
  </si>
  <si>
    <t>19022041002</t>
  </si>
  <si>
    <t>19022034002</t>
  </si>
  <si>
    <t>19022033002</t>
  </si>
  <si>
    <t>19022025002</t>
  </si>
  <si>
    <t>19022020002</t>
  </si>
  <si>
    <t>19022016002</t>
  </si>
  <si>
    <t>19022015002</t>
  </si>
  <si>
    <t>19022013002</t>
  </si>
  <si>
    <t>19022012002</t>
  </si>
  <si>
    <t>19022011002</t>
  </si>
  <si>
    <t>19022010002</t>
  </si>
  <si>
    <t>19022007002</t>
  </si>
  <si>
    <t>19022004002</t>
  </si>
  <si>
    <t>19022002002</t>
  </si>
  <si>
    <t>17064087025</t>
  </si>
  <si>
    <t>17064019026</t>
  </si>
  <si>
    <t>17064016026</t>
  </si>
  <si>
    <t>17064007026</t>
  </si>
  <si>
    <t>17064005026</t>
  </si>
  <si>
    <t>17064004026</t>
  </si>
  <si>
    <t>17064003026</t>
  </si>
  <si>
    <t>17064002026</t>
  </si>
  <si>
    <t>17054404016</t>
  </si>
  <si>
    <t>17054092004</t>
  </si>
  <si>
    <t>17054088002</t>
  </si>
  <si>
    <t>17054061004</t>
  </si>
  <si>
    <t>17054027002</t>
  </si>
  <si>
    <t>17054023026</t>
  </si>
  <si>
    <t>17054021026</t>
  </si>
  <si>
    <t>17053438004</t>
  </si>
  <si>
    <t>17053435004</t>
  </si>
  <si>
    <t>17053429004</t>
  </si>
  <si>
    <t>17053426004</t>
  </si>
  <si>
    <t>17053425004</t>
  </si>
  <si>
    <t>17053232002</t>
  </si>
  <si>
    <t>17053230017</t>
  </si>
  <si>
    <t>17053090017</t>
  </si>
  <si>
    <t>17053074027</t>
  </si>
  <si>
    <t>17053008026</t>
  </si>
  <si>
    <t>17053006J26</t>
  </si>
  <si>
    <t>17053005026</t>
  </si>
  <si>
    <t>17020018026</t>
  </si>
  <si>
    <t>17020015026</t>
  </si>
  <si>
    <t>16019432026</t>
  </si>
  <si>
    <t>16019430026</t>
  </si>
  <si>
    <t>16019429026</t>
  </si>
  <si>
    <t>16019428026</t>
  </si>
  <si>
    <t>16019427026</t>
  </si>
  <si>
    <t>16019426026</t>
  </si>
  <si>
    <t>16019425026</t>
  </si>
  <si>
    <t>16019424026</t>
  </si>
  <si>
    <t>15016299025</t>
  </si>
  <si>
    <t>13095099016</t>
  </si>
  <si>
    <t>13095049004</t>
  </si>
  <si>
    <t>13095015004</t>
  </si>
  <si>
    <t>13095011004</t>
  </si>
  <si>
    <t>13095010026</t>
  </si>
  <si>
    <t>13095001004</t>
  </si>
  <si>
    <t>13058722026</t>
  </si>
  <si>
    <t>13058600016</t>
  </si>
  <si>
    <t>13058501026</t>
  </si>
  <si>
    <t>13058401026</t>
  </si>
  <si>
    <t>13058200017</t>
  </si>
  <si>
    <t>13058135002</t>
  </si>
  <si>
    <t>13058133002</t>
  </si>
  <si>
    <t>13058111002</t>
  </si>
  <si>
    <t>13058100026</t>
  </si>
  <si>
    <t>13058010004</t>
  </si>
  <si>
    <t>13058007004</t>
  </si>
  <si>
    <t>13058002003</t>
  </si>
  <si>
    <t>13058001003</t>
  </si>
  <si>
    <t>13041318027</t>
  </si>
  <si>
    <t>13041209027</t>
  </si>
  <si>
    <t>13041201017</t>
  </si>
  <si>
    <t>Spring Garden CCSD 178</t>
  </si>
  <si>
    <t>13041178004</t>
  </si>
  <si>
    <t>13041099004</t>
  </si>
  <si>
    <t>13041082002</t>
  </si>
  <si>
    <t>13041080002</t>
  </si>
  <si>
    <t>13041079002</t>
  </si>
  <si>
    <t>13041012004</t>
  </si>
  <si>
    <t>13041006004</t>
  </si>
  <si>
    <t>13041005004</t>
  </si>
  <si>
    <t>13041003004</t>
  </si>
  <si>
    <t>13041002004</t>
  </si>
  <si>
    <t>13041001026</t>
  </si>
  <si>
    <t>13014186002</t>
  </si>
  <si>
    <t>13014141502</t>
  </si>
  <si>
    <t>13014071016</t>
  </si>
  <si>
    <t>13014063002</t>
  </si>
  <si>
    <t>13014062002</t>
  </si>
  <si>
    <t>13014060002</t>
  </si>
  <si>
    <t>13014057002</t>
  </si>
  <si>
    <t>13014046002</t>
  </si>
  <si>
    <t>13014021002</t>
  </si>
  <si>
    <t>13014012004</t>
  </si>
  <si>
    <t>13014003026</t>
  </si>
  <si>
    <t>13014001026</t>
  </si>
  <si>
    <t>12080001026</t>
  </si>
  <si>
    <t>12051020026</t>
  </si>
  <si>
    <t>12051010026</t>
  </si>
  <si>
    <t>12040001026</t>
  </si>
  <si>
    <t>12017004026</t>
  </si>
  <si>
    <t>12017003026</t>
  </si>
  <si>
    <t>12017002026</t>
  </si>
  <si>
    <t>12017001026</t>
  </si>
  <si>
    <t>12013035026</t>
  </si>
  <si>
    <t>12013025026</t>
  </si>
  <si>
    <t>12013010026</t>
  </si>
  <si>
    <t>11087021026</t>
  </si>
  <si>
    <t>11087005A26</t>
  </si>
  <si>
    <t>11087004026</t>
  </si>
  <si>
    <t>11087003A26</t>
  </si>
  <si>
    <t>11087001026</t>
  </si>
  <si>
    <t>11070302026</t>
  </si>
  <si>
    <t>11070300026</t>
  </si>
  <si>
    <t>11023095025</t>
  </si>
  <si>
    <t>11023006026</t>
  </si>
  <si>
    <t>11023004026</t>
  </si>
  <si>
    <t>11023003026</t>
  </si>
  <si>
    <t>11023001026</t>
  </si>
  <si>
    <t>11021306026</t>
  </si>
  <si>
    <t>11021305026</t>
  </si>
  <si>
    <t>11021302026</t>
  </si>
  <si>
    <t>11021301026</t>
  </si>
  <si>
    <t>11018077026</t>
  </si>
  <si>
    <t>11018003026</t>
  </si>
  <si>
    <t>11015005026</t>
  </si>
  <si>
    <t>11015002026</t>
  </si>
  <si>
    <t>11015001026</t>
  </si>
  <si>
    <t>11012004C26</t>
  </si>
  <si>
    <t>11012003C26</t>
  </si>
  <si>
    <t>11012002C26</t>
  </si>
  <si>
    <t>09027010026</t>
  </si>
  <si>
    <t>09027005026</t>
  </si>
  <si>
    <t>09010305016</t>
  </si>
  <si>
    <t>09010197004</t>
  </si>
  <si>
    <t>09010193017</t>
  </si>
  <si>
    <t>09010188004</t>
  </si>
  <si>
    <t>09010169004</t>
  </si>
  <si>
    <t>09010142004</t>
  </si>
  <si>
    <t>09010137002</t>
  </si>
  <si>
    <t>09010130004</t>
  </si>
  <si>
    <t>09010116022</t>
  </si>
  <si>
    <t>09010008026</t>
  </si>
  <si>
    <t>09010007026</t>
  </si>
  <si>
    <t>09010004026</t>
  </si>
  <si>
    <t>09010003026</t>
  </si>
  <si>
    <t>09010001026</t>
  </si>
  <si>
    <t>08089203026</t>
  </si>
  <si>
    <t>08089202026</t>
  </si>
  <si>
    <t>08089201026</t>
  </si>
  <si>
    <t>08089200026</t>
  </si>
  <si>
    <t>08089145022</t>
  </si>
  <si>
    <t>08043211026</t>
  </si>
  <si>
    <t>08043210026</t>
  </si>
  <si>
    <t>08043206026</t>
  </si>
  <si>
    <t>08043205026</t>
  </si>
  <si>
    <t>08043120022</t>
  </si>
  <si>
    <t>08043119022</t>
  </si>
  <si>
    <t>08008399026</t>
  </si>
  <si>
    <t>08008314026</t>
  </si>
  <si>
    <t>08008308026</t>
  </si>
  <si>
    <t>07016233016</t>
  </si>
  <si>
    <t>07016231016</t>
  </si>
  <si>
    <t>07016230013</t>
  </si>
  <si>
    <t>07016229016</t>
  </si>
  <si>
    <t>07016228016</t>
  </si>
  <si>
    <t>07016227017</t>
  </si>
  <si>
    <t>07016220017</t>
  </si>
  <si>
    <t>07016218016</t>
  </si>
  <si>
    <t>07016217016</t>
  </si>
  <si>
    <t>07016215017</t>
  </si>
  <si>
    <t>07016210017</t>
  </si>
  <si>
    <t>07016206017</t>
  </si>
  <si>
    <t>07016205017</t>
  </si>
  <si>
    <t>07016194002</t>
  </si>
  <si>
    <t>07016172002</t>
  </si>
  <si>
    <t>07016171002</t>
  </si>
  <si>
    <t>07016170002</t>
  </si>
  <si>
    <t>07016169002</t>
  </si>
  <si>
    <t>07016168004</t>
  </si>
  <si>
    <t>07016167002</t>
  </si>
  <si>
    <t>07016163002</t>
  </si>
  <si>
    <t>07016162002</t>
  </si>
  <si>
    <t>07016161002</t>
  </si>
  <si>
    <t>07016160002</t>
  </si>
  <si>
    <t>07016159002</t>
  </si>
  <si>
    <t>07016158002</t>
  </si>
  <si>
    <t>07016157002</t>
  </si>
  <si>
    <t>07016156002</t>
  </si>
  <si>
    <t>07016155002</t>
  </si>
  <si>
    <t>07016154502</t>
  </si>
  <si>
    <t>07016154002</t>
  </si>
  <si>
    <t>07016153002</t>
  </si>
  <si>
    <t>07016152502</t>
  </si>
  <si>
    <t>07016152002</t>
  </si>
  <si>
    <t>07016151002</t>
  </si>
  <si>
    <t>07016150002</t>
  </si>
  <si>
    <t>07016149002</t>
  </si>
  <si>
    <t>07016148002</t>
  </si>
  <si>
    <t>07016147002</t>
  </si>
  <si>
    <t>Comm Cons Sch Dist 146</t>
  </si>
  <si>
    <t>07016146004</t>
  </si>
  <si>
    <t>07016145002</t>
  </si>
  <si>
    <t>07016144002</t>
  </si>
  <si>
    <t>07016143502</t>
  </si>
  <si>
    <t>07016143002</t>
  </si>
  <si>
    <t>07016142002</t>
  </si>
  <si>
    <t>07016140002</t>
  </si>
  <si>
    <t>07016135002</t>
  </si>
  <si>
    <t>07016133002</t>
  </si>
  <si>
    <t>07016132002</t>
  </si>
  <si>
    <t>07016130002</t>
  </si>
  <si>
    <t>07016128002</t>
  </si>
  <si>
    <t>07016127502</t>
  </si>
  <si>
    <t>07016127002</t>
  </si>
  <si>
    <t>07016126002</t>
  </si>
  <si>
    <t>07016125002</t>
  </si>
  <si>
    <t>07016124002</t>
  </si>
  <si>
    <t>07016123002</t>
  </si>
  <si>
    <t>07016122002</t>
  </si>
  <si>
    <t>07016118004</t>
  </si>
  <si>
    <t>07016117002</t>
  </si>
  <si>
    <t>07016113A02</t>
  </si>
  <si>
    <t>07016111002</t>
  </si>
  <si>
    <t>07016110002</t>
  </si>
  <si>
    <t>07016109002</t>
  </si>
  <si>
    <t>07016108002</t>
  </si>
  <si>
    <t>07016104002</t>
  </si>
  <si>
    <t>06016401026</t>
  </si>
  <si>
    <t>06016234016</t>
  </si>
  <si>
    <t>06016212016</t>
  </si>
  <si>
    <t>06016209017</t>
  </si>
  <si>
    <t>06016208017</t>
  </si>
  <si>
    <t>06016204017</t>
  </si>
  <si>
    <t>06016201017</t>
  </si>
  <si>
    <t>06016200013</t>
  </si>
  <si>
    <t>06016107002</t>
  </si>
  <si>
    <t>06016106002</t>
  </si>
  <si>
    <t>06016105002</t>
  </si>
  <si>
    <t>06016103002</t>
  </si>
  <si>
    <t>06016102002</t>
  </si>
  <si>
    <t>06016101002</t>
  </si>
  <si>
    <t>06016100002</t>
  </si>
  <si>
    <t>06016099002</t>
  </si>
  <si>
    <t>06016098002</t>
  </si>
  <si>
    <t>06016097002</t>
  </si>
  <si>
    <t>06016096002</t>
  </si>
  <si>
    <t>06016095002</t>
  </si>
  <si>
    <t>06016094002</t>
  </si>
  <si>
    <t>06016093002</t>
  </si>
  <si>
    <t>06016092502</t>
  </si>
  <si>
    <t>06016092002</t>
  </si>
  <si>
    <t>06016091002</t>
  </si>
  <si>
    <t>06016090002</t>
  </si>
  <si>
    <t>06016089002</t>
  </si>
  <si>
    <t>06016088002</t>
  </si>
  <si>
    <t>06016087002</t>
  </si>
  <si>
    <t>06016086002</t>
  </si>
  <si>
    <t>06016085502</t>
  </si>
  <si>
    <t>06016084502</t>
  </si>
  <si>
    <t>06016084002</t>
  </si>
  <si>
    <t>06016083002</t>
  </si>
  <si>
    <t>06016081002</t>
  </si>
  <si>
    <t>06016080002</t>
  </si>
  <si>
    <t>06016079002</t>
  </si>
  <si>
    <t>06016078002</t>
  </si>
  <si>
    <t>05016225017</t>
  </si>
  <si>
    <t>05016219017</t>
  </si>
  <si>
    <t>05016214017</t>
  </si>
  <si>
    <t>05016211017</t>
  </si>
  <si>
    <t>05016207017</t>
  </si>
  <si>
    <t>05016203017</t>
  </si>
  <si>
    <t>05016202017</t>
  </si>
  <si>
    <t>05016074002</t>
  </si>
  <si>
    <t>05016073502</t>
  </si>
  <si>
    <t>05016073002</t>
  </si>
  <si>
    <t>05016072002</t>
  </si>
  <si>
    <t>05016071002</t>
  </si>
  <si>
    <t>05016070002</t>
  </si>
  <si>
    <t>05016069002</t>
  </si>
  <si>
    <t>05016068002</t>
  </si>
  <si>
    <t>05016067002</t>
  </si>
  <si>
    <t>05016065004</t>
  </si>
  <si>
    <t>05016064004</t>
  </si>
  <si>
    <t>05016063002</t>
  </si>
  <si>
    <t>05016062004</t>
  </si>
  <si>
    <t>05016059004</t>
  </si>
  <si>
    <t>05016057002</t>
  </si>
  <si>
    <t>05016054004</t>
  </si>
  <si>
    <t>05016039002</t>
  </si>
  <si>
    <t>05016038002</t>
  </si>
  <si>
    <t>05016037002</t>
  </si>
  <si>
    <t>05016036002</t>
  </si>
  <si>
    <t>05016035002</t>
  </si>
  <si>
    <t>05016034004</t>
  </si>
  <si>
    <t>05016031002</t>
  </si>
  <si>
    <t>05016030002</t>
  </si>
  <si>
    <t>05016029002</t>
  </si>
  <si>
    <t>05016028002</t>
  </si>
  <si>
    <t>05016027002</t>
  </si>
  <si>
    <t>05016026002</t>
  </si>
  <si>
    <t>05016025002</t>
  </si>
  <si>
    <t>05016023002</t>
  </si>
  <si>
    <t>05016021004</t>
  </si>
  <si>
    <t>05016015004</t>
  </si>
  <si>
    <t>04101323026</t>
  </si>
  <si>
    <t>04101322026</t>
  </si>
  <si>
    <t>04101321026</t>
  </si>
  <si>
    <t>04101320026</t>
  </si>
  <si>
    <t>04101207016</t>
  </si>
  <si>
    <t>04101205025</t>
  </si>
  <si>
    <t>04101140004</t>
  </si>
  <si>
    <t>04101134004</t>
  </si>
  <si>
    <t>04101133004</t>
  </si>
  <si>
    <t>04101131004</t>
  </si>
  <si>
    <t>04101122022</t>
  </si>
  <si>
    <t>04004200026</t>
  </si>
  <si>
    <t>04004100026</t>
  </si>
  <si>
    <t>03068022026</t>
  </si>
  <si>
    <t>03068012026</t>
  </si>
  <si>
    <t>03068003026</t>
  </si>
  <si>
    <t>03068002026</t>
  </si>
  <si>
    <t>03026204026</t>
  </si>
  <si>
    <t>03026203026</t>
  </si>
  <si>
    <t>03026202026</t>
  </si>
  <si>
    <t>03026201026</t>
  </si>
  <si>
    <t>03025050026</t>
  </si>
  <si>
    <t>03025040026</t>
  </si>
  <si>
    <t>03025030026</t>
  </si>
  <si>
    <t>03025020026</t>
  </si>
  <si>
    <t>03025010026</t>
  </si>
  <si>
    <t>03011014024</t>
  </si>
  <si>
    <t>03011008026</t>
  </si>
  <si>
    <t>03011004026</t>
  </si>
  <si>
    <t>03011003026</t>
  </si>
  <si>
    <t>03011001026</t>
  </si>
  <si>
    <t>03003002026</t>
  </si>
  <si>
    <t>03003001026</t>
  </si>
  <si>
    <t>01086002026</t>
  </si>
  <si>
    <t>01086001026</t>
  </si>
  <si>
    <t>01075012026</t>
  </si>
  <si>
    <t>01075010026</t>
  </si>
  <si>
    <t>01075004026</t>
  </si>
  <si>
    <t>01075003026</t>
  </si>
  <si>
    <t>01069117022</t>
  </si>
  <si>
    <t>01069027026</t>
  </si>
  <si>
    <t>01069011026</t>
  </si>
  <si>
    <t>01069006026</t>
  </si>
  <si>
    <t>01069001026</t>
  </si>
  <si>
    <t>01009262026</t>
  </si>
  <si>
    <t>01009064026</t>
  </si>
  <si>
    <t>01009015026</t>
  </si>
  <si>
    <t>01005001026</t>
  </si>
  <si>
    <t>01001172022</t>
  </si>
  <si>
    <t>01001004026</t>
  </si>
  <si>
    <t>01001003026</t>
  </si>
  <si>
    <t>01001002026</t>
  </si>
  <si>
    <t>01001001026</t>
  </si>
  <si>
    <t>Percentage</t>
  </si>
  <si>
    <t>Population</t>
  </si>
  <si>
    <t>Poverty</t>
  </si>
  <si>
    <t>Local Educational Agency (LEA)</t>
  </si>
  <si>
    <t>13 Digit RCDT</t>
  </si>
  <si>
    <t>5 - 17</t>
  </si>
  <si>
    <t xml:space="preserve">Name of </t>
  </si>
  <si>
    <t>from FY21 to FY22</t>
  </si>
  <si>
    <t>Title I Allocations</t>
  </si>
  <si>
    <t xml:space="preserve">Change in Eligibility </t>
  </si>
  <si>
    <t>Preliminary Eligibility for FY22</t>
  </si>
  <si>
    <t>Final Eligibility for FY21</t>
  </si>
  <si>
    <t>January 7, 2021</t>
  </si>
  <si>
    <t xml:space="preserve">Illinois State Board of Education </t>
  </si>
  <si>
    <t>High-Need LEA</t>
  </si>
  <si>
    <t>Highest-Poverty LEA</t>
  </si>
  <si>
    <t>YES</t>
  </si>
  <si>
    <t>NO</t>
  </si>
  <si>
    <t>NCES LEA/District ID</t>
  </si>
  <si>
    <t>FY22 Title I Preliminary Eligibility for LEAs</t>
  </si>
  <si>
    <t>Funding and Disbursments (removed non-LEAs)</t>
  </si>
  <si>
    <t>11 Digit RCDT</t>
  </si>
  <si>
    <t>FY18 Enrollment Used for FY19 EBF Distributions</t>
  </si>
  <si>
    <t>FY19 Evidence-Based Funding Distributions Based on FY18 Enrollment; FY19 Per Pupil Funding; FY22 SAIPE</t>
  </si>
  <si>
    <t>PAW PAW CUSD 271</t>
  </si>
  <si>
    <r>
      <t xml:space="preserve">Total NET FY 21 State Contribution
</t>
    </r>
    <r>
      <rPr>
        <b/>
        <sz val="10"/>
        <color rgb="FFFF0000"/>
        <rFont val="Calibri"/>
        <family val="2"/>
        <scheme val="minor"/>
      </rPr>
      <t>(Fund Code 3001)</t>
    </r>
  </si>
  <si>
    <t>FY20 Enrollment Used for FY21 EBF Distributions</t>
  </si>
  <si>
    <t>FY21 Per Pupil Funding</t>
  </si>
  <si>
    <t>Prepared by:  Finance Center</t>
  </si>
  <si>
    <t>FY21 Evidence-Based Funding Distributions Based on FY20 Enrollment; FY21 Per Pupil Funding; FY22 SAIPE</t>
  </si>
  <si>
    <t>High-Need LEAs Threshold</t>
  </si>
  <si>
    <t>Statewide Per-Pupil Amount</t>
  </si>
  <si>
    <t>Maintenance of Equity for ARP ESSER- State's High-Need LEAs</t>
  </si>
  <si>
    <t>Maintenance of Equity for ARP ESSER - State's Highest-Poverty LEAs</t>
  </si>
  <si>
    <t>Highest-Poverty LEAs Threshold</t>
  </si>
  <si>
    <t>Cumulative FY18 Enrollment</t>
  </si>
  <si>
    <t>Cumulative FY20 Enrollment</t>
  </si>
  <si>
    <t>July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</si>
</sst>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%_);[Red]\(0.00%\)"/>
    <numFmt numFmtId="166" formatCode="0.000%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4" fontId="0" fillId="0" borderId="2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0" borderId="3" xfId="0" applyNumberForma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2" fillId="2" borderId="3" xfId="0" applyNumberFormat="1" applyFont="1" applyFill="1" applyBorder="1" applyAlignment="1">
      <alignment horizontal="right"/>
    </xf>
    <xf numFmtId="0" fontId="8" fillId="0" borderId="0" xfId="4"/>
    <xf numFmtId="0" fontId="8" fillId="0" borderId="0" xfId="4" applyAlignment="1">
      <alignment horizontal="center"/>
    </xf>
    <xf numFmtId="0" fontId="8" fillId="0" borderId="0" xfId="4" quotePrefix="1"/>
    <xf numFmtId="49" fontId="8" fillId="0" borderId="0" xfId="4" applyNumberFormat="1" applyAlignment="1">
      <alignment horizontal="center"/>
    </xf>
    <xf numFmtId="49" fontId="8" fillId="0" borderId="0" xfId="4" applyNumberFormat="1"/>
    <xf numFmtId="0" fontId="9" fillId="0" borderId="0" xfId="4" applyFont="1"/>
    <xf numFmtId="0" fontId="9" fillId="0" borderId="0" xfId="4" applyFont="1" applyAlignment="1">
      <alignment horizontal="center"/>
    </xf>
    <xf numFmtId="49" fontId="9" fillId="0" borderId="0" xfId="4" applyNumberFormat="1" applyFont="1"/>
    <xf numFmtId="49" fontId="9" fillId="0" borderId="0" xfId="4" applyNumberFormat="1" applyFont="1" applyAlignment="1">
      <alignment horizontal="center"/>
    </xf>
    <xf numFmtId="49" fontId="9" fillId="0" borderId="0" xfId="4" applyNumberFormat="1" applyFont="1" applyAlignment="1">
      <alignment horizontal="center" wrapText="1"/>
    </xf>
    <xf numFmtId="43" fontId="0" fillId="0" borderId="0" xfId="3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43" fontId="2" fillId="0" borderId="0" xfId="0" applyNumberFormat="1" applyFont="1"/>
    <xf numFmtId="0" fontId="10" fillId="0" borderId="0" xfId="0" applyFont="1" applyAlignment="1">
      <alignment horizontal="right"/>
    </xf>
    <xf numFmtId="43" fontId="11" fillId="0" borderId="0" xfId="0" applyNumberFormat="1" applyFont="1"/>
    <xf numFmtId="43" fontId="0" fillId="0" borderId="0" xfId="0" applyNumberFormat="1"/>
    <xf numFmtId="43" fontId="0" fillId="0" borderId="0" xfId="3" applyFont="1" applyFill="1"/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 wrapText="1"/>
    </xf>
    <xf numFmtId="49" fontId="2" fillId="2" borderId="3" xfId="3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0" xfId="3" applyNumberFormat="1" applyFont="1" applyFill="1" applyBorder="1" applyAlignment="1">
      <alignment horizontal="center"/>
    </xf>
    <xf numFmtId="49" fontId="2" fillId="0" borderId="0" xfId="3" applyNumberFormat="1" applyFont="1"/>
    <xf numFmtId="49" fontId="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43" fontId="2" fillId="0" borderId="0" xfId="3" applyFont="1"/>
    <xf numFmtId="43" fontId="14" fillId="0" borderId="0" xfId="3" applyFont="1"/>
    <xf numFmtId="49" fontId="3" fillId="0" borderId="0" xfId="0" applyNumberFormat="1" applyFont="1"/>
    <xf numFmtId="49" fontId="0" fillId="0" borderId="0" xfId="0" applyNumberFormat="1" applyFont="1"/>
    <xf numFmtId="49" fontId="0" fillId="0" borderId="3" xfId="0" applyNumberFormat="1" applyBorder="1" applyAlignment="1">
      <alignment horizontal="left"/>
    </xf>
    <xf numFmtId="49" fontId="0" fillId="0" borderId="3" xfId="0" quotePrefix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5"/>
    <xf numFmtId="49" fontId="1" fillId="0" borderId="0" xfId="5" applyNumberFormat="1"/>
    <xf numFmtId="10" fontId="15" fillId="0" borderId="0" xfId="6" applyNumberFormat="1" applyFont="1" applyBorder="1"/>
    <xf numFmtId="3" fontId="1" fillId="0" borderId="0" xfId="5" applyNumberFormat="1"/>
    <xf numFmtId="165" fontId="2" fillId="0" borderId="0" xfId="5" applyNumberFormat="1" applyFont="1"/>
    <xf numFmtId="38" fontId="2" fillId="0" borderId="0" xfId="5" applyNumberFormat="1" applyFont="1"/>
    <xf numFmtId="10" fontId="2" fillId="0" borderId="0" xfId="6" applyNumberFormat="1" applyFont="1" applyBorder="1"/>
    <xf numFmtId="3" fontId="2" fillId="0" borderId="0" xfId="5" applyNumberFormat="1" applyFont="1"/>
    <xf numFmtId="0" fontId="2" fillId="0" borderId="0" xfId="5" applyFont="1"/>
    <xf numFmtId="10" fontId="2" fillId="0" borderId="0" xfId="5" applyNumberFormat="1" applyFont="1"/>
    <xf numFmtId="0" fontId="2" fillId="0" borderId="0" xfId="5" applyFont="1" applyAlignment="1">
      <alignment horizontal="right"/>
    </xf>
    <xf numFmtId="165" fontId="1" fillId="0" borderId="0" xfId="5" applyNumberFormat="1"/>
    <xf numFmtId="38" fontId="1" fillId="0" borderId="0" xfId="5" applyNumberFormat="1"/>
    <xf numFmtId="166" fontId="16" fillId="0" borderId="0" xfId="5" applyNumberFormat="1" applyFont="1" applyAlignment="1">
      <alignment horizontal="right" wrapText="1"/>
    </xf>
    <xf numFmtId="10" fontId="16" fillId="0" borderId="0" xfId="5" applyNumberFormat="1" applyFont="1" applyAlignment="1">
      <alignment horizontal="right" wrapText="1"/>
    </xf>
    <xf numFmtId="3" fontId="16" fillId="0" borderId="0" xfId="5" applyNumberFormat="1" applyFont="1" applyAlignment="1">
      <alignment horizontal="right" wrapText="1"/>
    </xf>
    <xf numFmtId="0" fontId="1" fillId="0" borderId="0" xfId="5" applyAlignment="1">
      <alignment horizontal="left"/>
    </xf>
    <xf numFmtId="49" fontId="16" fillId="0" borderId="0" xfId="5" applyNumberFormat="1" applyFont="1" applyAlignment="1">
      <alignment horizontal="left"/>
    </xf>
    <xf numFmtId="166" fontId="16" fillId="0" borderId="0" xfId="5" applyNumberFormat="1" applyFont="1" applyAlignment="1">
      <alignment horizontal="right"/>
    </xf>
    <xf numFmtId="10" fontId="16" fillId="0" borderId="0" xfId="5" applyNumberFormat="1" applyFont="1" applyAlignment="1">
      <alignment horizontal="right"/>
    </xf>
    <xf numFmtId="3" fontId="16" fillId="0" borderId="0" xfId="5" applyNumberFormat="1" applyFont="1" applyAlignment="1">
      <alignment horizontal="right"/>
    </xf>
    <xf numFmtId="165" fontId="5" fillId="0" borderId="4" xfId="5" applyNumberFormat="1" applyFont="1" applyBorder="1" applyAlignment="1">
      <alignment horizontal="center"/>
    </xf>
    <xf numFmtId="38" fontId="5" fillId="0" borderId="5" xfId="5" applyNumberFormat="1" applyFont="1" applyBorder="1" applyAlignment="1">
      <alignment horizontal="center"/>
    </xf>
    <xf numFmtId="38" fontId="5" fillId="0" borderId="6" xfId="5" applyNumberFormat="1" applyFont="1" applyBorder="1" applyAlignment="1">
      <alignment horizontal="center"/>
    </xf>
    <xf numFmtId="0" fontId="1" fillId="0" borderId="5" xfId="5" applyBorder="1"/>
    <xf numFmtId="10" fontId="5" fillId="0" borderId="4" xfId="5" applyNumberFormat="1" applyFont="1" applyBorder="1" applyAlignment="1">
      <alignment horizontal="center"/>
    </xf>
    <xf numFmtId="3" fontId="5" fillId="0" borderId="5" xfId="5" applyNumberFormat="1" applyFont="1" applyBorder="1" applyAlignment="1">
      <alignment horizontal="center"/>
    </xf>
    <xf numFmtId="3" fontId="5" fillId="0" borderId="6" xfId="5" applyNumberFormat="1" applyFont="1" applyBorder="1" applyAlignment="1">
      <alignment horizontal="center"/>
    </xf>
    <xf numFmtId="10" fontId="5" fillId="0" borderId="5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49" fontId="2" fillId="0" borderId="5" xfId="5" applyNumberFormat="1" applyFont="1" applyBorder="1" applyAlignment="1">
      <alignment horizontal="center"/>
    </xf>
    <xf numFmtId="165" fontId="5" fillId="0" borderId="7" xfId="5" applyNumberFormat="1" applyFont="1" applyBorder="1" applyAlignment="1">
      <alignment horizontal="center"/>
    </xf>
    <xf numFmtId="38" fontId="5" fillId="0" borderId="0" xfId="5" quotePrefix="1" applyNumberFormat="1" applyFont="1" applyAlignment="1">
      <alignment horizontal="center"/>
    </xf>
    <xf numFmtId="38" fontId="5" fillId="0" borderId="8" xfId="5" quotePrefix="1" applyNumberFormat="1" applyFont="1" applyBorder="1" applyAlignment="1">
      <alignment horizontal="center"/>
    </xf>
    <xf numFmtId="10" fontId="5" fillId="0" borderId="7" xfId="5" applyNumberFormat="1" applyFont="1" applyBorder="1" applyAlignment="1">
      <alignment horizontal="center"/>
    </xf>
    <xf numFmtId="3" fontId="5" fillId="0" borderId="0" xfId="5" quotePrefix="1" applyNumberFormat="1" applyFont="1" applyAlignment="1">
      <alignment horizontal="center"/>
    </xf>
    <xf numFmtId="3" fontId="5" fillId="0" borderId="8" xfId="5" quotePrefix="1" applyNumberFormat="1" applyFont="1" applyBorder="1" applyAlignment="1">
      <alignment horizontal="center"/>
    </xf>
    <xf numFmtId="1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49" fontId="2" fillId="0" borderId="0" xfId="5" applyNumberFormat="1" applyFont="1"/>
    <xf numFmtId="0" fontId="2" fillId="0" borderId="0" xfId="5" applyFont="1" applyAlignment="1">
      <alignment horizontal="center" wrapText="1"/>
    </xf>
    <xf numFmtId="49" fontId="17" fillId="0" borderId="0" xfId="5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/>
    <xf numFmtId="49" fontId="17" fillId="0" borderId="0" xfId="5" applyNumberFormat="1" applyFont="1" applyAlignment="1">
      <alignment horizontal="left"/>
    </xf>
    <xf numFmtId="49" fontId="1" fillId="0" borderId="0" xfId="5" applyNumberFormat="1" applyAlignment="1">
      <alignment horizontal="left"/>
    </xf>
    <xf numFmtId="49" fontId="2" fillId="0" borderId="0" xfId="5" applyNumberFormat="1" applyFont="1" applyAlignment="1">
      <alignment horizontal="left"/>
    </xf>
    <xf numFmtId="49" fontId="2" fillId="0" borderId="5" xfId="5" applyNumberFormat="1" applyFont="1" applyBorder="1" applyAlignment="1">
      <alignment horizontal="left"/>
    </xf>
    <xf numFmtId="49" fontId="0" fillId="8" borderId="3" xfId="0" applyNumberFormat="1" applyFill="1" applyBorder="1" applyAlignment="1">
      <alignment horizontal="left"/>
    </xf>
    <xf numFmtId="44" fontId="0" fillId="8" borderId="2" xfId="1" applyFont="1" applyFill="1" applyBorder="1" applyAlignment="1">
      <alignment horizontal="center"/>
    </xf>
    <xf numFmtId="49" fontId="0" fillId="9" borderId="3" xfId="0" applyNumberFormat="1" applyFill="1" applyBorder="1" applyAlignment="1">
      <alignment horizontal="left"/>
    </xf>
    <xf numFmtId="0" fontId="0" fillId="9" borderId="3" xfId="0" applyNumberFormat="1" applyFill="1" applyBorder="1" applyAlignment="1">
      <alignment horizontal="left"/>
    </xf>
    <xf numFmtId="44" fontId="0" fillId="9" borderId="2" xfId="1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8" fillId="0" borderId="0" xfId="4" quotePrefix="1" applyNumberFormat="1"/>
    <xf numFmtId="44" fontId="0" fillId="0" borderId="0" xfId="1" applyFont="1"/>
    <xf numFmtId="167" fontId="2" fillId="0" borderId="0" xfId="3" applyNumberFormat="1" applyFont="1"/>
    <xf numFmtId="167" fontId="0" fillId="0" borderId="0" xfId="3" applyNumberFormat="1" applyFont="1"/>
    <xf numFmtId="49" fontId="0" fillId="8" borderId="2" xfId="0" applyNumberForma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44" fontId="2" fillId="0" borderId="0" xfId="1" applyFont="1"/>
    <xf numFmtId="44" fontId="2" fillId="7" borderId="12" xfId="1" applyFont="1" applyFill="1" applyBorder="1"/>
    <xf numFmtId="0" fontId="2" fillId="7" borderId="13" xfId="0" applyFont="1" applyFill="1" applyBorder="1"/>
    <xf numFmtId="43" fontId="0" fillId="0" borderId="0" xfId="3" applyNumberFormat="1" applyFont="1"/>
    <xf numFmtId="167" fontId="2" fillId="7" borderId="14" xfId="3" applyNumberFormat="1" applyFont="1" applyFill="1" applyBorder="1"/>
    <xf numFmtId="0" fontId="0" fillId="9" borderId="3" xfId="0" applyFill="1" applyBorder="1" applyAlignment="1">
      <alignment horizontal="center"/>
    </xf>
    <xf numFmtId="43" fontId="0" fillId="9" borderId="3" xfId="3" applyNumberFormat="1" applyFont="1" applyFill="1" applyBorder="1"/>
    <xf numFmtId="44" fontId="0" fillId="9" borderId="3" xfId="1" applyFont="1" applyFill="1" applyBorder="1"/>
    <xf numFmtId="10" fontId="0" fillId="9" borderId="3" xfId="2" applyNumberFormat="1" applyFont="1" applyFill="1" applyBorder="1"/>
    <xf numFmtId="164" fontId="0" fillId="9" borderId="3" xfId="0" applyNumberFormat="1" applyFill="1" applyBorder="1"/>
    <xf numFmtId="43" fontId="0" fillId="9" borderId="3" xfId="0" applyNumberFormat="1" applyFill="1" applyBorder="1"/>
    <xf numFmtId="0" fontId="0" fillId="0" borderId="3" xfId="0" applyBorder="1" applyAlignment="1">
      <alignment horizontal="center"/>
    </xf>
    <xf numFmtId="43" fontId="0" fillId="0" borderId="3" xfId="3" applyNumberFormat="1" applyFont="1" applyBorder="1"/>
    <xf numFmtId="44" fontId="0" fillId="0" borderId="3" xfId="1" applyFont="1" applyBorder="1"/>
    <xf numFmtId="10" fontId="0" fillId="0" borderId="3" xfId="2" applyNumberFormat="1" applyFont="1" applyBorder="1"/>
    <xf numFmtId="43" fontId="0" fillId="10" borderId="3" xfId="0" applyNumberFormat="1" applyFill="1" applyBorder="1"/>
    <xf numFmtId="0" fontId="0" fillId="0" borderId="3" xfId="0" applyBorder="1"/>
    <xf numFmtId="0" fontId="0" fillId="8" borderId="3" xfId="0" applyFill="1" applyBorder="1" applyAlignment="1">
      <alignment horizontal="center"/>
    </xf>
    <xf numFmtId="43" fontId="0" fillId="8" borderId="3" xfId="3" applyFont="1" applyFill="1" applyBorder="1"/>
    <xf numFmtId="44" fontId="0" fillId="8" borderId="3" xfId="1" applyFont="1" applyFill="1" applyBorder="1"/>
    <xf numFmtId="10" fontId="0" fillId="8" borderId="3" xfId="2" applyNumberFormat="1" applyFont="1" applyFill="1" applyBorder="1"/>
    <xf numFmtId="167" fontId="0" fillId="8" borderId="3" xfId="3" applyNumberFormat="1" applyFont="1" applyFill="1" applyBorder="1"/>
    <xf numFmtId="43" fontId="0" fillId="8" borderId="3" xfId="3" applyNumberFormat="1" applyFont="1" applyFill="1" applyBorder="1"/>
    <xf numFmtId="43" fontId="0" fillId="0" borderId="3" xfId="3" applyFont="1" applyBorder="1"/>
    <xf numFmtId="43" fontId="0" fillId="10" borderId="3" xfId="3" applyNumberFormat="1" applyFont="1" applyFill="1" applyBorder="1"/>
    <xf numFmtId="167" fontId="0" fillId="0" borderId="3" xfId="3" applyNumberFormat="1" applyFont="1" applyBorder="1" applyAlignment="1">
      <alignment horizontal="right"/>
    </xf>
    <xf numFmtId="43" fontId="2" fillId="0" borderId="3" xfId="3" applyNumberFormat="1" applyFont="1" applyBorder="1"/>
    <xf numFmtId="43" fontId="2" fillId="9" borderId="12" xfId="3" applyNumberFormat="1" applyFont="1" applyFill="1" applyBorder="1"/>
    <xf numFmtId="44" fontId="2" fillId="9" borderId="13" xfId="1" applyFont="1" applyFill="1" applyBorder="1"/>
    <xf numFmtId="0" fontId="2" fillId="9" borderId="14" xfId="0" applyFont="1" applyFill="1" applyBorder="1"/>
    <xf numFmtId="43" fontId="2" fillId="0" borderId="3" xfId="3" applyFont="1" applyBorder="1" applyAlignment="1">
      <alignment horizontal="right"/>
    </xf>
    <xf numFmtId="43" fontId="2" fillId="8" borderId="12" xfId="3" applyFont="1" applyFill="1" applyBorder="1"/>
    <xf numFmtId="167" fontId="2" fillId="8" borderId="13" xfId="3" applyNumberFormat="1" applyFont="1" applyFill="1" applyBorder="1"/>
    <xf numFmtId="0" fontId="2" fillId="8" borderId="14" xfId="0" applyFont="1" applyFill="1" applyBorder="1"/>
    <xf numFmtId="49" fontId="2" fillId="0" borderId="3" xfId="0" applyNumberFormat="1" applyFont="1" applyFill="1" applyBorder="1" applyAlignment="1">
      <alignment horizontal="center" wrapText="1"/>
    </xf>
    <xf numFmtId="43" fontId="2" fillId="0" borderId="15" xfId="3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7" fontId="2" fillId="0" borderId="15" xfId="3" applyNumberFormat="1" applyFont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43" fontId="2" fillId="0" borderId="15" xfId="3" applyNumberFormat="1" applyFont="1" applyBorder="1" applyAlignment="1">
      <alignment horizontal="center" wrapText="1"/>
    </xf>
    <xf numFmtId="44" fontId="2" fillId="0" borderId="15" xfId="1" applyFont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49" fontId="12" fillId="3" borderId="0" xfId="0" applyNumberFormat="1" applyFont="1" applyFill="1" applyAlignment="1">
      <alignment horizontal="center"/>
    </xf>
    <xf numFmtId="0" fontId="7" fillId="0" borderId="0" xfId="3" applyNumberFormat="1" applyFont="1" applyAlignment="1">
      <alignment horizontal="left" wrapText="1"/>
    </xf>
    <xf numFmtId="49" fontId="2" fillId="7" borderId="3" xfId="3" applyNumberFormat="1" applyFont="1" applyFill="1" applyBorder="1" applyAlignment="1">
      <alignment horizontal="center"/>
    </xf>
    <xf numFmtId="49" fontId="2" fillId="6" borderId="3" xfId="3" applyNumberFormat="1" applyFont="1" applyFill="1" applyBorder="1" applyAlignment="1">
      <alignment horizontal="center"/>
    </xf>
    <xf numFmtId="49" fontId="2" fillId="5" borderId="3" xfId="3" applyNumberFormat="1" applyFont="1" applyFill="1" applyBorder="1" applyAlignment="1">
      <alignment horizontal="center"/>
    </xf>
    <xf numFmtId="49" fontId="2" fillId="4" borderId="3" xfId="3" applyNumberFormat="1" applyFont="1" applyFill="1" applyBorder="1" applyAlignment="1">
      <alignment horizontal="center"/>
    </xf>
    <xf numFmtId="0" fontId="2" fillId="0" borderId="11" xfId="5" applyFont="1" applyBorder="1" applyAlignment="1">
      <alignment horizontal="center" wrapText="1"/>
    </xf>
    <xf numFmtId="0" fontId="2" fillId="0" borderId="10" xfId="5" applyFont="1" applyBorder="1" applyAlignment="1">
      <alignment horizontal="center" wrapText="1"/>
    </xf>
    <xf numFmtId="0" fontId="2" fillId="0" borderId="9" xfId="5" applyFont="1" applyBorder="1" applyAlignment="1">
      <alignment horizontal="center" wrapText="1"/>
    </xf>
    <xf numFmtId="0" fontId="2" fillId="0" borderId="8" xfId="5" applyFont="1" applyBorder="1" applyAlignment="1">
      <alignment horizontal="center"/>
    </xf>
    <xf numFmtId="0" fontId="2" fillId="0" borderId="0" xfId="5" applyFont="1" applyAlignment="1">
      <alignment horizontal="center"/>
    </xf>
    <xf numFmtId="0" fontId="2" fillId="0" borderId="7" xfId="5" applyFont="1" applyBorder="1" applyAlignment="1">
      <alignment horizontal="center"/>
    </xf>
  </cellXfs>
  <cellStyles count="7">
    <cellStyle name="Comma" xfId="3" builtinId="3"/>
    <cellStyle name="Currency" xfId="1" builtinId="4"/>
    <cellStyle name="Normal" xfId="0" builtinId="0"/>
    <cellStyle name="Normal 2" xfId="4" xr:uid="{F665051F-3196-46DD-8EE8-2CB4BD2CAD76}"/>
    <cellStyle name="Normal 3" xfId="5" xr:uid="{95D5504D-B632-4016-B7DE-924AB6844F5E}"/>
    <cellStyle name="Percent" xfId="2" builtinId="5"/>
    <cellStyle name="Percent 2" xfId="6" xr:uid="{D1095E8B-1887-4854-A7BF-93DF5516F00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d%20Hoc%20Requests\FY16%20Forecast\FY%2016%20$85M%20Loss%20Limit%20Calc_9-15-15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A\GSA%20Reference%20Docs\Supporting%20Data\9-17-15%20Claim%20Data%20PTELL%20v%20No%20PTELL%20and%20region%20pri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FY%2018\EBFF\Calculation\PTELL%20EAV%20Calculation%20(for%20model)_FY%2018%20T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FY%2018\EBFF\Calculation\REAL%20EAV%20Cal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Annual%20Report\State,%20Local,%20Federal%20Table\2017%20Annual%20Report\2015%20EAV%20and%20Tax%20Rates%20for%20Annual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A\FY%2017\Reports\FINAL%20GSA%20Claim%20Reports\Cost%20of%20PTELL_8-18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nding%20Reform\Evidence%20Based%20Model\Data%20Sets%20for%20FY%2017%20Model\GSAVAR%2015-16-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unding%20&amp;%20Disbursements%20Procedures\Training%20Materials-Grants\Directory%20of%20Ent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85M Loss Limit Calc 9-4"/>
      <sheetName val="TM 9-4"/>
      <sheetName val="$85M Loss Limit Calc 9-15"/>
      <sheetName val="TM 9-15"/>
      <sheetName val="Sheet2"/>
      <sheetName val="Sheet3"/>
    </sheetNames>
    <sheetDataSet>
      <sheetData sheetId="0"/>
      <sheetData sheetId="1">
        <row r="2">
          <cell r="B2" t="str">
            <v>RCDTS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 DHS SGSA Formula"/>
      <sheetName val="CLAIM W PTELL"/>
      <sheetName val="CLAIM NO PTELL"/>
      <sheetName val="Calculating Benefit Per Dist"/>
      <sheetName val="FORMULA &amp; DIST TYPE"/>
      <sheetName val="Limiting Rate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ELL EAV CALC"/>
      <sheetName val="Hybrid Limiting Rate"/>
      <sheetName val="data"/>
      <sheetName val="HYBRID PTELL EAV CALC"/>
    </sheetNames>
    <sheetDataSet>
      <sheetData sheetId="0" refreshError="1"/>
      <sheetData sheetId="1" refreshError="1"/>
      <sheetData sheetId="2">
        <row r="4">
          <cell r="A4" t="str">
            <v>0100000000093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EAV CALC"/>
      <sheetName val="REAL EAV draft"/>
      <sheetName val="2013"/>
      <sheetName val="2014"/>
      <sheetName val="2015"/>
      <sheetName val="Real for Checking"/>
      <sheetName val="Hybrid EAV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Taxes CY 16 CPPRT"/>
      <sheetName val="2015 Tax Rates for Reference"/>
      <sheetName val="Hybrid Recalculation"/>
      <sheetName val="2015 Tax Rates Review Madison"/>
      <sheetName val="FY 17 Districts in GSA"/>
      <sheetName val="Orig15 Values in JH SAS 8-23-17"/>
    </sheetNames>
    <sheetDataSet>
      <sheetData sheetId="0"/>
      <sheetData sheetId="1"/>
      <sheetData sheetId="2"/>
      <sheetData sheetId="3"/>
      <sheetData sheetId="4">
        <row r="7">
          <cell r="B7" t="str">
            <v>0010010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 PTELL"/>
      <sheetName val="WO PTELL"/>
      <sheetName val="COST OF PTELL"/>
      <sheetName val="Sheet3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VAR FY 15"/>
      <sheetName val="GSAVAR16"/>
      <sheetName val="GSAVAR 17"/>
      <sheetName val="EAV"/>
      <sheetName val="CPPRT"/>
      <sheetName val="DHS"/>
    </sheetNames>
    <sheetDataSet>
      <sheetData sheetId="0">
        <row r="6">
          <cell r="A6" t="str">
            <v>0100000000093</v>
          </cell>
        </row>
      </sheetData>
      <sheetData sheetId="1">
        <row r="6">
          <cell r="A6" t="str">
            <v>0100000000093</v>
          </cell>
        </row>
      </sheetData>
      <sheetData sheetId="2">
        <row r="6">
          <cell r="A6" t="str">
            <v>4600000000092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y"/>
      <sheetName val="Public Dist &amp; Sch"/>
      <sheetName val="Spec Educ Dist &amp; Sch"/>
      <sheetName val="ISC, ROE, Reg Prg"/>
      <sheetName val="Voc Tech"/>
      <sheetName val="Non Pub Sch"/>
      <sheetName val="SpEdPrivFac"/>
      <sheetName val="Chart Sch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5BC6-EBBB-4E0B-BC5B-BFF3366C8E63}">
  <sheetPr>
    <tabColor theme="9"/>
    <pageSetUpPr fitToPage="1"/>
  </sheetPr>
  <dimension ref="A1:L861"/>
  <sheetViews>
    <sheetView tabSelected="1" workbookViewId="0">
      <pane xSplit="2" ySplit="7" topLeftCell="C8" activePane="bottomRight" state="frozen"/>
      <selection activeCell="H63" sqref="H63"/>
      <selection pane="topRight" activeCell="H63" sqref="H63"/>
      <selection pane="bottomLeft" activeCell="H63" sqref="H63"/>
      <selection pane="bottomRight" activeCell="A6" sqref="A6"/>
    </sheetView>
  </sheetViews>
  <sheetFormatPr defaultRowHeight="14.5" x14ac:dyDescent="0.35"/>
  <cols>
    <col min="1" max="1" width="14.453125" style="26" bestFit="1" customWidth="1"/>
    <col min="2" max="2" width="40.453125" bestFit="1" customWidth="1"/>
    <col min="3" max="3" width="14.26953125" bestFit="1" customWidth="1"/>
    <col min="4" max="4" width="13.54296875" customWidth="1"/>
    <col min="5" max="5" width="18" customWidth="1"/>
    <col min="6" max="6" width="1" customWidth="1"/>
    <col min="7" max="7" width="14.453125" customWidth="1"/>
    <col min="8" max="8" width="17.1796875" style="24" customWidth="1"/>
    <col min="9" max="9" width="13.26953125" customWidth="1"/>
    <col min="10" max="10" width="12.7265625" customWidth="1"/>
    <col min="11" max="11" width="16.26953125" style="115" customWidth="1"/>
    <col min="12" max="12" width="14.7265625" style="97" customWidth="1"/>
  </cols>
  <sheetData>
    <row r="1" spans="1:12" s="1" customFormat="1" ht="21" x14ac:dyDescent="0.5">
      <c r="A1" s="48" t="s">
        <v>0</v>
      </c>
      <c r="H1" s="46"/>
      <c r="K1" s="114"/>
      <c r="L1" s="96"/>
    </row>
    <row r="2" spans="1:12" s="1" customFormat="1" ht="21" x14ac:dyDescent="0.5">
      <c r="A2" s="48" t="s">
        <v>10435</v>
      </c>
      <c r="H2" s="46"/>
      <c r="K2" s="114"/>
      <c r="L2" s="96"/>
    </row>
    <row r="3" spans="1:12" s="1" customFormat="1" ht="23.25" customHeight="1" x14ac:dyDescent="0.5">
      <c r="A3" s="48" t="s">
        <v>10432</v>
      </c>
      <c r="H3" s="46"/>
      <c r="K3" s="114"/>
      <c r="L3" s="96"/>
    </row>
    <row r="4" spans="1:12" s="1" customFormat="1" ht="15" customHeight="1" thickBot="1" x14ac:dyDescent="0.4">
      <c r="A4" s="49" t="s">
        <v>10431</v>
      </c>
      <c r="H4" s="46"/>
      <c r="K4" s="114"/>
      <c r="L4" s="96"/>
    </row>
    <row r="5" spans="1:12" s="1" customFormat="1" ht="15" customHeight="1" thickBot="1" x14ac:dyDescent="0.4">
      <c r="A5" s="49" t="s">
        <v>10440</v>
      </c>
      <c r="H5" s="46"/>
      <c r="I5" s="120">
        <f>E859/H859</f>
        <v>3776.1974616408711</v>
      </c>
      <c r="J5" s="121" t="s">
        <v>10434</v>
      </c>
      <c r="K5" s="123"/>
      <c r="L5" s="96"/>
    </row>
    <row r="6" spans="1:12" ht="18" customHeight="1" x14ac:dyDescent="0.35">
      <c r="E6" s="2"/>
      <c r="F6" s="111"/>
    </row>
    <row r="7" spans="1:12" ht="44" thickBot="1" x14ac:dyDescent="0.4">
      <c r="A7" s="4" t="s">
        <v>1</v>
      </c>
      <c r="B7" s="4" t="s">
        <v>2</v>
      </c>
      <c r="C7" s="4" t="s">
        <v>3</v>
      </c>
      <c r="D7" s="4" t="s">
        <v>4</v>
      </c>
      <c r="E7" s="5" t="s">
        <v>10428</v>
      </c>
      <c r="F7" s="6"/>
      <c r="G7" s="153" t="s">
        <v>10421</v>
      </c>
      <c r="H7" s="154" t="s">
        <v>10429</v>
      </c>
      <c r="I7" s="155" t="s">
        <v>10430</v>
      </c>
      <c r="J7" s="155" t="s">
        <v>9544</v>
      </c>
      <c r="K7" s="156" t="s">
        <v>10439</v>
      </c>
      <c r="L7" s="157" t="s">
        <v>10417</v>
      </c>
    </row>
    <row r="8" spans="1:12" ht="15.5" thickTop="1" thickBot="1" x14ac:dyDescent="0.4">
      <c r="A8" s="116" t="s">
        <v>1607</v>
      </c>
      <c r="B8" s="117" t="s">
        <v>1608</v>
      </c>
      <c r="C8" s="118" t="s">
        <v>1562</v>
      </c>
      <c r="D8" s="117" t="s">
        <v>10</v>
      </c>
      <c r="E8" s="104">
        <v>979560.90999999992</v>
      </c>
      <c r="F8" s="6"/>
      <c r="G8" s="136" t="str">
        <f>VLOOKUP(A8,'NCES LEA District ID'!$F$3:$S$854,14,FALSE)</f>
        <v>1723640</v>
      </c>
      <c r="H8" s="137">
        <f>VLOOKUP(A8,'Enrollment FY18-20'!$A$9:$BL$859,64,FALSE)</f>
        <v>151.5</v>
      </c>
      <c r="I8" s="138">
        <f t="shared" ref="I8:I71" si="0">+E8/H8</f>
        <v>6465.748580858085</v>
      </c>
      <c r="J8" s="139">
        <f>VLOOKUP(A8,'SAIPE FY22'!$C$9:$O$859,9,FALSE)</f>
        <v>0.53030303030303028</v>
      </c>
      <c r="K8" s="140">
        <f>H8</f>
        <v>151.5</v>
      </c>
      <c r="L8" s="136" t="s">
        <v>10419</v>
      </c>
    </row>
    <row r="9" spans="1:12" ht="15.5" thickTop="1" thickBot="1" x14ac:dyDescent="0.4">
      <c r="A9" s="103" t="s">
        <v>1028</v>
      </c>
      <c r="B9" s="118" t="s">
        <v>1029</v>
      </c>
      <c r="C9" s="118" t="s">
        <v>1030</v>
      </c>
      <c r="D9" s="118" t="s">
        <v>10</v>
      </c>
      <c r="E9" s="104">
        <v>3569597.8899999997</v>
      </c>
      <c r="F9" s="6"/>
      <c r="G9" s="136" t="str">
        <f>VLOOKUP(A9,'NCES LEA District ID'!$F$3:$S$854,14,FALSE)</f>
        <v>1708070</v>
      </c>
      <c r="H9" s="137">
        <f>VLOOKUP(A9,'Enrollment FY18-20'!$A$9:$BL$859,64,FALSE)</f>
        <v>278</v>
      </c>
      <c r="I9" s="138">
        <f t="shared" si="0"/>
        <v>12840.280179856114</v>
      </c>
      <c r="J9" s="139">
        <f>VLOOKUP(A9,'SAIPE FY22'!$C$9:$O$859,9,FALSE)</f>
        <v>0.44549763033175355</v>
      </c>
      <c r="K9" s="141">
        <f t="shared" ref="K9:K72" si="1">+K8+H9</f>
        <v>429.5</v>
      </c>
      <c r="L9" s="136" t="s">
        <v>10419</v>
      </c>
    </row>
    <row r="10" spans="1:12" ht="15.5" thickTop="1" thickBot="1" x14ac:dyDescent="0.4">
      <c r="A10" s="103" t="s">
        <v>377</v>
      </c>
      <c r="B10" s="118" t="s">
        <v>378</v>
      </c>
      <c r="C10" s="118" t="s">
        <v>128</v>
      </c>
      <c r="D10" s="118" t="s">
        <v>108</v>
      </c>
      <c r="E10" s="104">
        <v>2308482.5400000005</v>
      </c>
      <c r="F10" s="6"/>
      <c r="G10" s="136" t="str">
        <f>VLOOKUP(A10,'NCES LEA District ID'!$F$3:$S$854,14,FALSE)</f>
        <v>1710950</v>
      </c>
      <c r="H10" s="137">
        <f>VLOOKUP(A10,'Enrollment FY18-20'!$A$9:$BL$859,64,FALSE)</f>
        <v>388</v>
      </c>
      <c r="I10" s="138">
        <f t="shared" si="0"/>
        <v>5949.6972680412382</v>
      </c>
      <c r="J10" s="139">
        <f>VLOOKUP(A10,'SAIPE FY22'!$C$9:$O$859,9,FALSE)</f>
        <v>0.41991341991341991</v>
      </c>
      <c r="K10" s="141">
        <f t="shared" si="1"/>
        <v>817.5</v>
      </c>
      <c r="L10" s="136" t="s">
        <v>10419</v>
      </c>
    </row>
    <row r="11" spans="1:12" ht="15.5" thickTop="1" thickBot="1" x14ac:dyDescent="0.4">
      <c r="A11" s="103" t="s">
        <v>335</v>
      </c>
      <c r="B11" s="118" t="s">
        <v>336</v>
      </c>
      <c r="C11" s="118" t="s">
        <v>128</v>
      </c>
      <c r="D11" s="118" t="s">
        <v>108</v>
      </c>
      <c r="E11" s="104">
        <v>10455109.119999999</v>
      </c>
      <c r="F11" s="6"/>
      <c r="G11" s="136" t="str">
        <f>VLOOKUP(A11,'NCES LEA District ID'!$F$3:$S$854,14,FALSE)</f>
        <v>1718480</v>
      </c>
      <c r="H11" s="137">
        <f>VLOOKUP(A11,'Enrollment FY18-20'!$A$9:$BL$859,64,FALSE)</f>
        <v>837.5</v>
      </c>
      <c r="I11" s="138">
        <f t="shared" si="0"/>
        <v>12483.71238208955</v>
      </c>
      <c r="J11" s="139">
        <f>VLOOKUP(A11,'SAIPE FY22'!$C$9:$O$859,9,FALSE)</f>
        <v>0.40469973890339428</v>
      </c>
      <c r="K11" s="141">
        <f t="shared" si="1"/>
        <v>1655</v>
      </c>
      <c r="L11" s="136" t="s">
        <v>10419</v>
      </c>
    </row>
    <row r="12" spans="1:12" ht="15.5" thickTop="1" thickBot="1" x14ac:dyDescent="0.4">
      <c r="A12" s="103" t="s">
        <v>1133</v>
      </c>
      <c r="B12" s="118" t="s">
        <v>1134</v>
      </c>
      <c r="C12" s="118" t="s">
        <v>1099</v>
      </c>
      <c r="D12" s="118" t="s">
        <v>108</v>
      </c>
      <c r="E12" s="104">
        <v>2138072.0299999998</v>
      </c>
      <c r="F12" s="6"/>
      <c r="G12" s="136" t="str">
        <f>VLOOKUP(A12,'NCES LEA District ID'!$F$3:$S$854,14,FALSE)</f>
        <v>1731140</v>
      </c>
      <c r="H12" s="137">
        <f>VLOOKUP(A12,'Enrollment FY18-20'!$A$9:$BL$859,64,FALSE)</f>
        <v>167.5</v>
      </c>
      <c r="I12" s="138">
        <f t="shared" si="0"/>
        <v>12764.609134328357</v>
      </c>
      <c r="J12" s="139">
        <f>VLOOKUP(A12,'SAIPE FY22'!$C$9:$O$859,9,FALSE)</f>
        <v>0.37850467289719625</v>
      </c>
      <c r="K12" s="141">
        <f t="shared" si="1"/>
        <v>1822.5</v>
      </c>
      <c r="L12" s="136" t="s">
        <v>10419</v>
      </c>
    </row>
    <row r="13" spans="1:12" ht="15.5" thickTop="1" thickBot="1" x14ac:dyDescent="0.4">
      <c r="A13" s="103" t="s">
        <v>1609</v>
      </c>
      <c r="B13" s="118" t="s">
        <v>1610</v>
      </c>
      <c r="C13" s="118" t="s">
        <v>1562</v>
      </c>
      <c r="D13" s="118" t="s">
        <v>10</v>
      </c>
      <c r="E13" s="104">
        <v>53255805.410000011</v>
      </c>
      <c r="F13" s="6"/>
      <c r="G13" s="136" t="str">
        <f>VLOOKUP(A13,'NCES LEA District ID'!$F$3:$S$854,14,FALSE)</f>
        <v>1713320</v>
      </c>
      <c r="H13" s="137">
        <f>VLOOKUP(A13,'Enrollment FY18-20'!$A$9:$BL$859,64,FALSE)</f>
        <v>4859</v>
      </c>
      <c r="I13" s="138">
        <f t="shared" si="0"/>
        <v>10960.239845647255</v>
      </c>
      <c r="J13" s="139">
        <f>VLOOKUP(A13,'SAIPE FY22'!$C$9:$O$859,9,FALSE)</f>
        <v>0.36770059705839525</v>
      </c>
      <c r="K13" s="141">
        <f t="shared" si="1"/>
        <v>6681.5</v>
      </c>
      <c r="L13" s="136" t="s">
        <v>10419</v>
      </c>
    </row>
    <row r="14" spans="1:12" ht="15.5" thickTop="1" thickBot="1" x14ac:dyDescent="0.4">
      <c r="A14" s="103" t="s">
        <v>1506</v>
      </c>
      <c r="B14" s="118" t="s">
        <v>1507</v>
      </c>
      <c r="C14" s="118" t="s">
        <v>1505</v>
      </c>
      <c r="D14" s="118" t="s">
        <v>108</v>
      </c>
      <c r="E14" s="104">
        <v>3200129.3499999996</v>
      </c>
      <c r="F14" s="6"/>
      <c r="G14" s="136" t="str">
        <f>VLOOKUP(A14,'NCES LEA District ID'!$F$3:$S$854,14,FALSE)</f>
        <v>1731950</v>
      </c>
      <c r="H14" s="137">
        <f>VLOOKUP(A14,'Enrollment FY18-20'!$A$9:$BL$859,64,FALSE)</f>
        <v>459.5</v>
      </c>
      <c r="I14" s="138">
        <f t="shared" si="0"/>
        <v>6964.3729053318821</v>
      </c>
      <c r="J14" s="139">
        <f>VLOOKUP(A14,'SAIPE FY22'!$C$9:$O$859,9,FALSE)</f>
        <v>0.36653386454183268</v>
      </c>
      <c r="K14" s="141">
        <f t="shared" si="1"/>
        <v>7141</v>
      </c>
      <c r="L14" s="136" t="s">
        <v>10419</v>
      </c>
    </row>
    <row r="15" spans="1:12" ht="15.5" thickTop="1" thickBot="1" x14ac:dyDescent="0.4">
      <c r="A15" s="103" t="s">
        <v>1605</v>
      </c>
      <c r="B15" s="118" t="s">
        <v>1606</v>
      </c>
      <c r="C15" s="118" t="s">
        <v>1562</v>
      </c>
      <c r="D15" s="118" t="s">
        <v>10</v>
      </c>
      <c r="E15" s="104">
        <v>31367001.670000006</v>
      </c>
      <c r="F15" s="6"/>
      <c r="G15" s="136" t="str">
        <f>VLOOKUP(A15,'NCES LEA District ID'!$F$3:$S$854,14,FALSE)</f>
        <v>1708040</v>
      </c>
      <c r="H15" s="137">
        <f>VLOOKUP(A15,'Enrollment FY18-20'!$A$9:$BL$859,64,FALSE)</f>
        <v>3136.5</v>
      </c>
      <c r="I15" s="138">
        <f t="shared" si="0"/>
        <v>10000.638185875978</v>
      </c>
      <c r="J15" s="139">
        <f>VLOOKUP(A15,'SAIPE FY22'!$C$9:$O$859,9,FALSE)</f>
        <v>0.36328314715881493</v>
      </c>
      <c r="K15" s="141">
        <f t="shared" si="1"/>
        <v>10277.5</v>
      </c>
      <c r="L15" s="136" t="s">
        <v>10419</v>
      </c>
    </row>
    <row r="16" spans="1:12" ht="15.5" thickTop="1" thickBot="1" x14ac:dyDescent="0.4">
      <c r="A16" s="103" t="s">
        <v>375</v>
      </c>
      <c r="B16" s="118" t="s">
        <v>376</v>
      </c>
      <c r="C16" s="118" t="s">
        <v>128</v>
      </c>
      <c r="D16" s="118" t="s">
        <v>108</v>
      </c>
      <c r="E16" s="104">
        <v>12683509.629999999</v>
      </c>
      <c r="F16" s="6"/>
      <c r="G16" s="136" t="str">
        <f>VLOOKUP(A16,'NCES LEA District ID'!$F$3:$S$854,14,FALSE)</f>
        <v>1735460</v>
      </c>
      <c r="H16" s="137">
        <f>VLOOKUP(A16,'Enrollment FY18-20'!$A$9:$BL$859,64,FALSE)</f>
        <v>1212.5</v>
      </c>
      <c r="I16" s="138">
        <f t="shared" si="0"/>
        <v>10460.626498969072</v>
      </c>
      <c r="J16" s="139">
        <f>VLOOKUP(A16,'SAIPE FY22'!$C$9:$O$859,9,FALSE)</f>
        <v>0.36064556176288021</v>
      </c>
      <c r="K16" s="141">
        <f t="shared" si="1"/>
        <v>11490</v>
      </c>
      <c r="L16" s="136" t="s">
        <v>10419</v>
      </c>
    </row>
    <row r="17" spans="1:12" ht="15.5" thickTop="1" thickBot="1" x14ac:dyDescent="0.4">
      <c r="A17" s="103" t="s">
        <v>345</v>
      </c>
      <c r="B17" s="118" t="s">
        <v>346</v>
      </c>
      <c r="C17" s="118" t="s">
        <v>128</v>
      </c>
      <c r="D17" s="118" t="s">
        <v>108</v>
      </c>
      <c r="E17" s="104">
        <v>19054200.529999997</v>
      </c>
      <c r="F17" s="6"/>
      <c r="G17" s="136" t="str">
        <f>VLOOKUP(A17,'NCES LEA District ID'!$F$3:$S$854,14,FALSE)</f>
        <v>1718450</v>
      </c>
      <c r="H17" s="137">
        <f>VLOOKUP(A17,'Enrollment FY18-20'!$A$9:$BL$859,64,FALSE)</f>
        <v>1715.5</v>
      </c>
      <c r="I17" s="138">
        <f t="shared" si="0"/>
        <v>11107.082792188865</v>
      </c>
      <c r="J17" s="139">
        <f>VLOOKUP(A17,'SAIPE FY22'!$C$9:$O$859,9,FALSE)</f>
        <v>0.36061381074168797</v>
      </c>
      <c r="K17" s="141">
        <f t="shared" si="1"/>
        <v>13205.5</v>
      </c>
      <c r="L17" s="136" t="s">
        <v>10419</v>
      </c>
    </row>
    <row r="18" spans="1:12" ht="15.5" thickTop="1" thickBot="1" x14ac:dyDescent="0.4">
      <c r="A18" s="103" t="s">
        <v>1063</v>
      </c>
      <c r="B18" s="118" t="s">
        <v>1064</v>
      </c>
      <c r="C18" s="118" t="s">
        <v>1062</v>
      </c>
      <c r="D18" s="118" t="s">
        <v>10</v>
      </c>
      <c r="E18" s="104">
        <v>3916139.77</v>
      </c>
      <c r="F18" s="6"/>
      <c r="G18" s="136" t="str">
        <f>VLOOKUP(A18,'NCES LEA District ID'!$F$3:$S$854,14,FALSE)</f>
        <v>1726970</v>
      </c>
      <c r="H18" s="137">
        <f>VLOOKUP(A18,'Enrollment FY18-20'!$A$9:$BL$859,64,FALSE)</f>
        <v>427</v>
      </c>
      <c r="I18" s="138">
        <f t="shared" si="0"/>
        <v>9171.2875175644022</v>
      </c>
      <c r="J18" s="139">
        <f>VLOOKUP(A18,'SAIPE FY22'!$C$9:$O$859,9,FALSE)</f>
        <v>0.35463917525773198</v>
      </c>
      <c r="K18" s="141">
        <f t="shared" si="1"/>
        <v>13632.5</v>
      </c>
      <c r="L18" s="136" t="s">
        <v>10419</v>
      </c>
    </row>
    <row r="19" spans="1:12" ht="15.5" thickTop="1" thickBot="1" x14ac:dyDescent="0.4">
      <c r="A19" s="103" t="s">
        <v>590</v>
      </c>
      <c r="B19" s="118" t="s">
        <v>591</v>
      </c>
      <c r="C19" s="118" t="s">
        <v>577</v>
      </c>
      <c r="D19" s="118" t="s">
        <v>108</v>
      </c>
      <c r="E19" s="104">
        <v>8137197.8000000007</v>
      </c>
      <c r="F19" s="6"/>
      <c r="G19" s="136" t="str">
        <f>VLOOKUP(A19,'NCES LEA District ID'!$F$3:$S$854,14,FALSE)</f>
        <v>1727340</v>
      </c>
      <c r="H19" s="137">
        <f>VLOOKUP(A19,'Enrollment FY18-20'!$A$9:$BL$859,64,FALSE)</f>
        <v>1367.5</v>
      </c>
      <c r="I19" s="138">
        <f t="shared" si="0"/>
        <v>5950.41886654479</v>
      </c>
      <c r="J19" s="139">
        <f>VLOOKUP(A19,'SAIPE FY22'!$C$9:$O$859,9,FALSE)</f>
        <v>0.3475321162947938</v>
      </c>
      <c r="K19" s="141">
        <f t="shared" si="1"/>
        <v>15000</v>
      </c>
      <c r="L19" s="136" t="s">
        <v>10419</v>
      </c>
    </row>
    <row r="20" spans="1:12" ht="15.5" thickTop="1" thickBot="1" x14ac:dyDescent="0.4">
      <c r="A20" s="103" t="s">
        <v>961</v>
      </c>
      <c r="B20" s="118" t="s">
        <v>962</v>
      </c>
      <c r="C20" s="118" t="s">
        <v>954</v>
      </c>
      <c r="D20" s="118" t="s">
        <v>108</v>
      </c>
      <c r="E20" s="104">
        <v>913865.46000000008</v>
      </c>
      <c r="F20" s="6"/>
      <c r="G20" s="136" t="str">
        <f>VLOOKUP(A20,'NCES LEA District ID'!$F$3:$S$854,14,FALSE)</f>
        <v>1701388</v>
      </c>
      <c r="H20" s="137">
        <f>VLOOKUP(A20,'Enrollment FY18-20'!$A$9:$BL$859,64,FALSE)</f>
        <v>171</v>
      </c>
      <c r="I20" s="138">
        <f t="shared" si="0"/>
        <v>5344.2424561403514</v>
      </c>
      <c r="J20" s="139">
        <f>VLOOKUP(A20,'SAIPE FY22'!$C$9:$O$859,9,FALSE)</f>
        <v>0.34078212290502791</v>
      </c>
      <c r="K20" s="141">
        <f t="shared" si="1"/>
        <v>15171</v>
      </c>
      <c r="L20" s="136" t="s">
        <v>10419</v>
      </c>
    </row>
    <row r="21" spans="1:12" ht="15.5" thickTop="1" thickBot="1" x14ac:dyDescent="0.4">
      <c r="A21" s="103" t="s">
        <v>459</v>
      </c>
      <c r="B21" s="118" t="s">
        <v>460</v>
      </c>
      <c r="C21" s="118" t="s">
        <v>444</v>
      </c>
      <c r="D21" s="118" t="s">
        <v>108</v>
      </c>
      <c r="E21" s="104">
        <v>12738505.290000001</v>
      </c>
      <c r="F21" s="6"/>
      <c r="G21" s="136" t="str">
        <f>VLOOKUP(A21,'NCES LEA District ID'!$F$3:$S$854,14,FALSE)</f>
        <v>1733210</v>
      </c>
      <c r="H21" s="137">
        <f>VLOOKUP(A21,'Enrollment FY18-20'!$A$9:$BL$859,64,FALSE)</f>
        <v>1676.5</v>
      </c>
      <c r="I21" s="138">
        <f t="shared" si="0"/>
        <v>7598.2733611691028</v>
      </c>
      <c r="J21" s="139">
        <f>VLOOKUP(A21,'SAIPE FY22'!$C$9:$O$859,9,FALSE)</f>
        <v>0.33978763272954404</v>
      </c>
      <c r="K21" s="141">
        <f t="shared" si="1"/>
        <v>16847.5</v>
      </c>
      <c r="L21" s="136" t="s">
        <v>10419</v>
      </c>
    </row>
    <row r="22" spans="1:12" ht="15.5" thickTop="1" thickBot="1" x14ac:dyDescent="0.4">
      <c r="A22" s="103" t="s">
        <v>1723</v>
      </c>
      <c r="B22" s="118" t="s">
        <v>1724</v>
      </c>
      <c r="C22" s="118" t="s">
        <v>1706</v>
      </c>
      <c r="D22" s="118" t="s">
        <v>10</v>
      </c>
      <c r="E22" s="104">
        <v>37970144.789999999</v>
      </c>
      <c r="F22" s="6"/>
      <c r="G22" s="136" t="str">
        <f>VLOOKUP(A22,'NCES LEA District ID'!$F$3:$S$854,14,FALSE)</f>
        <v>1711790</v>
      </c>
      <c r="H22" s="137">
        <f>VLOOKUP(A22,'Enrollment FY18-20'!$A$9:$BL$859,64,FALSE)</f>
        <v>4966.5</v>
      </c>
      <c r="I22" s="138">
        <f t="shared" si="0"/>
        <v>7645.2521473874958</v>
      </c>
      <c r="J22" s="139">
        <f>VLOOKUP(A22,'SAIPE FY22'!$C$9:$O$859,9,FALSE)</f>
        <v>0.33907952512603673</v>
      </c>
      <c r="K22" s="141">
        <f t="shared" si="1"/>
        <v>21814</v>
      </c>
      <c r="L22" s="136" t="s">
        <v>10419</v>
      </c>
    </row>
    <row r="23" spans="1:12" ht="15.5" thickTop="1" thickBot="1" x14ac:dyDescent="0.4">
      <c r="A23" s="103" t="s">
        <v>347</v>
      </c>
      <c r="B23" s="118" t="s">
        <v>348</v>
      </c>
      <c r="C23" s="118" t="s">
        <v>128</v>
      </c>
      <c r="D23" s="118" t="s">
        <v>108</v>
      </c>
      <c r="E23" s="104">
        <v>7481803.6800000006</v>
      </c>
      <c r="F23" s="6"/>
      <c r="G23" s="136" t="str">
        <f>VLOOKUP(A23,'NCES LEA District ID'!$F$3:$S$854,14,FALSE)</f>
        <v>1718600</v>
      </c>
      <c r="H23" s="137">
        <f>VLOOKUP(A23,'Enrollment FY18-20'!$A$9:$BL$859,64,FALSE)</f>
        <v>887</v>
      </c>
      <c r="I23" s="138">
        <f t="shared" si="0"/>
        <v>8434.9534160090207</v>
      </c>
      <c r="J23" s="139">
        <f>VLOOKUP(A23,'SAIPE FY22'!$C$9:$O$859,9,FALSE)</f>
        <v>0.33422459893048129</v>
      </c>
      <c r="K23" s="141">
        <f t="shared" si="1"/>
        <v>22701</v>
      </c>
      <c r="L23" s="136" t="s">
        <v>10419</v>
      </c>
    </row>
    <row r="24" spans="1:12" ht="15.5" thickTop="1" thickBot="1" x14ac:dyDescent="0.4">
      <c r="A24" s="103" t="s">
        <v>592</v>
      </c>
      <c r="B24" s="118" t="s">
        <v>593</v>
      </c>
      <c r="C24" s="118" t="s">
        <v>577</v>
      </c>
      <c r="D24" s="118" t="s">
        <v>108</v>
      </c>
      <c r="E24" s="104">
        <v>845997.39999999991</v>
      </c>
      <c r="F24" s="6"/>
      <c r="G24" s="136" t="str">
        <f>VLOOKUP(A24,'NCES LEA District ID'!$F$3:$S$854,14,FALSE)</f>
        <v>1706180</v>
      </c>
      <c r="H24" s="137">
        <f>VLOOKUP(A24,'Enrollment FY18-20'!$A$9:$BL$859,64,FALSE)</f>
        <v>170.5</v>
      </c>
      <c r="I24" s="138">
        <f t="shared" si="0"/>
        <v>4961.8615835777118</v>
      </c>
      <c r="J24" s="139">
        <f>VLOOKUP(A24,'SAIPE FY22'!$C$9:$O$859,9,FALSE)</f>
        <v>0.33333333333333331</v>
      </c>
      <c r="K24" s="141">
        <f t="shared" si="1"/>
        <v>22871.5</v>
      </c>
      <c r="L24" s="136" t="s">
        <v>10419</v>
      </c>
    </row>
    <row r="25" spans="1:12" ht="15.5" thickTop="1" thickBot="1" x14ac:dyDescent="0.4">
      <c r="A25" s="103" t="s">
        <v>337</v>
      </c>
      <c r="B25" s="118" t="s">
        <v>338</v>
      </c>
      <c r="C25" s="118" t="s">
        <v>128</v>
      </c>
      <c r="D25" s="118" t="s">
        <v>108</v>
      </c>
      <c r="E25" s="104">
        <v>20768238.940000001</v>
      </c>
      <c r="F25" s="6"/>
      <c r="G25" s="136" t="str">
        <f>VLOOKUP(A25,'NCES LEA District ID'!$F$3:$S$854,14,FALSE)</f>
        <v>1712450</v>
      </c>
      <c r="H25" s="137">
        <f>VLOOKUP(A25,'Enrollment FY18-20'!$A$9:$BL$859,64,FALSE)</f>
        <v>2029</v>
      </c>
      <c r="I25" s="138">
        <f t="shared" si="0"/>
        <v>10235.701793987186</v>
      </c>
      <c r="J25" s="139">
        <f>VLOOKUP(A25,'SAIPE FY22'!$C$9:$O$859,9,FALSE)</f>
        <v>0.33202986135798079</v>
      </c>
      <c r="K25" s="141">
        <f t="shared" si="1"/>
        <v>24900.5</v>
      </c>
      <c r="L25" s="136" t="s">
        <v>10419</v>
      </c>
    </row>
    <row r="26" spans="1:12" ht="15.5" thickTop="1" thickBot="1" x14ac:dyDescent="0.4">
      <c r="A26" s="103" t="s">
        <v>115</v>
      </c>
      <c r="B26" s="118" t="s">
        <v>116</v>
      </c>
      <c r="C26" s="118" t="s">
        <v>98</v>
      </c>
      <c r="D26" s="118" t="s">
        <v>10</v>
      </c>
      <c r="E26" s="104">
        <v>155520031.09000003</v>
      </c>
      <c r="F26" s="6"/>
      <c r="G26" s="136" t="str">
        <f>VLOOKUP(A26,'NCES LEA District ID'!$F$3:$S$854,14,FALSE)</f>
        <v>1734510</v>
      </c>
      <c r="H26" s="137">
        <f>VLOOKUP(A26,'Enrollment FY18-20'!$A$9:$BL$859,64,FALSE)</f>
        <v>25767</v>
      </c>
      <c r="I26" s="138">
        <f t="shared" si="0"/>
        <v>6035.6281713043827</v>
      </c>
      <c r="J26" s="139">
        <f>VLOOKUP(A26,'SAIPE FY22'!$C$9:$O$859,9,FALSE)</f>
        <v>0.3266664480802649</v>
      </c>
      <c r="K26" s="141">
        <f t="shared" si="1"/>
        <v>50667.5</v>
      </c>
      <c r="L26" s="136" t="s">
        <v>10419</v>
      </c>
    </row>
    <row r="27" spans="1:12" ht="15.5" thickTop="1" thickBot="1" x14ac:dyDescent="0.4">
      <c r="A27" s="103" t="s">
        <v>1035</v>
      </c>
      <c r="B27" s="118" t="s">
        <v>1036</v>
      </c>
      <c r="C27" s="118" t="s">
        <v>1027</v>
      </c>
      <c r="D27" s="118" t="s">
        <v>108</v>
      </c>
      <c r="E27" s="104">
        <v>3370664.56</v>
      </c>
      <c r="F27" s="6"/>
      <c r="G27" s="136" t="str">
        <f>VLOOKUP(A27,'NCES LEA District ID'!$F$3:$S$854,14,FALSE)</f>
        <v>1708340</v>
      </c>
      <c r="H27" s="137">
        <f>VLOOKUP(A27,'Enrollment FY18-20'!$A$9:$BL$859,64,FALSE)</f>
        <v>1469.5</v>
      </c>
      <c r="I27" s="138">
        <f t="shared" si="0"/>
        <v>2293.7492752636954</v>
      </c>
      <c r="J27" s="139">
        <f>VLOOKUP(A27,'SAIPE FY22'!$C$9:$O$859,9,FALSE)</f>
        <v>0.32262569832402233</v>
      </c>
      <c r="K27" s="141">
        <f t="shared" si="1"/>
        <v>52137</v>
      </c>
      <c r="L27" s="136" t="s">
        <v>10419</v>
      </c>
    </row>
    <row r="28" spans="1:12" ht="15.5" thickTop="1" thickBot="1" x14ac:dyDescent="0.4">
      <c r="A28" s="103" t="s">
        <v>309</v>
      </c>
      <c r="B28" s="118" t="s">
        <v>310</v>
      </c>
      <c r="C28" s="118" t="s">
        <v>128</v>
      </c>
      <c r="D28" s="118" t="s">
        <v>108</v>
      </c>
      <c r="E28" s="104">
        <v>10498207.939999999</v>
      </c>
      <c r="F28" s="6"/>
      <c r="G28" s="136" t="str">
        <f>VLOOKUP(A28,'NCES LEA District ID'!$F$3:$S$854,14,FALSE)</f>
        <v>1709990</v>
      </c>
      <c r="H28" s="137">
        <f>VLOOKUP(A28,'Enrollment FY18-20'!$A$9:$BL$859,64,FALSE)</f>
        <v>1304.25</v>
      </c>
      <c r="I28" s="138">
        <f t="shared" si="0"/>
        <v>8049.2297795668001</v>
      </c>
      <c r="J28" s="139">
        <f>VLOOKUP(A28,'SAIPE FY22'!$C$9:$O$859,9,FALSE)</f>
        <v>0.32103610675039246</v>
      </c>
      <c r="K28" s="141">
        <f t="shared" si="1"/>
        <v>53441.25</v>
      </c>
      <c r="L28" s="136" t="s">
        <v>10419</v>
      </c>
    </row>
    <row r="29" spans="1:12" ht="15.5" thickTop="1" thickBot="1" x14ac:dyDescent="0.4">
      <c r="A29" s="103" t="s">
        <v>357</v>
      </c>
      <c r="B29" s="118" t="s">
        <v>358</v>
      </c>
      <c r="C29" s="118" t="s">
        <v>128</v>
      </c>
      <c r="D29" s="118" t="s">
        <v>108</v>
      </c>
      <c r="E29" s="104">
        <v>8423963.4500000011</v>
      </c>
      <c r="F29" s="6"/>
      <c r="G29" s="136" t="str">
        <f>VLOOKUP(A29,'NCES LEA District ID'!$F$3:$S$854,14,FALSE)</f>
        <v>1708100</v>
      </c>
      <c r="H29" s="137">
        <f>VLOOKUP(A29,'Enrollment FY18-20'!$A$9:$BL$859,64,FALSE)</f>
        <v>873.5</v>
      </c>
      <c r="I29" s="138">
        <f t="shared" si="0"/>
        <v>9643.9192329708076</v>
      </c>
      <c r="J29" s="139">
        <f>VLOOKUP(A29,'SAIPE FY22'!$C$9:$O$859,9,FALSE)</f>
        <v>0.32007952286282304</v>
      </c>
      <c r="K29" s="141">
        <f t="shared" si="1"/>
        <v>54314.75</v>
      </c>
      <c r="L29" s="136" t="s">
        <v>10419</v>
      </c>
    </row>
    <row r="30" spans="1:12" ht="15.5" thickTop="1" thickBot="1" x14ac:dyDescent="0.4">
      <c r="A30" s="103" t="s">
        <v>329</v>
      </c>
      <c r="B30" s="118" t="s">
        <v>330</v>
      </c>
      <c r="C30" s="118" t="s">
        <v>128</v>
      </c>
      <c r="D30" s="118" t="s">
        <v>108</v>
      </c>
      <c r="E30" s="104">
        <v>19483710.580000002</v>
      </c>
      <c r="F30" s="6"/>
      <c r="G30" s="136" t="str">
        <f>VLOOKUP(A30,'NCES LEA District ID'!$F$3:$S$854,14,FALSE)</f>
        <v>1724720</v>
      </c>
      <c r="H30" s="137">
        <f>VLOOKUP(A30,'Enrollment FY18-20'!$A$9:$BL$859,64,FALSE)</f>
        <v>2729.5</v>
      </c>
      <c r="I30" s="138">
        <f t="shared" si="0"/>
        <v>7138.1976845576119</v>
      </c>
      <c r="J30" s="139">
        <f>VLOOKUP(A30,'SAIPE FY22'!$C$9:$O$859,9,FALSE)</f>
        <v>0.31612184249628528</v>
      </c>
      <c r="K30" s="141">
        <f t="shared" si="1"/>
        <v>57044.25</v>
      </c>
      <c r="L30" s="136" t="s">
        <v>10419</v>
      </c>
    </row>
    <row r="31" spans="1:12" ht="15.5" thickTop="1" thickBot="1" x14ac:dyDescent="0.4">
      <c r="A31" s="103" t="s">
        <v>1387</v>
      </c>
      <c r="B31" s="118" t="s">
        <v>1388</v>
      </c>
      <c r="C31" s="118" t="s">
        <v>1368</v>
      </c>
      <c r="D31" s="118" t="s">
        <v>10</v>
      </c>
      <c r="E31" s="104">
        <v>5259303.879999999</v>
      </c>
      <c r="F31" s="6"/>
      <c r="G31" s="136" t="str">
        <f>VLOOKUP(A31,'NCES LEA District ID'!$F$3:$S$854,14,FALSE)</f>
        <v>1723970</v>
      </c>
      <c r="H31" s="137">
        <f>VLOOKUP(A31,'Enrollment FY18-20'!$A$9:$BL$859,64,FALSE)</f>
        <v>601.5</v>
      </c>
      <c r="I31" s="138">
        <f t="shared" si="0"/>
        <v>8743.6473482959245</v>
      </c>
      <c r="J31" s="139">
        <f>VLOOKUP(A31,'SAIPE FY22'!$C$9:$O$859,9,FALSE)</f>
        <v>0.31193693693693691</v>
      </c>
      <c r="K31" s="141">
        <f t="shared" si="1"/>
        <v>57645.75</v>
      </c>
      <c r="L31" s="136" t="s">
        <v>10419</v>
      </c>
    </row>
    <row r="32" spans="1:12" ht="15.5" thickTop="1" thickBot="1" x14ac:dyDescent="0.4">
      <c r="A32" s="103" t="s">
        <v>379</v>
      </c>
      <c r="B32" s="118" t="s">
        <v>380</v>
      </c>
      <c r="C32" s="118" t="s">
        <v>128</v>
      </c>
      <c r="D32" s="118" t="s">
        <v>108</v>
      </c>
      <c r="E32" s="104">
        <v>26755233.620000001</v>
      </c>
      <c r="F32" s="6"/>
      <c r="G32" s="136" t="str">
        <f>VLOOKUP(A32,'NCES LEA District ID'!$F$3:$S$854,14,FALSE)</f>
        <v>1709960</v>
      </c>
      <c r="H32" s="137">
        <f>VLOOKUP(A32,'Enrollment FY18-20'!$A$9:$BL$859,64,FALSE)</f>
        <v>2751</v>
      </c>
      <c r="I32" s="138">
        <f t="shared" si="0"/>
        <v>9725.6392657215565</v>
      </c>
      <c r="J32" s="139">
        <f>VLOOKUP(A32,'SAIPE FY22'!$C$9:$O$859,9,FALSE)</f>
        <v>0.30787733012627783</v>
      </c>
      <c r="K32" s="141">
        <f t="shared" si="1"/>
        <v>60396.75</v>
      </c>
      <c r="L32" s="136" t="s">
        <v>10419</v>
      </c>
    </row>
    <row r="33" spans="1:12" ht="15.5" thickTop="1" thickBot="1" x14ac:dyDescent="0.4">
      <c r="A33" s="103" t="s">
        <v>1031</v>
      </c>
      <c r="B33" s="118" t="s">
        <v>1032</v>
      </c>
      <c r="C33" s="118" t="s">
        <v>1030</v>
      </c>
      <c r="D33" s="118" t="s">
        <v>10</v>
      </c>
      <c r="E33" s="104">
        <v>3000274.62</v>
      </c>
      <c r="F33" s="6"/>
      <c r="G33" s="136" t="str">
        <f>VLOOKUP(A33,'NCES LEA District ID'!$F$3:$S$854,14,FALSE)</f>
        <v>1713590</v>
      </c>
      <c r="H33" s="137">
        <f>VLOOKUP(A33,'Enrollment FY18-20'!$A$9:$BL$859,64,FALSE)</f>
        <v>351</v>
      </c>
      <c r="I33" s="138">
        <f t="shared" si="0"/>
        <v>8547.7909401709403</v>
      </c>
      <c r="J33" s="139">
        <f>VLOOKUP(A33,'SAIPE FY22'!$C$9:$O$859,9,FALSE)</f>
        <v>0.3007518796992481</v>
      </c>
      <c r="K33" s="141">
        <f t="shared" si="1"/>
        <v>60747.75</v>
      </c>
      <c r="L33" s="136" t="s">
        <v>10419</v>
      </c>
    </row>
    <row r="34" spans="1:12" ht="15.5" thickTop="1" thickBot="1" x14ac:dyDescent="0.4">
      <c r="A34" s="103" t="s">
        <v>1326</v>
      </c>
      <c r="B34" s="118" t="s">
        <v>1327</v>
      </c>
      <c r="C34" s="118" t="s">
        <v>1313</v>
      </c>
      <c r="D34" s="118" t="s">
        <v>10</v>
      </c>
      <c r="E34" s="104">
        <v>53611881.809999995</v>
      </c>
      <c r="F34" s="6"/>
      <c r="G34" s="136" t="str">
        <f>VLOOKUP(A34,'NCES LEA District ID'!$F$3:$S$854,14,FALSE)</f>
        <v>1711850</v>
      </c>
      <c r="H34" s="137">
        <f>VLOOKUP(A34,'Enrollment FY18-20'!$A$9:$BL$859,64,FALSE)</f>
        <v>8085.25</v>
      </c>
      <c r="I34" s="138">
        <f t="shared" si="0"/>
        <v>6630.8254920998106</v>
      </c>
      <c r="J34" s="139">
        <f>VLOOKUP(A34,'SAIPE FY22'!$C$9:$O$859,9,FALSE)</f>
        <v>0.29843959904929213</v>
      </c>
      <c r="K34" s="141">
        <f t="shared" si="1"/>
        <v>68833</v>
      </c>
      <c r="L34" s="136" t="s">
        <v>10419</v>
      </c>
    </row>
    <row r="35" spans="1:12" ht="15.5" thickTop="1" thickBot="1" x14ac:dyDescent="0.4">
      <c r="A35" s="103" t="s">
        <v>359</v>
      </c>
      <c r="B35" s="118" t="s">
        <v>360</v>
      </c>
      <c r="C35" s="118" t="s">
        <v>128</v>
      </c>
      <c r="D35" s="118" t="s">
        <v>108</v>
      </c>
      <c r="E35" s="104">
        <v>5597421.870000001</v>
      </c>
      <c r="F35" s="6"/>
      <c r="G35" s="136" t="str">
        <f>VLOOKUP(A35,'NCES LEA District ID'!$F$3:$S$854,14,FALSE)</f>
        <v>1719680</v>
      </c>
      <c r="H35" s="137">
        <f>VLOOKUP(A35,'Enrollment FY18-20'!$A$9:$BL$859,64,FALSE)</f>
        <v>828.5</v>
      </c>
      <c r="I35" s="138">
        <f t="shared" si="0"/>
        <v>6756.0915751357888</v>
      </c>
      <c r="J35" s="139">
        <f>VLOOKUP(A35,'SAIPE FY22'!$C$9:$O$859,9,FALSE)</f>
        <v>0.29492600422832982</v>
      </c>
      <c r="K35" s="141">
        <f t="shared" si="1"/>
        <v>69661.5</v>
      </c>
      <c r="L35" s="136" t="s">
        <v>10419</v>
      </c>
    </row>
    <row r="36" spans="1:12" ht="15.5" thickTop="1" thickBot="1" x14ac:dyDescent="0.4">
      <c r="A36" s="103" t="s">
        <v>846</v>
      </c>
      <c r="B36" s="118" t="s">
        <v>847</v>
      </c>
      <c r="C36" s="118" t="s">
        <v>839</v>
      </c>
      <c r="D36" s="118" t="s">
        <v>108</v>
      </c>
      <c r="E36" s="104">
        <v>3597102.2499999995</v>
      </c>
      <c r="F36" s="6"/>
      <c r="G36" s="136" t="str">
        <f>VLOOKUP(A36,'NCES LEA District ID'!$F$3:$S$854,14,FALSE)</f>
        <v>1714710</v>
      </c>
      <c r="H36" s="137">
        <f>VLOOKUP(A36,'Enrollment FY18-20'!$A$9:$BL$859,64,FALSE)</f>
        <v>586.5</v>
      </c>
      <c r="I36" s="138">
        <f t="shared" si="0"/>
        <v>6133.1666666666661</v>
      </c>
      <c r="J36" s="139">
        <f>VLOOKUP(A36,'SAIPE FY22'!$C$9:$O$859,9,FALSE)</f>
        <v>0.29422382671480146</v>
      </c>
      <c r="K36" s="141">
        <f t="shared" si="1"/>
        <v>70248</v>
      </c>
      <c r="L36" s="136" t="s">
        <v>10419</v>
      </c>
    </row>
    <row r="37" spans="1:12" ht="15.5" thickTop="1" thickBot="1" x14ac:dyDescent="0.4">
      <c r="A37" s="103" t="s">
        <v>619</v>
      </c>
      <c r="B37" s="118" t="s">
        <v>620</v>
      </c>
      <c r="C37" s="118" t="s">
        <v>606</v>
      </c>
      <c r="D37" s="118" t="s">
        <v>108</v>
      </c>
      <c r="E37" s="104">
        <v>8780596.6699999999</v>
      </c>
      <c r="F37" s="6"/>
      <c r="G37" s="136" t="str">
        <f>VLOOKUP(A37,'NCES LEA District ID'!$F$3:$S$854,14,FALSE)</f>
        <v>1709270</v>
      </c>
      <c r="H37" s="137">
        <f>VLOOKUP(A37,'Enrollment FY18-20'!$A$9:$BL$859,64,FALSE)</f>
        <v>1187.5</v>
      </c>
      <c r="I37" s="138">
        <f t="shared" si="0"/>
        <v>7394.1866694736846</v>
      </c>
      <c r="J37" s="139">
        <f>VLOOKUP(A37,'SAIPE FY22'!$C$9:$O$859,9,FALSE)</f>
        <v>0.29328358208955224</v>
      </c>
      <c r="K37" s="141">
        <f t="shared" si="1"/>
        <v>71435.5</v>
      </c>
      <c r="L37" s="136" t="s">
        <v>10419</v>
      </c>
    </row>
    <row r="38" spans="1:12" ht="15.5" thickTop="1" thickBot="1" x14ac:dyDescent="0.4">
      <c r="A38" s="103" t="s">
        <v>39</v>
      </c>
      <c r="B38" s="118" t="s">
        <v>40</v>
      </c>
      <c r="C38" s="118" t="s">
        <v>41</v>
      </c>
      <c r="D38" s="118" t="s">
        <v>10</v>
      </c>
      <c r="E38" s="104">
        <v>1105828.7</v>
      </c>
      <c r="F38" s="6"/>
      <c r="G38" s="136" t="str">
        <f>VLOOKUP(A38,'NCES LEA District ID'!$F$3:$S$854,14,FALSE)</f>
        <v>1731890</v>
      </c>
      <c r="H38" s="137">
        <f>VLOOKUP(A38,'Enrollment FY18-20'!$A$9:$BL$859,64,FALSE)</f>
        <v>283</v>
      </c>
      <c r="I38" s="138">
        <f t="shared" si="0"/>
        <v>3907.5219081272085</v>
      </c>
      <c r="J38" s="139">
        <f>VLOOKUP(A38,'SAIPE FY22'!$C$9:$O$859,9,FALSE)</f>
        <v>0.29122807017543861</v>
      </c>
      <c r="K38" s="141">
        <f t="shared" si="1"/>
        <v>71718.5</v>
      </c>
      <c r="L38" s="136" t="s">
        <v>10419</v>
      </c>
    </row>
    <row r="39" spans="1:12" ht="15.5" thickTop="1" thickBot="1" x14ac:dyDescent="0.4">
      <c r="A39" s="103" t="s">
        <v>1389</v>
      </c>
      <c r="B39" s="118" t="s">
        <v>1390</v>
      </c>
      <c r="C39" s="118" t="s">
        <v>1368</v>
      </c>
      <c r="D39" s="118" t="s">
        <v>108</v>
      </c>
      <c r="E39" s="104">
        <v>4134495.79</v>
      </c>
      <c r="F39" s="6"/>
      <c r="G39" s="136" t="str">
        <f>VLOOKUP(A39,'NCES LEA District ID'!$F$3:$S$854,14,FALSE)</f>
        <v>1712960</v>
      </c>
      <c r="H39" s="137">
        <f>VLOOKUP(A39,'Enrollment FY18-20'!$A$9:$BL$859,64,FALSE)</f>
        <v>671</v>
      </c>
      <c r="I39" s="138">
        <f t="shared" si="0"/>
        <v>6161.6926825633382</v>
      </c>
      <c r="J39" s="139">
        <f>VLOOKUP(A39,'SAIPE FY22'!$C$9:$O$859,9,FALSE)</f>
        <v>0.28922237380627558</v>
      </c>
      <c r="K39" s="141">
        <f t="shared" si="1"/>
        <v>72389.5</v>
      </c>
      <c r="L39" s="136" t="s">
        <v>10419</v>
      </c>
    </row>
    <row r="40" spans="1:12" ht="15.5" thickTop="1" thickBot="1" x14ac:dyDescent="0.4">
      <c r="A40" s="103" t="s">
        <v>371</v>
      </c>
      <c r="B40" s="118" t="s">
        <v>372</v>
      </c>
      <c r="C40" s="118" t="s">
        <v>128</v>
      </c>
      <c r="D40" s="118" t="s">
        <v>108</v>
      </c>
      <c r="E40" s="104">
        <v>15562479.66</v>
      </c>
      <c r="F40" s="6"/>
      <c r="G40" s="136" t="str">
        <f>VLOOKUP(A40,'NCES LEA District ID'!$F$3:$S$854,14,FALSE)</f>
        <v>1730810</v>
      </c>
      <c r="H40" s="137">
        <f>VLOOKUP(A40,'Enrollment FY18-20'!$A$9:$BL$859,64,FALSE)</f>
        <v>1586</v>
      </c>
      <c r="I40" s="138">
        <f t="shared" si="0"/>
        <v>9812.4083606557379</v>
      </c>
      <c r="J40" s="139">
        <f>VLOOKUP(A40,'SAIPE FY22'!$C$9:$O$859,9,FALSE)</f>
        <v>0.28579481397970685</v>
      </c>
      <c r="K40" s="141">
        <f t="shared" si="1"/>
        <v>73975.5</v>
      </c>
      <c r="L40" s="136" t="s">
        <v>10419</v>
      </c>
    </row>
    <row r="41" spans="1:12" ht="15.5" thickTop="1" thickBot="1" x14ac:dyDescent="0.4">
      <c r="A41" s="103" t="s">
        <v>1373</v>
      </c>
      <c r="B41" s="118" t="s">
        <v>1374</v>
      </c>
      <c r="C41" s="118" t="s">
        <v>1368</v>
      </c>
      <c r="D41" s="118" t="s">
        <v>10</v>
      </c>
      <c r="E41" s="104">
        <v>660188.85</v>
      </c>
      <c r="F41" s="6"/>
      <c r="G41" s="136" t="str">
        <f>VLOOKUP(A41,'NCES LEA District ID'!$F$3:$S$854,14,FALSE)</f>
        <v>1740200</v>
      </c>
      <c r="H41" s="137">
        <f>VLOOKUP(A41,'Enrollment FY18-20'!$A$9:$BL$859,64,FALSE)</f>
        <v>82</v>
      </c>
      <c r="I41" s="138">
        <f t="shared" si="0"/>
        <v>8051.0835365853654</v>
      </c>
      <c r="J41" s="139">
        <f>VLOOKUP(A41,'SAIPE FY22'!$C$9:$O$859,9,FALSE)</f>
        <v>0.28402366863905326</v>
      </c>
      <c r="K41" s="141">
        <f t="shared" si="1"/>
        <v>74057.5</v>
      </c>
      <c r="L41" s="136" t="s">
        <v>10419</v>
      </c>
    </row>
    <row r="42" spans="1:12" ht="15.5" thickTop="1" thickBot="1" x14ac:dyDescent="0.4">
      <c r="A42" s="103" t="s">
        <v>339</v>
      </c>
      <c r="B42" s="118" t="s">
        <v>340</v>
      </c>
      <c r="C42" s="118" t="s">
        <v>128</v>
      </c>
      <c r="D42" s="118" t="s">
        <v>108</v>
      </c>
      <c r="E42" s="104">
        <v>22800910.23</v>
      </c>
      <c r="F42" s="6"/>
      <c r="G42" s="136" t="str">
        <f>VLOOKUP(A42,'NCES LEA District ID'!$F$3:$S$854,14,FALSE)</f>
        <v>1712420</v>
      </c>
      <c r="H42" s="137">
        <f>VLOOKUP(A42,'Enrollment FY18-20'!$A$9:$BL$859,64,FALSE)</f>
        <v>2557.5</v>
      </c>
      <c r="I42" s="138">
        <f t="shared" si="0"/>
        <v>8915.3119178885627</v>
      </c>
      <c r="J42" s="139">
        <f>VLOOKUP(A42,'SAIPE FY22'!$C$9:$O$859,9,FALSE)</f>
        <v>0.28371954842543079</v>
      </c>
      <c r="K42" s="141">
        <f t="shared" si="1"/>
        <v>76615</v>
      </c>
      <c r="L42" s="136" t="s">
        <v>10419</v>
      </c>
    </row>
    <row r="43" spans="1:12" ht="15.5" thickTop="1" thickBot="1" x14ac:dyDescent="0.4">
      <c r="A43" s="103" t="s">
        <v>629</v>
      </c>
      <c r="B43" s="118" t="s">
        <v>630</v>
      </c>
      <c r="C43" s="118" t="s">
        <v>606</v>
      </c>
      <c r="D43" s="118" t="s">
        <v>10</v>
      </c>
      <c r="E43" s="104">
        <v>1698949.4900000002</v>
      </c>
      <c r="F43" s="6"/>
      <c r="G43" s="136" t="str">
        <f>VLOOKUP(A43,'NCES LEA District ID'!$F$3:$S$854,14,FALSE)</f>
        <v>1701404</v>
      </c>
      <c r="H43" s="137">
        <f>VLOOKUP(A43,'Enrollment FY18-20'!$A$9:$BL$859,64,FALSE)</f>
        <v>201.5</v>
      </c>
      <c r="I43" s="138">
        <f t="shared" si="0"/>
        <v>8431.5111166253118</v>
      </c>
      <c r="J43" s="139">
        <f>VLOOKUP(A43,'SAIPE FY22'!$C$9:$O$859,9,FALSE)</f>
        <v>0.28044280442804426</v>
      </c>
      <c r="K43" s="141">
        <f t="shared" si="1"/>
        <v>76816.5</v>
      </c>
      <c r="L43" s="136" t="s">
        <v>10419</v>
      </c>
    </row>
    <row r="44" spans="1:12" ht="15.5" thickTop="1" thickBot="1" x14ac:dyDescent="0.4">
      <c r="A44" s="103" t="s">
        <v>365</v>
      </c>
      <c r="B44" s="118" t="s">
        <v>366</v>
      </c>
      <c r="C44" s="118" t="s">
        <v>128</v>
      </c>
      <c r="D44" s="118" t="s">
        <v>108</v>
      </c>
      <c r="E44" s="104">
        <v>8092485.6600000001</v>
      </c>
      <c r="F44" s="6"/>
      <c r="G44" s="136" t="str">
        <f>VLOOKUP(A44,'NCES LEA District ID'!$F$3:$S$854,14,FALSE)</f>
        <v>1711010</v>
      </c>
      <c r="H44" s="137">
        <f>VLOOKUP(A44,'Enrollment FY18-20'!$A$9:$BL$859,64,FALSE)</f>
        <v>1325</v>
      </c>
      <c r="I44" s="138">
        <f t="shared" si="0"/>
        <v>6107.5363471698111</v>
      </c>
      <c r="J44" s="139">
        <f>VLOOKUP(A44,'SAIPE FY22'!$C$9:$O$859,9,FALSE)</f>
        <v>0.27979604843849587</v>
      </c>
      <c r="K44" s="141">
        <f t="shared" si="1"/>
        <v>78141.5</v>
      </c>
      <c r="L44" s="136" t="s">
        <v>10419</v>
      </c>
    </row>
    <row r="45" spans="1:12" ht="15.5" thickTop="1" thickBot="1" x14ac:dyDescent="0.4">
      <c r="A45" s="103" t="s">
        <v>315</v>
      </c>
      <c r="B45" s="118" t="s">
        <v>316</v>
      </c>
      <c r="C45" s="118" t="s">
        <v>128</v>
      </c>
      <c r="D45" s="118" t="s">
        <v>108</v>
      </c>
      <c r="E45" s="104">
        <v>8984310.8599999994</v>
      </c>
      <c r="F45" s="6"/>
      <c r="G45" s="136" t="str">
        <f>VLOOKUP(A45,'NCES LEA District ID'!$F$3:$S$854,14,FALSE)</f>
        <v>1708130</v>
      </c>
      <c r="H45" s="137">
        <f>VLOOKUP(A45,'Enrollment FY18-20'!$A$9:$BL$859,64,FALSE)</f>
        <v>1001</v>
      </c>
      <c r="I45" s="138">
        <f t="shared" si="0"/>
        <v>8975.3355244755239</v>
      </c>
      <c r="J45" s="139">
        <f>VLOOKUP(A45,'SAIPE FY22'!$C$9:$O$859,9,FALSE)</f>
        <v>0.27768860353130015</v>
      </c>
      <c r="K45" s="141">
        <f t="shared" si="1"/>
        <v>79142.5</v>
      </c>
      <c r="L45" s="136" t="s">
        <v>10419</v>
      </c>
    </row>
    <row r="46" spans="1:12" ht="15.5" thickTop="1" thickBot="1" x14ac:dyDescent="0.4">
      <c r="A46" s="103" t="s">
        <v>1060</v>
      </c>
      <c r="B46" s="118" t="s">
        <v>1061</v>
      </c>
      <c r="C46" s="118" t="s">
        <v>1062</v>
      </c>
      <c r="D46" s="118" t="s">
        <v>10</v>
      </c>
      <c r="E46" s="104">
        <v>2392590.7599999998</v>
      </c>
      <c r="F46" s="6"/>
      <c r="G46" s="136" t="str">
        <f>VLOOKUP(A46,'NCES LEA District ID'!$F$3:$S$854,14,FALSE)</f>
        <v>1739630</v>
      </c>
      <c r="H46" s="137">
        <f>VLOOKUP(A46,'Enrollment FY18-20'!$A$9:$BL$859,64,FALSE)</f>
        <v>335</v>
      </c>
      <c r="I46" s="138">
        <f t="shared" si="0"/>
        <v>7142.0619701492533</v>
      </c>
      <c r="J46" s="139">
        <f>VLOOKUP(A46,'SAIPE FY22'!$C$9:$O$859,9,FALSE)</f>
        <v>0.27762039660056659</v>
      </c>
      <c r="K46" s="141">
        <f t="shared" si="1"/>
        <v>79477.5</v>
      </c>
      <c r="L46" s="136" t="s">
        <v>10419</v>
      </c>
    </row>
    <row r="47" spans="1:12" ht="15.5" thickTop="1" thickBot="1" x14ac:dyDescent="0.4">
      <c r="A47" s="103" t="s">
        <v>1273</v>
      </c>
      <c r="B47" s="118" t="s">
        <v>1274</v>
      </c>
      <c r="C47" s="118" t="s">
        <v>1252</v>
      </c>
      <c r="D47" s="118" t="s">
        <v>108</v>
      </c>
      <c r="E47" s="104">
        <v>5881392.7399999984</v>
      </c>
      <c r="F47" s="6"/>
      <c r="G47" s="136" t="str">
        <f>VLOOKUP(A47,'NCES LEA District ID'!$F$3:$S$854,14,FALSE)</f>
        <v>1722080</v>
      </c>
      <c r="H47" s="137">
        <f>VLOOKUP(A47,'Enrollment FY18-20'!$A$9:$BL$859,64,FALSE)</f>
        <v>905</v>
      </c>
      <c r="I47" s="138">
        <f t="shared" si="0"/>
        <v>6498.7765082872911</v>
      </c>
      <c r="J47" s="139">
        <f>VLOOKUP(A47,'SAIPE FY22'!$C$9:$O$859,9,FALSE)</f>
        <v>0.27753303964757708</v>
      </c>
      <c r="K47" s="141">
        <f t="shared" si="1"/>
        <v>80382.5</v>
      </c>
      <c r="L47" s="136" t="s">
        <v>10419</v>
      </c>
    </row>
    <row r="48" spans="1:12" ht="15.5" thickTop="1" thickBot="1" x14ac:dyDescent="0.4">
      <c r="A48" s="103" t="s">
        <v>1517</v>
      </c>
      <c r="B48" s="118" t="s">
        <v>1518</v>
      </c>
      <c r="C48" s="118" t="s">
        <v>1505</v>
      </c>
      <c r="D48" s="118" t="s">
        <v>10</v>
      </c>
      <c r="E48" s="104">
        <v>63104598.280000001</v>
      </c>
      <c r="F48" s="6"/>
      <c r="G48" s="136" t="str">
        <f>VLOOKUP(A48,'NCES LEA District ID'!$F$3:$S$854,14,FALSE)</f>
        <v>1731230</v>
      </c>
      <c r="H48" s="137">
        <f>VLOOKUP(A48,'Enrollment FY18-20'!$A$9:$BL$859,64,FALSE)</f>
        <v>12221.25</v>
      </c>
      <c r="I48" s="138">
        <f t="shared" si="0"/>
        <v>5163.5142297228185</v>
      </c>
      <c r="J48" s="139">
        <f>VLOOKUP(A48,'SAIPE FY22'!$C$9:$O$859,9,FALSE)</f>
        <v>0.27363787163455405</v>
      </c>
      <c r="K48" s="141">
        <f t="shared" si="1"/>
        <v>92603.75</v>
      </c>
      <c r="L48" s="136" t="s">
        <v>10419</v>
      </c>
    </row>
    <row r="49" spans="1:12" ht="15.5" thickTop="1" thickBot="1" x14ac:dyDescent="0.4">
      <c r="A49" s="103" t="s">
        <v>1166</v>
      </c>
      <c r="B49" s="118" t="s">
        <v>1167</v>
      </c>
      <c r="C49" s="118" t="s">
        <v>1161</v>
      </c>
      <c r="D49" s="118" t="s">
        <v>108</v>
      </c>
      <c r="E49" s="104">
        <v>22903296.210000001</v>
      </c>
      <c r="F49" s="6"/>
      <c r="G49" s="136" t="str">
        <f>VLOOKUP(A49,'NCES LEA District ID'!$F$3:$S$854,14,FALSE)</f>
        <v>1743860</v>
      </c>
      <c r="H49" s="137">
        <f>VLOOKUP(A49,'Enrollment FY18-20'!$A$9:$BL$859,64,FALSE)</f>
        <v>2272</v>
      </c>
      <c r="I49" s="138">
        <f t="shared" si="0"/>
        <v>10080.676148767607</v>
      </c>
      <c r="J49" s="139">
        <f>VLOOKUP(A49,'SAIPE FY22'!$C$9:$O$859,9,FALSE)</f>
        <v>0.27295810410495136</v>
      </c>
      <c r="K49" s="141">
        <f t="shared" si="1"/>
        <v>94875.75</v>
      </c>
      <c r="L49" s="136" t="s">
        <v>10419</v>
      </c>
    </row>
    <row r="50" spans="1:12" ht="15.5" thickTop="1" thickBot="1" x14ac:dyDescent="0.4">
      <c r="A50" s="103" t="s">
        <v>546</v>
      </c>
      <c r="B50" s="118" t="s">
        <v>547</v>
      </c>
      <c r="C50" s="118" t="s">
        <v>545</v>
      </c>
      <c r="D50" s="118" t="s">
        <v>10</v>
      </c>
      <c r="E50" s="104">
        <v>6732238.9299999988</v>
      </c>
      <c r="F50" s="6"/>
      <c r="G50" s="136" t="str">
        <f>VLOOKUP(A50,'NCES LEA District ID'!$F$3:$S$854,14,FALSE)</f>
        <v>1722150</v>
      </c>
      <c r="H50" s="137">
        <f>VLOOKUP(A50,'Enrollment FY18-20'!$A$9:$BL$859,64,FALSE)</f>
        <v>1128.75</v>
      </c>
      <c r="I50" s="138">
        <f t="shared" si="0"/>
        <v>5964.3312779623466</v>
      </c>
      <c r="J50" s="139">
        <f>VLOOKUP(A50,'SAIPE FY22'!$C$9:$O$859,9,FALSE)</f>
        <v>0.27242524916943522</v>
      </c>
      <c r="K50" s="141">
        <f t="shared" si="1"/>
        <v>96004.5</v>
      </c>
      <c r="L50" s="136" t="s">
        <v>10419</v>
      </c>
    </row>
    <row r="51" spans="1:12" ht="15.5" thickTop="1" thickBot="1" x14ac:dyDescent="0.4">
      <c r="A51" s="103" t="s">
        <v>1717</v>
      </c>
      <c r="B51" s="118" t="s">
        <v>1718</v>
      </c>
      <c r="C51" s="118" t="s">
        <v>1706</v>
      </c>
      <c r="D51" s="118" t="s">
        <v>10</v>
      </c>
      <c r="E51" s="104">
        <v>7372849.8799999999</v>
      </c>
      <c r="F51" s="6"/>
      <c r="G51" s="136" t="str">
        <f>VLOOKUP(A51,'NCES LEA District ID'!$F$3:$S$854,14,FALSE)</f>
        <v>1719660</v>
      </c>
      <c r="H51" s="137">
        <f>VLOOKUP(A51,'Enrollment FY18-20'!$A$9:$BL$859,64,FALSE)</f>
        <v>1092.5</v>
      </c>
      <c r="I51" s="138">
        <f t="shared" si="0"/>
        <v>6748.6040091533177</v>
      </c>
      <c r="J51" s="139">
        <f>VLOOKUP(A51,'SAIPE FY22'!$C$9:$O$859,9,FALSE)</f>
        <v>0.27195945945945948</v>
      </c>
      <c r="K51" s="141">
        <f t="shared" si="1"/>
        <v>97097</v>
      </c>
      <c r="L51" s="136" t="s">
        <v>10419</v>
      </c>
    </row>
    <row r="52" spans="1:12" ht="15.5" thickTop="1" thickBot="1" x14ac:dyDescent="0.4">
      <c r="A52" s="103" t="s">
        <v>389</v>
      </c>
      <c r="B52" s="118" t="s">
        <v>390</v>
      </c>
      <c r="C52" s="118" t="s">
        <v>128</v>
      </c>
      <c r="D52" s="118" t="s">
        <v>119</v>
      </c>
      <c r="E52" s="104">
        <v>22668540.369999997</v>
      </c>
      <c r="F52" s="6"/>
      <c r="G52" s="136" t="str">
        <f>VLOOKUP(A52,'NCES LEA District ID'!$F$3:$S$854,14,FALSE)</f>
        <v>1706420</v>
      </c>
      <c r="H52" s="137">
        <f>VLOOKUP(A52,'Enrollment FY18-20'!$A$9:$BL$859,64,FALSE)</f>
        <v>2817</v>
      </c>
      <c r="I52" s="138">
        <f t="shared" si="0"/>
        <v>8047.0501845935387</v>
      </c>
      <c r="J52" s="139">
        <f>VLOOKUP(A52,'SAIPE FY22'!$C$9:$O$859,9,FALSE)</f>
        <v>0.27185167348904404</v>
      </c>
      <c r="K52" s="141">
        <f t="shared" si="1"/>
        <v>99914</v>
      </c>
      <c r="L52" s="136" t="s">
        <v>10419</v>
      </c>
    </row>
    <row r="53" spans="1:12" ht="15.5" thickTop="1" thickBot="1" x14ac:dyDescent="0.4">
      <c r="A53" s="103" t="s">
        <v>383</v>
      </c>
      <c r="B53" s="118" t="s">
        <v>384</v>
      </c>
      <c r="C53" s="118" t="s">
        <v>128</v>
      </c>
      <c r="D53" s="118" t="s">
        <v>108</v>
      </c>
      <c r="E53" s="104">
        <v>2588526.2799999998</v>
      </c>
      <c r="F53" s="6"/>
      <c r="G53" s="136" t="str">
        <f>VLOOKUP(A53,'NCES LEA District ID'!$F$3:$S$854,14,FALSE)</f>
        <v>1735340</v>
      </c>
      <c r="H53" s="137">
        <f>VLOOKUP(A53,'Enrollment FY18-20'!$A$9:$BL$859,64,FALSE)</f>
        <v>326.5</v>
      </c>
      <c r="I53" s="138">
        <f t="shared" si="0"/>
        <v>7928.1049923430319</v>
      </c>
      <c r="J53" s="139">
        <f>VLOOKUP(A53,'SAIPE FY22'!$C$9:$O$859,9,FALSE)</f>
        <v>0.26746987951807227</v>
      </c>
      <c r="K53" s="141">
        <f t="shared" si="1"/>
        <v>100240.5</v>
      </c>
      <c r="L53" s="136" t="s">
        <v>10419</v>
      </c>
    </row>
    <row r="54" spans="1:12" ht="15.5" thickTop="1" thickBot="1" x14ac:dyDescent="0.4">
      <c r="A54" s="103" t="s">
        <v>343</v>
      </c>
      <c r="B54" s="118" t="s">
        <v>344</v>
      </c>
      <c r="C54" s="118" t="s">
        <v>128</v>
      </c>
      <c r="D54" s="118" t="s">
        <v>108</v>
      </c>
      <c r="E54" s="104">
        <v>10800071.529999999</v>
      </c>
      <c r="F54" s="6"/>
      <c r="G54" s="136" t="str">
        <f>VLOOKUP(A54,'NCES LEA District ID'!$F$3:$S$854,14,FALSE)</f>
        <v>1736750</v>
      </c>
      <c r="H54" s="137">
        <f>VLOOKUP(A54,'Enrollment FY18-20'!$A$9:$BL$859,64,FALSE)</f>
        <v>1556</v>
      </c>
      <c r="I54" s="138">
        <f t="shared" si="0"/>
        <v>6940.9200064267352</v>
      </c>
      <c r="J54" s="139">
        <f>VLOOKUP(A54,'SAIPE FY22'!$C$9:$O$859,9,FALSE)</f>
        <v>0.26456599286563615</v>
      </c>
      <c r="K54" s="141">
        <f t="shared" si="1"/>
        <v>101796.5</v>
      </c>
      <c r="L54" s="136" t="s">
        <v>10419</v>
      </c>
    </row>
    <row r="55" spans="1:12" ht="15.5" thickTop="1" thickBot="1" x14ac:dyDescent="0.4">
      <c r="A55" s="103" t="s">
        <v>219</v>
      </c>
      <c r="B55" s="118" t="s">
        <v>220</v>
      </c>
      <c r="C55" s="118" t="s">
        <v>128</v>
      </c>
      <c r="D55" s="118" t="s">
        <v>108</v>
      </c>
      <c r="E55" s="104">
        <v>1641761.1</v>
      </c>
      <c r="F55" s="6"/>
      <c r="G55" s="136" t="str">
        <f>VLOOKUP(A55,'NCES LEA District ID'!$F$3:$S$854,14,FALSE)</f>
        <v>1733390</v>
      </c>
      <c r="H55" s="137">
        <f>VLOOKUP(A55,'Enrollment FY18-20'!$A$9:$BL$859,64,FALSE)</f>
        <v>554.5</v>
      </c>
      <c r="I55" s="138">
        <f t="shared" si="0"/>
        <v>2960.7954914337242</v>
      </c>
      <c r="J55" s="139">
        <f>VLOOKUP(A55,'SAIPE FY22'!$C$9:$O$859,9,FALSE)</f>
        <v>0.26243567753001718</v>
      </c>
      <c r="K55" s="141">
        <f t="shared" si="1"/>
        <v>102351</v>
      </c>
      <c r="L55" s="136" t="s">
        <v>10419</v>
      </c>
    </row>
    <row r="56" spans="1:12" ht="15.5" thickTop="1" thickBot="1" x14ac:dyDescent="0.4">
      <c r="A56" s="103" t="s">
        <v>317</v>
      </c>
      <c r="B56" s="118" t="s">
        <v>318</v>
      </c>
      <c r="C56" s="118" t="s">
        <v>128</v>
      </c>
      <c r="D56" s="118" t="s">
        <v>108</v>
      </c>
      <c r="E56" s="104">
        <v>2548272.75</v>
      </c>
      <c r="F56" s="6"/>
      <c r="G56" s="136" t="str">
        <f>VLOOKUP(A56,'NCES LEA District ID'!$F$3:$S$854,14,FALSE)</f>
        <v>1730900</v>
      </c>
      <c r="H56" s="137">
        <f>VLOOKUP(A56,'Enrollment FY18-20'!$A$9:$BL$859,64,FALSE)</f>
        <v>224</v>
      </c>
      <c r="I56" s="138">
        <f t="shared" si="0"/>
        <v>11376.217633928571</v>
      </c>
      <c r="J56" s="139">
        <f>VLOOKUP(A56,'SAIPE FY22'!$C$9:$O$859,9,FALSE)</f>
        <v>0.26136363636363635</v>
      </c>
      <c r="K56" s="141">
        <f t="shared" si="1"/>
        <v>102575</v>
      </c>
      <c r="L56" s="136" t="s">
        <v>10419</v>
      </c>
    </row>
    <row r="57" spans="1:12" ht="15.5" thickTop="1" thickBot="1" x14ac:dyDescent="0.4">
      <c r="A57" s="103" t="s">
        <v>373</v>
      </c>
      <c r="B57" s="118" t="s">
        <v>374</v>
      </c>
      <c r="C57" s="118" t="s">
        <v>128</v>
      </c>
      <c r="D57" s="118" t="s">
        <v>108</v>
      </c>
      <c r="E57" s="104">
        <v>6614828.9400000004</v>
      </c>
      <c r="F57" s="6"/>
      <c r="G57" s="136" t="str">
        <f>VLOOKUP(A57,'NCES LEA District ID'!$F$3:$S$854,14,FALSE)</f>
        <v>1716950</v>
      </c>
      <c r="H57" s="137">
        <f>VLOOKUP(A57,'Enrollment FY18-20'!$A$9:$BL$859,64,FALSE)</f>
        <v>1131</v>
      </c>
      <c r="I57" s="138">
        <f t="shared" si="0"/>
        <v>5848.6551193633959</v>
      </c>
      <c r="J57" s="139">
        <f>VLOOKUP(A57,'SAIPE FY22'!$C$9:$O$859,9,FALSE)</f>
        <v>0.26065969428801289</v>
      </c>
      <c r="K57" s="141">
        <f t="shared" si="1"/>
        <v>103706</v>
      </c>
      <c r="L57" s="136" t="s">
        <v>10419</v>
      </c>
    </row>
    <row r="58" spans="1:12" ht="15.5" thickTop="1" thickBot="1" x14ac:dyDescent="0.4">
      <c r="A58" s="103" t="s">
        <v>353</v>
      </c>
      <c r="B58" s="118" t="s">
        <v>354</v>
      </c>
      <c r="C58" s="118" t="s">
        <v>128</v>
      </c>
      <c r="D58" s="118" t="s">
        <v>108</v>
      </c>
      <c r="E58" s="104">
        <v>1552670.5500000003</v>
      </c>
      <c r="F58" s="6"/>
      <c r="G58" s="136" t="str">
        <f>VLOOKUP(A58,'NCES LEA District ID'!$F$3:$S$854,14,FALSE)</f>
        <v>1707860</v>
      </c>
      <c r="H58" s="137">
        <f>VLOOKUP(A58,'Enrollment FY18-20'!$A$9:$BL$859,64,FALSE)</f>
        <v>176.5</v>
      </c>
      <c r="I58" s="138">
        <f t="shared" si="0"/>
        <v>8797.000283286121</v>
      </c>
      <c r="J58" s="139">
        <f>VLOOKUP(A58,'SAIPE FY22'!$C$9:$O$859,9,FALSE)</f>
        <v>0.26</v>
      </c>
      <c r="K58" s="141">
        <f t="shared" si="1"/>
        <v>103882.5</v>
      </c>
      <c r="L58" s="136" t="s">
        <v>10419</v>
      </c>
    </row>
    <row r="59" spans="1:12" ht="15.5" thickTop="1" thickBot="1" x14ac:dyDescent="0.4">
      <c r="A59" s="103" t="s">
        <v>457</v>
      </c>
      <c r="B59" s="118" t="s">
        <v>458</v>
      </c>
      <c r="C59" s="118" t="s">
        <v>444</v>
      </c>
      <c r="D59" s="118" t="s">
        <v>108</v>
      </c>
      <c r="E59" s="104">
        <v>778493.01</v>
      </c>
      <c r="F59" s="6"/>
      <c r="G59" s="136" t="str">
        <f>VLOOKUP(A59,'NCES LEA District ID'!$F$3:$S$854,14,FALSE)</f>
        <v>1738790</v>
      </c>
      <c r="H59" s="137">
        <f>VLOOKUP(A59,'Enrollment FY18-20'!$A$9:$BL$859,64,FALSE)</f>
        <v>150.5</v>
      </c>
      <c r="I59" s="138">
        <f t="shared" si="0"/>
        <v>5172.7110299003325</v>
      </c>
      <c r="J59" s="139">
        <f>VLOOKUP(A59,'SAIPE FY22'!$C$9:$O$859,9,FALSE)</f>
        <v>0.25886524822695034</v>
      </c>
      <c r="K59" s="141">
        <f t="shared" si="1"/>
        <v>104033</v>
      </c>
      <c r="L59" s="136" t="s">
        <v>10419</v>
      </c>
    </row>
    <row r="60" spans="1:12" ht="15.5" thickTop="1" thickBot="1" x14ac:dyDescent="0.4">
      <c r="A60" s="103" t="s">
        <v>455</v>
      </c>
      <c r="B60" s="118" t="s">
        <v>456</v>
      </c>
      <c r="C60" s="118" t="s">
        <v>444</v>
      </c>
      <c r="D60" s="118" t="s">
        <v>10</v>
      </c>
      <c r="E60" s="104">
        <v>11043638.600000001</v>
      </c>
      <c r="F60" s="6"/>
      <c r="G60" s="136" t="str">
        <f>VLOOKUP(A60,'NCES LEA District ID'!$F$3:$S$854,14,FALSE)</f>
        <v>1739960</v>
      </c>
      <c r="H60" s="137">
        <f>VLOOKUP(A60,'Enrollment FY18-20'!$A$9:$BL$859,64,FALSE)</f>
        <v>4053</v>
      </c>
      <c r="I60" s="138">
        <f t="shared" si="0"/>
        <v>2724.8059708857641</v>
      </c>
      <c r="J60" s="139">
        <f>VLOOKUP(A60,'SAIPE FY22'!$C$9:$O$859,9,FALSE)</f>
        <v>0.25831622176591373</v>
      </c>
      <c r="K60" s="141">
        <f t="shared" si="1"/>
        <v>108086</v>
      </c>
      <c r="L60" s="136" t="s">
        <v>10419</v>
      </c>
    </row>
    <row r="61" spans="1:12" ht="15.5" thickTop="1" thickBot="1" x14ac:dyDescent="0.4">
      <c r="A61" s="103" t="s">
        <v>625</v>
      </c>
      <c r="B61" s="118" t="s">
        <v>626</v>
      </c>
      <c r="C61" s="118" t="s">
        <v>606</v>
      </c>
      <c r="D61" s="118" t="s">
        <v>10</v>
      </c>
      <c r="E61" s="104">
        <v>3133170.61</v>
      </c>
      <c r="F61" s="6"/>
      <c r="G61" s="136" t="str">
        <f>VLOOKUP(A61,'NCES LEA District ID'!$F$3:$S$854,14,FALSE)</f>
        <v>1735310</v>
      </c>
      <c r="H61" s="137">
        <f>VLOOKUP(A61,'Enrollment FY18-20'!$A$9:$BL$859,64,FALSE)</f>
        <v>414</v>
      </c>
      <c r="I61" s="138">
        <f t="shared" si="0"/>
        <v>7568.0449516908211</v>
      </c>
      <c r="J61" s="139">
        <f>VLOOKUP(A61,'SAIPE FY22'!$C$9:$O$859,9,FALSE)</f>
        <v>0.25813449023861174</v>
      </c>
      <c r="K61" s="141">
        <f t="shared" si="1"/>
        <v>108500</v>
      </c>
      <c r="L61" s="136" t="s">
        <v>10419</v>
      </c>
    </row>
    <row r="62" spans="1:12" ht="15.5" thickTop="1" thickBot="1" x14ac:dyDescent="0.4">
      <c r="A62" s="103" t="s">
        <v>1127</v>
      </c>
      <c r="B62" s="118" t="s">
        <v>1128</v>
      </c>
      <c r="C62" s="118" t="s">
        <v>1099</v>
      </c>
      <c r="D62" s="118" t="s">
        <v>10</v>
      </c>
      <c r="E62" s="104">
        <v>37244885.130000003</v>
      </c>
      <c r="F62" s="6"/>
      <c r="G62" s="136" t="str">
        <f>VLOOKUP(A62,'NCES LEA District ID'!$F$3:$S$854,14,FALSE)</f>
        <v>1720760</v>
      </c>
      <c r="H62" s="137">
        <f>VLOOKUP(A62,'Enrollment FY18-20'!$A$9:$BL$859,64,FALSE)</f>
        <v>4551</v>
      </c>
      <c r="I62" s="138">
        <f t="shared" si="0"/>
        <v>8183.890382333554</v>
      </c>
      <c r="J62" s="139">
        <f>VLOOKUP(A62,'SAIPE FY22'!$C$9:$O$859,9,FALSE)</f>
        <v>0.25564194955433339</v>
      </c>
      <c r="K62" s="141">
        <f t="shared" si="1"/>
        <v>113051</v>
      </c>
      <c r="L62" s="136" t="s">
        <v>10419</v>
      </c>
    </row>
    <row r="63" spans="1:12" ht="15.5" thickTop="1" thickBot="1" x14ac:dyDescent="0.4">
      <c r="A63" s="103" t="s">
        <v>1078</v>
      </c>
      <c r="B63" s="118" t="s">
        <v>1079</v>
      </c>
      <c r="C63" s="118" t="s">
        <v>1067</v>
      </c>
      <c r="D63" s="118" t="s">
        <v>10</v>
      </c>
      <c r="E63" s="104">
        <v>881842.71</v>
      </c>
      <c r="F63" s="6"/>
      <c r="G63" s="136" t="str">
        <f>VLOOKUP(A63,'NCES LEA District ID'!$F$3:$S$854,14,FALSE)</f>
        <v>1742990</v>
      </c>
      <c r="H63" s="137">
        <f>VLOOKUP(A63,'Enrollment FY18-20'!$A$9:$BL$859,64,FALSE)</f>
        <v>278.5</v>
      </c>
      <c r="I63" s="138">
        <f t="shared" si="0"/>
        <v>3166.4011131059247</v>
      </c>
      <c r="J63" s="139">
        <f>VLOOKUP(A63,'SAIPE FY22'!$C$9:$O$859,9,FALSE)</f>
        <v>0.25505050505050503</v>
      </c>
      <c r="K63" s="141">
        <f t="shared" si="1"/>
        <v>113329.5</v>
      </c>
      <c r="L63" s="136" t="s">
        <v>10419</v>
      </c>
    </row>
    <row r="64" spans="1:12" ht="15.5" thickTop="1" thickBot="1" x14ac:dyDescent="0.4">
      <c r="A64" s="103" t="s">
        <v>582</v>
      </c>
      <c r="B64" s="118" t="s">
        <v>583</v>
      </c>
      <c r="C64" s="118" t="s">
        <v>577</v>
      </c>
      <c r="D64" s="118" t="s">
        <v>108</v>
      </c>
      <c r="E64" s="104">
        <v>934406.63000000012</v>
      </c>
      <c r="F64" s="6"/>
      <c r="G64" s="136" t="str">
        <f>VLOOKUP(A64,'NCES LEA District ID'!$F$3:$S$854,14,FALSE)</f>
        <v>1705570</v>
      </c>
      <c r="H64" s="137">
        <f>VLOOKUP(A64,'Enrollment FY18-20'!$A$9:$BL$859,64,FALSE)</f>
        <v>127.5</v>
      </c>
      <c r="I64" s="138">
        <f t="shared" si="0"/>
        <v>7328.6794509803931</v>
      </c>
      <c r="J64" s="139">
        <f>VLOOKUP(A64,'SAIPE FY22'!$C$9:$O$859,9,FALSE)</f>
        <v>0.25461254612546125</v>
      </c>
      <c r="K64" s="141">
        <f t="shared" si="1"/>
        <v>113457</v>
      </c>
      <c r="L64" s="136" t="s">
        <v>10419</v>
      </c>
    </row>
    <row r="65" spans="1:12" ht="15.5" thickTop="1" thickBot="1" x14ac:dyDescent="0.4">
      <c r="A65" s="103" t="s">
        <v>1497</v>
      </c>
      <c r="B65" s="118" t="s">
        <v>1498</v>
      </c>
      <c r="C65" s="118" t="s">
        <v>1488</v>
      </c>
      <c r="D65" s="118" t="s">
        <v>108</v>
      </c>
      <c r="E65" s="104">
        <v>6921021.8500000015</v>
      </c>
      <c r="F65" s="6"/>
      <c r="G65" s="136" t="str">
        <f>VLOOKUP(A65,'NCES LEA District ID'!$F$3:$S$854,14,FALSE)</f>
        <v>1734350</v>
      </c>
      <c r="H65" s="137">
        <f>VLOOKUP(A65,'Enrollment FY18-20'!$A$9:$BL$859,64,FALSE)</f>
        <v>814.5</v>
      </c>
      <c r="I65" s="138">
        <f t="shared" si="0"/>
        <v>8497.2643953345632</v>
      </c>
      <c r="J65" s="139">
        <f>VLOOKUP(A65,'SAIPE FY22'!$C$9:$O$859,9,FALSE)</f>
        <v>0.25450689289501588</v>
      </c>
      <c r="K65" s="141">
        <f t="shared" si="1"/>
        <v>114271.5</v>
      </c>
      <c r="L65" s="136" t="s">
        <v>10419</v>
      </c>
    </row>
    <row r="66" spans="1:12" ht="15.5" thickTop="1" thickBot="1" x14ac:dyDescent="0.4">
      <c r="A66" s="103" t="s">
        <v>617</v>
      </c>
      <c r="B66" s="118" t="s">
        <v>618</v>
      </c>
      <c r="C66" s="118" t="s">
        <v>606</v>
      </c>
      <c r="D66" s="118" t="s">
        <v>108</v>
      </c>
      <c r="E66" s="104">
        <v>2027152.3499999999</v>
      </c>
      <c r="F66" s="6"/>
      <c r="G66" s="136" t="str">
        <f>VLOOKUP(A66,'NCES LEA District ID'!$F$3:$S$854,14,FALSE)</f>
        <v>1709180</v>
      </c>
      <c r="H66" s="137">
        <f>VLOOKUP(A66,'Enrollment FY18-20'!$A$9:$BL$859,64,FALSE)</f>
        <v>340</v>
      </c>
      <c r="I66" s="138">
        <f t="shared" si="0"/>
        <v>5962.2127941176468</v>
      </c>
      <c r="J66" s="139">
        <f>VLOOKUP(A66,'SAIPE FY22'!$C$9:$O$859,9,FALSE)</f>
        <v>0.25438596491228072</v>
      </c>
      <c r="K66" s="141">
        <f t="shared" si="1"/>
        <v>114611.5</v>
      </c>
      <c r="L66" s="136" t="s">
        <v>10419</v>
      </c>
    </row>
    <row r="67" spans="1:12" ht="15.5" thickTop="1" thickBot="1" x14ac:dyDescent="0.4">
      <c r="A67" s="103" t="s">
        <v>287</v>
      </c>
      <c r="B67" s="118" t="s">
        <v>288</v>
      </c>
      <c r="C67" s="118" t="s">
        <v>128</v>
      </c>
      <c r="D67" s="118" t="s">
        <v>108</v>
      </c>
      <c r="E67" s="104">
        <v>17420133.170000002</v>
      </c>
      <c r="F67" s="6"/>
      <c r="G67" s="136" t="str">
        <f>VLOOKUP(A67,'NCES LEA District ID'!$F$3:$S$854,14,FALSE)</f>
        <v>1707170</v>
      </c>
      <c r="H67" s="137">
        <f>VLOOKUP(A67,'Enrollment FY18-20'!$A$9:$BL$859,64,FALSE)</f>
        <v>2495</v>
      </c>
      <c r="I67" s="138">
        <f t="shared" si="0"/>
        <v>6982.0173026052107</v>
      </c>
      <c r="J67" s="139">
        <f>VLOOKUP(A67,'SAIPE FY22'!$C$9:$O$859,9,FALSE)</f>
        <v>0.25349521707137601</v>
      </c>
      <c r="K67" s="141">
        <f t="shared" si="1"/>
        <v>117106.5</v>
      </c>
      <c r="L67" s="136" t="s">
        <v>10419</v>
      </c>
    </row>
    <row r="68" spans="1:12" ht="15.5" thickTop="1" thickBot="1" x14ac:dyDescent="0.4">
      <c r="A68" s="103" t="s">
        <v>509</v>
      </c>
      <c r="B68" s="118" t="s">
        <v>510</v>
      </c>
      <c r="C68" s="118" t="s">
        <v>502</v>
      </c>
      <c r="D68" s="118" t="s">
        <v>10</v>
      </c>
      <c r="E68" s="104">
        <v>7980689.290000001</v>
      </c>
      <c r="F68" s="6"/>
      <c r="G68" s="136" t="str">
        <f>VLOOKUP(A68,'NCES LEA District ID'!$F$3:$S$854,14,FALSE)</f>
        <v>1730750</v>
      </c>
      <c r="H68" s="137">
        <f>VLOOKUP(A68,'Enrollment FY18-20'!$A$9:$BL$859,64,FALSE)</f>
        <v>1122</v>
      </c>
      <c r="I68" s="138">
        <f t="shared" si="0"/>
        <v>7112.9138057041009</v>
      </c>
      <c r="J68" s="139">
        <f>VLOOKUP(A68,'SAIPE FY22'!$C$9:$O$859,9,FALSE)</f>
        <v>0.25152838427947599</v>
      </c>
      <c r="K68" s="141">
        <f t="shared" si="1"/>
        <v>118228.5</v>
      </c>
      <c r="L68" s="136" t="s">
        <v>10419</v>
      </c>
    </row>
    <row r="69" spans="1:12" ht="15.5" thickTop="1" thickBot="1" x14ac:dyDescent="0.4">
      <c r="A69" s="103" t="s">
        <v>1146</v>
      </c>
      <c r="B69" s="118" t="s">
        <v>1147</v>
      </c>
      <c r="C69" s="118" t="s">
        <v>1145</v>
      </c>
      <c r="D69" s="118" t="s">
        <v>10</v>
      </c>
      <c r="E69" s="104">
        <v>20515130.690000001</v>
      </c>
      <c r="F69" s="6"/>
      <c r="G69" s="136" t="str">
        <f>VLOOKUP(A69,'NCES LEA District ID'!$F$3:$S$854,14,FALSE)</f>
        <v>1716080</v>
      </c>
      <c r="H69" s="137">
        <f>VLOOKUP(A69,'Enrollment FY18-20'!$A$9:$BL$859,64,FALSE)</f>
        <v>3989.5</v>
      </c>
      <c r="I69" s="138">
        <f t="shared" si="0"/>
        <v>5142.2811605464349</v>
      </c>
      <c r="J69" s="139">
        <f>VLOOKUP(A69,'SAIPE FY22'!$C$9:$O$859,9,FALSE)</f>
        <v>0.24941995359628771</v>
      </c>
      <c r="K69" s="141">
        <f t="shared" si="1"/>
        <v>122218</v>
      </c>
      <c r="L69" s="136" t="s">
        <v>10419</v>
      </c>
    </row>
    <row r="70" spans="1:12" ht="15.5" thickTop="1" thickBot="1" x14ac:dyDescent="0.4">
      <c r="A70" s="103" t="s">
        <v>355</v>
      </c>
      <c r="B70" s="118" t="s">
        <v>356</v>
      </c>
      <c r="C70" s="118" t="s">
        <v>128</v>
      </c>
      <c r="D70" s="118" t="s">
        <v>108</v>
      </c>
      <c r="E70" s="104">
        <v>9166069.9900000002</v>
      </c>
      <c r="F70" s="6"/>
      <c r="G70" s="136" t="str">
        <f>VLOOKUP(A70,'NCES LEA District ID'!$F$3:$S$854,14,FALSE)</f>
        <v>1741520</v>
      </c>
      <c r="H70" s="137">
        <f>VLOOKUP(A70,'Enrollment FY18-20'!$A$9:$BL$859,64,FALSE)</f>
        <v>1012</v>
      </c>
      <c r="I70" s="138">
        <f t="shared" si="0"/>
        <v>9057.3814130434785</v>
      </c>
      <c r="J70" s="139">
        <f>VLOOKUP(A70,'SAIPE FY22'!$C$9:$O$859,9,FALSE)</f>
        <v>0.24880708929788684</v>
      </c>
      <c r="K70" s="141">
        <f t="shared" si="1"/>
        <v>123230</v>
      </c>
      <c r="L70" s="136" t="s">
        <v>10419</v>
      </c>
    </row>
    <row r="71" spans="1:12" ht="15.5" thickTop="1" thickBot="1" x14ac:dyDescent="0.4">
      <c r="A71" s="103" t="s">
        <v>297</v>
      </c>
      <c r="B71" s="118" t="s">
        <v>298</v>
      </c>
      <c r="C71" s="118" t="s">
        <v>128</v>
      </c>
      <c r="D71" s="118" t="s">
        <v>108</v>
      </c>
      <c r="E71" s="104">
        <v>8501842.7300000004</v>
      </c>
      <c r="F71" s="6"/>
      <c r="G71" s="136" t="str">
        <f>VLOOKUP(A71,'NCES LEA District ID'!$F$3:$S$854,14,FALSE)</f>
        <v>1733690</v>
      </c>
      <c r="H71" s="137">
        <f>VLOOKUP(A71,'Enrollment FY18-20'!$A$9:$BL$859,64,FALSE)</f>
        <v>2231</v>
      </c>
      <c r="I71" s="138">
        <f t="shared" si="0"/>
        <v>3810.7766606902737</v>
      </c>
      <c r="J71" s="139">
        <f>VLOOKUP(A71,'SAIPE FY22'!$C$9:$O$859,9,FALSE)</f>
        <v>0.24865350089766608</v>
      </c>
      <c r="K71" s="141">
        <f t="shared" si="1"/>
        <v>125461</v>
      </c>
      <c r="L71" s="136" t="s">
        <v>10419</v>
      </c>
    </row>
    <row r="72" spans="1:12" ht="15.5" thickTop="1" thickBot="1" x14ac:dyDescent="0.4">
      <c r="A72" s="103" t="s">
        <v>1794</v>
      </c>
      <c r="B72" s="118" t="s">
        <v>1795</v>
      </c>
      <c r="C72" s="118" t="s">
        <v>907</v>
      </c>
      <c r="D72" s="118" t="s">
        <v>108</v>
      </c>
      <c r="E72" s="104">
        <v>1003453.45</v>
      </c>
      <c r="F72" s="6"/>
      <c r="G72" s="136" t="str">
        <f>VLOOKUP(A72,'NCES LEA District ID'!$F$3:$S$854,14,FALSE)</f>
        <v>1722050</v>
      </c>
      <c r="H72" s="137">
        <f>VLOOKUP(A72,'Enrollment FY18-20'!$A$9:$BL$859,64,FALSE)</f>
        <v>401.5</v>
      </c>
      <c r="I72" s="138">
        <f t="shared" ref="I72:I135" si="2">+E72/H72</f>
        <v>2499.2613947696136</v>
      </c>
      <c r="J72" s="139">
        <f>VLOOKUP(A72,'SAIPE FY22'!$C$9:$O$859,9,FALSE)</f>
        <v>0.24852071005917159</v>
      </c>
      <c r="K72" s="141">
        <f t="shared" si="1"/>
        <v>125862.5</v>
      </c>
      <c r="L72" s="136" t="s">
        <v>10419</v>
      </c>
    </row>
    <row r="73" spans="1:12" ht="15.5" thickTop="1" thickBot="1" x14ac:dyDescent="0.4">
      <c r="A73" s="103" t="s">
        <v>1548</v>
      </c>
      <c r="B73" s="118" t="s">
        <v>1549</v>
      </c>
      <c r="C73" s="118" t="s">
        <v>1541</v>
      </c>
      <c r="D73" s="118" t="s">
        <v>108</v>
      </c>
      <c r="E73" s="104">
        <v>2092243.5599999998</v>
      </c>
      <c r="F73" s="6"/>
      <c r="G73" s="136" t="str">
        <f>VLOOKUP(A73,'NCES LEA District ID'!$F$3:$S$854,14,FALSE)</f>
        <v>1708310</v>
      </c>
      <c r="H73" s="137">
        <f>VLOOKUP(A73,'Enrollment FY18-20'!$A$9:$BL$859,64,FALSE)</f>
        <v>256.5</v>
      </c>
      <c r="I73" s="138">
        <f t="shared" si="2"/>
        <v>8156.8949707602333</v>
      </c>
      <c r="J73" s="139">
        <f>VLOOKUP(A73,'SAIPE FY22'!$C$9:$O$859,9,FALSE)</f>
        <v>0.24806201550387597</v>
      </c>
      <c r="K73" s="141">
        <f t="shared" ref="K73:K136" si="3">+K72+H73</f>
        <v>126119</v>
      </c>
      <c r="L73" s="136" t="s">
        <v>10419</v>
      </c>
    </row>
    <row r="74" spans="1:12" ht="15.5" thickTop="1" thickBot="1" x14ac:dyDescent="0.4">
      <c r="A74" s="103" t="s">
        <v>1550</v>
      </c>
      <c r="B74" s="118" t="s">
        <v>1551</v>
      </c>
      <c r="C74" s="118" t="s">
        <v>1541</v>
      </c>
      <c r="D74" s="118" t="s">
        <v>108</v>
      </c>
      <c r="E74" s="104">
        <v>13247016</v>
      </c>
      <c r="F74" s="6"/>
      <c r="G74" s="136" t="str">
        <f>VLOOKUP(A74,'NCES LEA District ID'!$F$3:$S$854,14,FALSE)</f>
        <v>1713170</v>
      </c>
      <c r="H74" s="137">
        <f>VLOOKUP(A74,'Enrollment FY18-20'!$A$9:$BL$859,64,FALSE)</f>
        <v>2591.5</v>
      </c>
      <c r="I74" s="138">
        <f t="shared" si="2"/>
        <v>5111.7175381053448</v>
      </c>
      <c r="J74" s="139">
        <f>VLOOKUP(A74,'SAIPE FY22'!$C$9:$O$859,9,FALSE)</f>
        <v>0.24780058651026393</v>
      </c>
      <c r="K74" s="141">
        <f t="shared" si="3"/>
        <v>128710.5</v>
      </c>
      <c r="L74" s="136" t="s">
        <v>10419</v>
      </c>
    </row>
    <row r="75" spans="1:12" ht="15.5" thickTop="1" thickBot="1" x14ac:dyDescent="0.4">
      <c r="A75" s="103" t="s">
        <v>573</v>
      </c>
      <c r="B75" s="118" t="s">
        <v>574</v>
      </c>
      <c r="C75" s="118" t="s">
        <v>550</v>
      </c>
      <c r="D75" s="118" t="s">
        <v>108</v>
      </c>
      <c r="E75" s="104">
        <v>1027773.72</v>
      </c>
      <c r="F75" s="6"/>
      <c r="G75" s="136" t="str">
        <f>VLOOKUP(A75,'NCES LEA District ID'!$F$3:$S$854,14,FALSE)</f>
        <v>1740680</v>
      </c>
      <c r="H75" s="137">
        <f>VLOOKUP(A75,'Enrollment FY18-20'!$A$9:$BL$859,64,FALSE)</f>
        <v>127</v>
      </c>
      <c r="I75" s="138">
        <f t="shared" si="2"/>
        <v>8092.706456692913</v>
      </c>
      <c r="J75" s="139">
        <f>VLOOKUP(A75,'SAIPE FY22'!$C$9:$O$859,9,FALSE)</f>
        <v>0.24778761061946902</v>
      </c>
      <c r="K75" s="141">
        <f t="shared" si="3"/>
        <v>128837.5</v>
      </c>
      <c r="L75" s="136" t="s">
        <v>10419</v>
      </c>
    </row>
    <row r="76" spans="1:12" ht="15.5" thickTop="1" thickBot="1" x14ac:dyDescent="0.4">
      <c r="A76" s="103" t="s">
        <v>1554</v>
      </c>
      <c r="B76" s="118" t="s">
        <v>1555</v>
      </c>
      <c r="C76" s="118" t="s">
        <v>1541</v>
      </c>
      <c r="D76" s="118" t="s">
        <v>10</v>
      </c>
      <c r="E76" s="104">
        <v>30427758.009999998</v>
      </c>
      <c r="F76" s="6"/>
      <c r="G76" s="136" t="str">
        <f>VLOOKUP(A76,'NCES LEA District ID'!$F$3:$S$854,14,FALSE)</f>
        <v>1734410</v>
      </c>
      <c r="H76" s="137">
        <f>VLOOKUP(A76,'Enrollment FY18-20'!$A$9:$BL$859,64,FALSE)</f>
        <v>5887.5</v>
      </c>
      <c r="I76" s="138">
        <f t="shared" si="2"/>
        <v>5168.1966895966025</v>
      </c>
      <c r="J76" s="139">
        <f>VLOOKUP(A76,'SAIPE FY22'!$C$9:$O$859,9,FALSE)</f>
        <v>0.24626107158414404</v>
      </c>
      <c r="K76" s="141">
        <f t="shared" si="3"/>
        <v>134725</v>
      </c>
      <c r="L76" s="136" t="s">
        <v>10419</v>
      </c>
    </row>
    <row r="77" spans="1:12" ht="15.5" thickTop="1" thickBot="1" x14ac:dyDescent="0.4">
      <c r="A77" s="103" t="s">
        <v>1546</v>
      </c>
      <c r="B77" s="118" t="s">
        <v>1547</v>
      </c>
      <c r="C77" s="118" t="s">
        <v>1541</v>
      </c>
      <c r="D77" s="118" t="s">
        <v>108</v>
      </c>
      <c r="E77" s="104">
        <v>2822459.8499999996</v>
      </c>
      <c r="F77" s="6"/>
      <c r="G77" s="136" t="str">
        <f>VLOOKUP(A77,'NCES LEA District ID'!$F$3:$S$854,14,FALSE)</f>
        <v>1736360</v>
      </c>
      <c r="H77" s="137">
        <f>VLOOKUP(A77,'Enrollment FY18-20'!$A$9:$BL$859,64,FALSE)</f>
        <v>591</v>
      </c>
      <c r="I77" s="138">
        <f t="shared" si="2"/>
        <v>4775.7357868020299</v>
      </c>
      <c r="J77" s="139">
        <f>VLOOKUP(A77,'SAIPE FY22'!$C$9:$O$859,9,FALSE)</f>
        <v>0.24564183835182252</v>
      </c>
      <c r="K77" s="141">
        <f t="shared" si="3"/>
        <v>135316</v>
      </c>
      <c r="L77" s="136" t="s">
        <v>10419</v>
      </c>
    </row>
    <row r="78" spans="1:12" ht="15.5" thickTop="1" thickBot="1" x14ac:dyDescent="0.4">
      <c r="A78" s="103" t="s">
        <v>826</v>
      </c>
      <c r="B78" s="118" t="s">
        <v>827</v>
      </c>
      <c r="C78" s="118" t="s">
        <v>808</v>
      </c>
      <c r="D78" s="118" t="s">
        <v>10</v>
      </c>
      <c r="E78" s="104">
        <v>2901328.1099999994</v>
      </c>
      <c r="F78" s="6"/>
      <c r="G78" s="136" t="str">
        <f>VLOOKUP(A78,'NCES LEA District ID'!$F$3:$S$854,14,FALSE)</f>
        <v>1708580</v>
      </c>
      <c r="H78" s="137">
        <f>VLOOKUP(A78,'Enrollment FY18-20'!$A$9:$BL$859,64,FALSE)</f>
        <v>419</v>
      </c>
      <c r="I78" s="138">
        <f t="shared" si="2"/>
        <v>6924.4107637231491</v>
      </c>
      <c r="J78" s="139">
        <f>VLOOKUP(A78,'SAIPE FY22'!$C$9:$O$859,9,FALSE)</f>
        <v>0.24489795918367346</v>
      </c>
      <c r="K78" s="141">
        <f t="shared" si="3"/>
        <v>135735</v>
      </c>
      <c r="L78" s="136" t="s">
        <v>10419</v>
      </c>
    </row>
    <row r="79" spans="1:12" ht="15.5" thickTop="1" thickBot="1" x14ac:dyDescent="0.4">
      <c r="A79" s="103" t="s">
        <v>818</v>
      </c>
      <c r="B79" s="118" t="s">
        <v>819</v>
      </c>
      <c r="C79" s="118" t="s">
        <v>820</v>
      </c>
      <c r="D79" s="118" t="s">
        <v>10</v>
      </c>
      <c r="E79" s="104">
        <v>3411716.4499999997</v>
      </c>
      <c r="F79" s="6"/>
      <c r="G79" s="136" t="str">
        <f>VLOOKUP(A79,'NCES LEA District ID'!$F$3:$S$854,14,FALSE)</f>
        <v>1718200</v>
      </c>
      <c r="H79" s="137">
        <f>VLOOKUP(A79,'Enrollment FY18-20'!$A$9:$BL$859,64,FALSE)</f>
        <v>504.5</v>
      </c>
      <c r="I79" s="138">
        <f t="shared" si="2"/>
        <v>6762.5697720515354</v>
      </c>
      <c r="J79" s="139">
        <f>VLOOKUP(A79,'SAIPE FY22'!$C$9:$O$859,9,FALSE)</f>
        <v>0.24380952380952381</v>
      </c>
      <c r="K79" s="141">
        <f t="shared" si="3"/>
        <v>136239.5</v>
      </c>
      <c r="L79" s="136" t="s">
        <v>10419</v>
      </c>
    </row>
    <row r="80" spans="1:12" ht="15.5" thickTop="1" thickBot="1" x14ac:dyDescent="0.4">
      <c r="A80" s="103" t="s">
        <v>874</v>
      </c>
      <c r="B80" s="118" t="s">
        <v>875</v>
      </c>
      <c r="C80" s="118" t="s">
        <v>859</v>
      </c>
      <c r="D80" s="118" t="s">
        <v>10</v>
      </c>
      <c r="E80" s="104">
        <v>4271401.7399999993</v>
      </c>
      <c r="F80" s="6"/>
      <c r="G80" s="136" t="str">
        <f>VLOOKUP(A80,'NCES LEA District ID'!$F$3:$S$854,14,FALSE)</f>
        <v>1743800</v>
      </c>
      <c r="H80" s="137">
        <f>VLOOKUP(A80,'Enrollment FY18-20'!$A$9:$BL$859,64,FALSE)</f>
        <v>526.5</v>
      </c>
      <c r="I80" s="138">
        <f t="shared" si="2"/>
        <v>8112.823817663816</v>
      </c>
      <c r="J80" s="139">
        <f>VLOOKUP(A80,'SAIPE FY22'!$C$9:$O$859,9,FALSE)</f>
        <v>0.24143302180685358</v>
      </c>
      <c r="K80" s="141">
        <f t="shared" si="3"/>
        <v>136766</v>
      </c>
      <c r="L80" s="136" t="s">
        <v>10419</v>
      </c>
    </row>
    <row r="81" spans="1:12" ht="15.5" thickTop="1" thickBot="1" x14ac:dyDescent="0.4">
      <c r="A81" s="103" t="s">
        <v>1070</v>
      </c>
      <c r="B81" s="118" t="s">
        <v>1071</v>
      </c>
      <c r="C81" s="118" t="s">
        <v>1067</v>
      </c>
      <c r="D81" s="118" t="s">
        <v>108</v>
      </c>
      <c r="E81" s="104">
        <v>3380762.43</v>
      </c>
      <c r="F81" s="6"/>
      <c r="G81" s="136" t="str">
        <f>VLOOKUP(A81,'NCES LEA District ID'!$F$3:$S$854,14,FALSE)</f>
        <v>1703750</v>
      </c>
      <c r="H81" s="137">
        <f>VLOOKUP(A81,'Enrollment FY18-20'!$A$9:$BL$859,64,FALSE)</f>
        <v>626</v>
      </c>
      <c r="I81" s="138">
        <f t="shared" si="2"/>
        <v>5400.578961661342</v>
      </c>
      <c r="J81" s="139">
        <f>VLOOKUP(A81,'SAIPE FY22'!$C$9:$O$859,9,FALSE)</f>
        <v>0.24036979969183359</v>
      </c>
      <c r="K81" s="141">
        <f t="shared" si="3"/>
        <v>137392</v>
      </c>
      <c r="L81" s="136" t="s">
        <v>10419</v>
      </c>
    </row>
    <row r="82" spans="1:12" ht="15.5" thickTop="1" thickBot="1" x14ac:dyDescent="0.4">
      <c r="A82" s="103" t="s">
        <v>1739</v>
      </c>
      <c r="B82" s="118" t="s">
        <v>1740</v>
      </c>
      <c r="C82" s="118" t="s">
        <v>907</v>
      </c>
      <c r="D82" s="118" t="s">
        <v>108</v>
      </c>
      <c r="E82" s="104">
        <v>1669634.4</v>
      </c>
      <c r="F82" s="6"/>
      <c r="G82" s="136" t="str">
        <f>VLOOKUP(A82,'NCES LEA District ID'!$F$3:$S$854,14,FALSE)</f>
        <v>1714760</v>
      </c>
      <c r="H82" s="137">
        <f>VLOOKUP(A82,'Enrollment FY18-20'!$A$9:$BL$859,64,FALSE)</f>
        <v>292</v>
      </c>
      <c r="I82" s="138">
        <f t="shared" si="2"/>
        <v>5717.9260273972595</v>
      </c>
      <c r="J82" s="139">
        <f>VLOOKUP(A82,'SAIPE FY22'!$C$9:$O$859,9,FALSE)</f>
        <v>0.24013157894736842</v>
      </c>
      <c r="K82" s="141">
        <f t="shared" si="3"/>
        <v>137684</v>
      </c>
      <c r="L82" s="136" t="s">
        <v>10419</v>
      </c>
    </row>
    <row r="83" spans="1:12" ht="15.5" thickTop="1" thickBot="1" x14ac:dyDescent="0.4">
      <c r="A83" s="103" t="s">
        <v>812</v>
      </c>
      <c r="B83" s="118" t="s">
        <v>813</v>
      </c>
      <c r="C83" s="118" t="s">
        <v>814</v>
      </c>
      <c r="D83" s="118" t="s">
        <v>10</v>
      </c>
      <c r="E83" s="104">
        <v>3454056.63</v>
      </c>
      <c r="F83" s="6"/>
      <c r="G83" s="136" t="str">
        <f>VLOOKUP(A83,'NCES LEA District ID'!$F$3:$S$854,14,FALSE)</f>
        <v>1700045</v>
      </c>
      <c r="H83" s="137">
        <f>VLOOKUP(A83,'Enrollment FY18-20'!$A$9:$BL$859,64,FALSE)</f>
        <v>670</v>
      </c>
      <c r="I83" s="138">
        <f t="shared" si="2"/>
        <v>5155.3084029850743</v>
      </c>
      <c r="J83" s="139">
        <f>VLOOKUP(A83,'SAIPE FY22'!$C$9:$O$859,9,FALSE)</f>
        <v>0.23945783132530121</v>
      </c>
      <c r="K83" s="141">
        <f t="shared" si="3"/>
        <v>138354</v>
      </c>
      <c r="L83" s="136" t="s">
        <v>10419</v>
      </c>
    </row>
    <row r="84" spans="1:12" ht="15.5" thickTop="1" thickBot="1" x14ac:dyDescent="0.4">
      <c r="A84" s="103" t="s">
        <v>860</v>
      </c>
      <c r="B84" s="118" t="s">
        <v>861</v>
      </c>
      <c r="C84" s="118" t="s">
        <v>859</v>
      </c>
      <c r="D84" s="118" t="s">
        <v>108</v>
      </c>
      <c r="E84" s="104">
        <v>6552966.5399999991</v>
      </c>
      <c r="F84" s="6"/>
      <c r="G84" s="136" t="str">
        <f>VLOOKUP(A84,'NCES LEA District ID'!$F$3:$S$854,14,FALSE)</f>
        <v>1705950</v>
      </c>
      <c r="H84" s="137">
        <f>VLOOKUP(A84,'Enrollment FY18-20'!$A$9:$BL$859,64,FALSE)</f>
        <v>1090</v>
      </c>
      <c r="I84" s="138">
        <f t="shared" si="2"/>
        <v>6011.8959082568799</v>
      </c>
      <c r="J84" s="139">
        <f>VLOOKUP(A84,'SAIPE FY22'!$C$9:$O$859,9,FALSE)</f>
        <v>0.23829787234042554</v>
      </c>
      <c r="K84" s="141">
        <f t="shared" si="3"/>
        <v>139444</v>
      </c>
      <c r="L84" s="136" t="s">
        <v>10419</v>
      </c>
    </row>
    <row r="85" spans="1:12" ht="15.5" thickTop="1" thickBot="1" x14ac:dyDescent="0.4">
      <c r="A85" s="103" t="s">
        <v>51</v>
      </c>
      <c r="B85" s="118" t="s">
        <v>52</v>
      </c>
      <c r="C85" s="118" t="s">
        <v>50</v>
      </c>
      <c r="D85" s="118" t="s">
        <v>10</v>
      </c>
      <c r="E85" s="104">
        <v>967362.75</v>
      </c>
      <c r="F85" s="6"/>
      <c r="G85" s="136" t="str">
        <f>VLOOKUP(A85,'NCES LEA District ID'!$F$3:$S$854,14,FALSE)</f>
        <v>1706600</v>
      </c>
      <c r="H85" s="137">
        <f>VLOOKUP(A85,'Enrollment FY18-20'!$A$9:$BL$859,64,FALSE)</f>
        <v>211.5</v>
      </c>
      <c r="I85" s="138">
        <f t="shared" si="2"/>
        <v>4573.8191489361698</v>
      </c>
      <c r="J85" s="139">
        <f>VLOOKUP(A85,'SAIPE FY22'!$C$9:$O$859,9,FALSE)</f>
        <v>0.23786407766990292</v>
      </c>
      <c r="K85" s="141">
        <f t="shared" si="3"/>
        <v>139655.5</v>
      </c>
      <c r="L85" s="136" t="s">
        <v>10419</v>
      </c>
    </row>
    <row r="86" spans="1:12" ht="15.5" thickTop="1" thickBot="1" x14ac:dyDescent="0.4">
      <c r="A86" s="103" t="s">
        <v>559</v>
      </c>
      <c r="B86" s="118" t="s">
        <v>560</v>
      </c>
      <c r="C86" s="118" t="s">
        <v>550</v>
      </c>
      <c r="D86" s="118" t="s">
        <v>108</v>
      </c>
      <c r="E86" s="104">
        <v>970982.03000000014</v>
      </c>
      <c r="F86" s="6"/>
      <c r="G86" s="136" t="str">
        <f>VLOOKUP(A86,'NCES LEA District ID'!$F$3:$S$854,14,FALSE)</f>
        <v>1742510</v>
      </c>
      <c r="H86" s="137">
        <f>VLOOKUP(A86,'Enrollment FY18-20'!$A$9:$BL$859,64,FALSE)</f>
        <v>150</v>
      </c>
      <c r="I86" s="138">
        <f t="shared" si="2"/>
        <v>6473.2135333333345</v>
      </c>
      <c r="J86" s="139">
        <f>VLOOKUP(A86,'SAIPE FY22'!$C$9:$O$859,9,FALSE)</f>
        <v>0.23717948717948717</v>
      </c>
      <c r="K86" s="141">
        <f t="shared" si="3"/>
        <v>139805.5</v>
      </c>
      <c r="L86" s="136" t="s">
        <v>10419</v>
      </c>
    </row>
    <row r="87" spans="1:12" ht="15.5" thickTop="1" thickBot="1" x14ac:dyDescent="0.4">
      <c r="A87" s="103" t="s">
        <v>1041</v>
      </c>
      <c r="B87" s="118" t="s">
        <v>1042</v>
      </c>
      <c r="C87" s="118" t="s">
        <v>1027</v>
      </c>
      <c r="D87" s="118" t="s">
        <v>119</v>
      </c>
      <c r="E87" s="104">
        <v>1613193.25</v>
      </c>
      <c r="F87" s="6"/>
      <c r="G87" s="136" t="str">
        <f>VLOOKUP(A87,'NCES LEA District ID'!$F$3:$S$854,14,FALSE)</f>
        <v>1708370</v>
      </c>
      <c r="H87" s="137">
        <f>VLOOKUP(A87,'Enrollment FY18-20'!$A$9:$BL$859,64,FALSE)</f>
        <v>972.5</v>
      </c>
      <c r="I87" s="138">
        <f t="shared" si="2"/>
        <v>1658.8105398457583</v>
      </c>
      <c r="J87" s="139">
        <f>VLOOKUP(A87,'SAIPE FY22'!$C$9:$O$859,9,FALSE)</f>
        <v>0.23708721422523285</v>
      </c>
      <c r="K87" s="141">
        <f t="shared" si="3"/>
        <v>140778</v>
      </c>
      <c r="L87" s="136" t="s">
        <v>10419</v>
      </c>
    </row>
    <row r="88" spans="1:12" ht="15.5" thickTop="1" thickBot="1" x14ac:dyDescent="0.4">
      <c r="A88" s="103" t="s">
        <v>1261</v>
      </c>
      <c r="B88" s="118" t="s">
        <v>1262</v>
      </c>
      <c r="C88" s="118" t="s">
        <v>1252</v>
      </c>
      <c r="D88" s="118" t="s">
        <v>108</v>
      </c>
      <c r="E88" s="104">
        <v>10039617.960000001</v>
      </c>
      <c r="F88" s="6"/>
      <c r="G88" s="136" t="str">
        <f>VLOOKUP(A88,'NCES LEA District ID'!$F$3:$S$854,14,FALSE)</f>
        <v>1700112</v>
      </c>
      <c r="H88" s="137">
        <f>VLOOKUP(A88,'Enrollment FY18-20'!$A$9:$BL$859,64,FALSE)</f>
        <v>1470.5</v>
      </c>
      <c r="I88" s="138">
        <f t="shared" si="2"/>
        <v>6827.3498537912283</v>
      </c>
      <c r="J88" s="139">
        <f>VLOOKUP(A88,'SAIPE FY22'!$C$9:$O$859,9,FALSE)</f>
        <v>0.23450586264656617</v>
      </c>
      <c r="K88" s="141">
        <f t="shared" si="3"/>
        <v>142248.5</v>
      </c>
      <c r="L88" s="136" t="s">
        <v>10419</v>
      </c>
    </row>
    <row r="89" spans="1:12" ht="15.5" thickTop="1" thickBot="1" x14ac:dyDescent="0.4">
      <c r="A89" s="103" t="s">
        <v>307</v>
      </c>
      <c r="B89" s="118" t="s">
        <v>308</v>
      </c>
      <c r="C89" s="118" t="s">
        <v>128</v>
      </c>
      <c r="D89" s="118" t="s">
        <v>108</v>
      </c>
      <c r="E89" s="104">
        <v>6504001.5099999998</v>
      </c>
      <c r="F89" s="6"/>
      <c r="G89" s="136" t="str">
        <f>VLOOKUP(A89,'NCES LEA District ID'!$F$3:$S$854,14,FALSE)</f>
        <v>1743380</v>
      </c>
      <c r="H89" s="137">
        <f>VLOOKUP(A89,'Enrollment FY18-20'!$A$9:$BL$859,64,FALSE)</f>
        <v>1011</v>
      </c>
      <c r="I89" s="138">
        <f t="shared" si="2"/>
        <v>6433.2359149357071</v>
      </c>
      <c r="J89" s="139">
        <f>VLOOKUP(A89,'SAIPE FY22'!$C$9:$O$859,9,FALSE)</f>
        <v>0.234375</v>
      </c>
      <c r="K89" s="141">
        <f t="shared" si="3"/>
        <v>143259.5</v>
      </c>
      <c r="L89" s="136" t="s">
        <v>10419</v>
      </c>
    </row>
    <row r="90" spans="1:12" ht="15.5" thickTop="1" thickBot="1" x14ac:dyDescent="0.4">
      <c r="A90" s="103" t="s">
        <v>1641</v>
      </c>
      <c r="B90" s="118" t="s">
        <v>1642</v>
      </c>
      <c r="C90" s="118" t="s">
        <v>1617</v>
      </c>
      <c r="D90" s="118" t="s">
        <v>10</v>
      </c>
      <c r="E90" s="104">
        <v>48754538.569999993</v>
      </c>
      <c r="F90" s="6"/>
      <c r="G90" s="136" t="str">
        <f>VLOOKUP(A90,'NCES LEA District ID'!$F$3:$S$854,14,FALSE)</f>
        <v>1737080</v>
      </c>
      <c r="H90" s="137">
        <f>VLOOKUP(A90,'Enrollment FY18-20'!$A$9:$BL$859,64,FALSE)</f>
        <v>12665</v>
      </c>
      <c r="I90" s="138">
        <f t="shared" si="2"/>
        <v>3849.5490382945118</v>
      </c>
      <c r="J90" s="139">
        <f>VLOOKUP(A90,'SAIPE FY22'!$C$9:$O$859,9,FALSE)</f>
        <v>0.23196151790486372</v>
      </c>
      <c r="K90" s="141">
        <f t="shared" si="3"/>
        <v>155924.5</v>
      </c>
      <c r="L90" s="136" t="s">
        <v>10419</v>
      </c>
    </row>
    <row r="91" spans="1:12" ht="15.5" thickTop="1" thickBot="1" x14ac:dyDescent="0.4">
      <c r="A91" s="103" t="s">
        <v>327</v>
      </c>
      <c r="B91" s="118" t="s">
        <v>328</v>
      </c>
      <c r="C91" s="118" t="s">
        <v>128</v>
      </c>
      <c r="D91" s="118" t="s">
        <v>108</v>
      </c>
      <c r="E91" s="104">
        <v>14500655.080000002</v>
      </c>
      <c r="F91" s="6"/>
      <c r="G91" s="136" t="str">
        <f>VLOOKUP(A91,'NCES LEA District ID'!$F$3:$S$854,14,FALSE)</f>
        <v>1732370</v>
      </c>
      <c r="H91" s="137">
        <f>VLOOKUP(A91,'Enrollment FY18-20'!$A$9:$BL$859,64,FALSE)</f>
        <v>1315.5</v>
      </c>
      <c r="I91" s="138">
        <f t="shared" si="2"/>
        <v>11022.922903838846</v>
      </c>
      <c r="J91" s="139">
        <f>VLOOKUP(A91,'SAIPE FY22'!$C$9:$O$859,9,FALSE)</f>
        <v>0.23134759976865241</v>
      </c>
      <c r="K91" s="141">
        <f t="shared" si="3"/>
        <v>157240</v>
      </c>
      <c r="L91" s="136" t="s">
        <v>10419</v>
      </c>
    </row>
    <row r="92" spans="1:12" ht="15.5" thickTop="1" thickBot="1" x14ac:dyDescent="0.4">
      <c r="A92" s="103" t="s">
        <v>870</v>
      </c>
      <c r="B92" s="118" t="s">
        <v>871</v>
      </c>
      <c r="C92" s="118" t="s">
        <v>859</v>
      </c>
      <c r="D92" s="118" t="s">
        <v>10</v>
      </c>
      <c r="E92" s="104">
        <v>11809576.430000002</v>
      </c>
      <c r="F92" s="6"/>
      <c r="G92" s="136" t="str">
        <f>VLOOKUP(A92,'NCES LEA District ID'!$F$3:$S$854,14,FALSE)</f>
        <v>1741580</v>
      </c>
      <c r="H92" s="137">
        <f>VLOOKUP(A92,'Enrollment FY18-20'!$A$9:$BL$859,64,FALSE)</f>
        <v>1509.5</v>
      </c>
      <c r="I92" s="138">
        <f t="shared" si="2"/>
        <v>7823.5021066578347</v>
      </c>
      <c r="J92" s="139">
        <f>VLOOKUP(A92,'SAIPE FY22'!$C$9:$O$859,9,FALSE)</f>
        <v>0.23064687168610817</v>
      </c>
      <c r="K92" s="141">
        <f t="shared" si="3"/>
        <v>158749.5</v>
      </c>
      <c r="L92" s="136" t="s">
        <v>10419</v>
      </c>
    </row>
    <row r="93" spans="1:12" ht="15.5" thickTop="1" thickBot="1" x14ac:dyDescent="0.4">
      <c r="A93" s="103" t="s">
        <v>1283</v>
      </c>
      <c r="B93" s="118" t="s">
        <v>1284</v>
      </c>
      <c r="C93" s="118" t="s">
        <v>1252</v>
      </c>
      <c r="D93" s="118" t="s">
        <v>108</v>
      </c>
      <c r="E93" s="104">
        <v>2933359.7600000002</v>
      </c>
      <c r="F93" s="6"/>
      <c r="G93" s="136" t="str">
        <f>VLOOKUP(A93,'NCES LEA District ID'!$F$3:$S$854,14,FALSE)</f>
        <v>1705466</v>
      </c>
      <c r="H93" s="137">
        <f>VLOOKUP(A93,'Enrollment FY18-20'!$A$9:$BL$859,64,FALSE)</f>
        <v>473.5</v>
      </c>
      <c r="I93" s="138">
        <f t="shared" si="2"/>
        <v>6195.0575712777199</v>
      </c>
      <c r="J93" s="139">
        <f>VLOOKUP(A93,'SAIPE FY22'!$C$9:$O$859,9,FALSE)</f>
        <v>0.23029045643153526</v>
      </c>
      <c r="K93" s="141">
        <f t="shared" si="3"/>
        <v>159223</v>
      </c>
      <c r="L93" s="136" t="s">
        <v>10419</v>
      </c>
    </row>
    <row r="94" spans="1:12" ht="15.5" thickTop="1" thickBot="1" x14ac:dyDescent="0.4">
      <c r="A94" s="103" t="s">
        <v>684</v>
      </c>
      <c r="B94" s="118" t="s">
        <v>685</v>
      </c>
      <c r="C94" s="118" t="s">
        <v>671</v>
      </c>
      <c r="D94" s="118" t="s">
        <v>108</v>
      </c>
      <c r="E94" s="104">
        <v>254504.52999999997</v>
      </c>
      <c r="F94" s="6"/>
      <c r="G94" s="136" t="str">
        <f>VLOOKUP(A94,'NCES LEA District ID'!$F$3:$S$854,14,FALSE)</f>
        <v>1710860</v>
      </c>
      <c r="H94" s="137">
        <f>VLOOKUP(A94,'Enrollment FY18-20'!$A$9:$BL$859,64,FALSE)</f>
        <v>102.5</v>
      </c>
      <c r="I94" s="138">
        <f t="shared" si="2"/>
        <v>2482.9710243902437</v>
      </c>
      <c r="J94" s="139">
        <f>VLOOKUP(A94,'SAIPE FY22'!$C$9:$O$859,9,FALSE)</f>
        <v>0.23008849557522124</v>
      </c>
      <c r="K94" s="141">
        <f t="shared" si="3"/>
        <v>159325.5</v>
      </c>
      <c r="L94" s="136" t="s">
        <v>10419</v>
      </c>
    </row>
    <row r="95" spans="1:12" ht="15.5" thickTop="1" thickBot="1" x14ac:dyDescent="0.4">
      <c r="A95" s="103" t="s">
        <v>1513</v>
      </c>
      <c r="B95" s="118" t="s">
        <v>1514</v>
      </c>
      <c r="C95" s="118" t="s">
        <v>1505</v>
      </c>
      <c r="D95" s="118" t="s">
        <v>108</v>
      </c>
      <c r="E95" s="104">
        <v>1544614.31</v>
      </c>
      <c r="F95" s="6"/>
      <c r="G95" s="136" t="str">
        <f>VLOOKUP(A95,'NCES LEA District ID'!$F$3:$S$854,14,FALSE)</f>
        <v>1731860</v>
      </c>
      <c r="H95" s="137">
        <f>VLOOKUP(A95,'Enrollment FY18-20'!$A$9:$BL$859,64,FALSE)</f>
        <v>211</v>
      </c>
      <c r="I95" s="138">
        <f t="shared" si="2"/>
        <v>7320.4469668246447</v>
      </c>
      <c r="J95" s="139">
        <f>VLOOKUP(A95,'SAIPE FY22'!$C$9:$O$859,9,FALSE)</f>
        <v>0.22821576763485477</v>
      </c>
      <c r="K95" s="141">
        <f t="shared" si="3"/>
        <v>159536.5</v>
      </c>
      <c r="L95" s="136" t="s">
        <v>10419</v>
      </c>
    </row>
    <row r="96" spans="1:12" ht="15.5" thickTop="1" thickBot="1" x14ac:dyDescent="0.4">
      <c r="A96" s="103" t="s">
        <v>293</v>
      </c>
      <c r="B96" s="118" t="s">
        <v>294</v>
      </c>
      <c r="C96" s="118" t="s">
        <v>128</v>
      </c>
      <c r="D96" s="118" t="s">
        <v>108</v>
      </c>
      <c r="E96" s="104">
        <v>12888996.270000001</v>
      </c>
      <c r="F96" s="6"/>
      <c r="G96" s="136" t="str">
        <f>VLOOKUP(A96,'NCES LEA District ID'!$F$3:$S$854,14,FALSE)</f>
        <v>1728890</v>
      </c>
      <c r="H96" s="137">
        <f>VLOOKUP(A96,'Enrollment FY18-20'!$A$9:$BL$859,64,FALSE)</f>
        <v>3144.5</v>
      </c>
      <c r="I96" s="138">
        <f t="shared" si="2"/>
        <v>4098.9016600413424</v>
      </c>
      <c r="J96" s="139">
        <f>VLOOKUP(A96,'SAIPE FY22'!$C$9:$O$859,9,FALSE)</f>
        <v>0.22782037239868566</v>
      </c>
      <c r="K96" s="141">
        <f t="shared" si="3"/>
        <v>162681</v>
      </c>
      <c r="L96" s="136" t="s">
        <v>10419</v>
      </c>
    </row>
    <row r="97" spans="1:12" ht="15.5" thickTop="1" thickBot="1" x14ac:dyDescent="0.4">
      <c r="A97" s="103" t="s">
        <v>1393</v>
      </c>
      <c r="B97" s="118" t="s">
        <v>1394</v>
      </c>
      <c r="C97" s="118" t="s">
        <v>1368</v>
      </c>
      <c r="D97" s="118" t="s">
        <v>108</v>
      </c>
      <c r="E97" s="104">
        <v>1964676.77</v>
      </c>
      <c r="F97" s="6"/>
      <c r="G97" s="136" t="str">
        <f>VLOOKUP(A97,'NCES LEA District ID'!$F$3:$S$854,14,FALSE)</f>
        <v>1743050</v>
      </c>
      <c r="H97" s="137">
        <f>VLOOKUP(A97,'Enrollment FY18-20'!$A$9:$BL$859,64,FALSE)</f>
        <v>619</v>
      </c>
      <c r="I97" s="138">
        <f t="shared" si="2"/>
        <v>3173.9527786752828</v>
      </c>
      <c r="J97" s="139">
        <f>VLOOKUP(A97,'SAIPE FY22'!$C$9:$O$859,9,FALSE)</f>
        <v>0.22686567164179106</v>
      </c>
      <c r="K97" s="141">
        <f t="shared" si="3"/>
        <v>163300</v>
      </c>
      <c r="L97" s="136" t="s">
        <v>10419</v>
      </c>
    </row>
    <row r="98" spans="1:12" ht="15.5" thickTop="1" thickBot="1" x14ac:dyDescent="0.4">
      <c r="A98" s="103" t="s">
        <v>830</v>
      </c>
      <c r="B98" s="118" t="s">
        <v>831</v>
      </c>
      <c r="C98" s="118" t="s">
        <v>808</v>
      </c>
      <c r="D98" s="118" t="s">
        <v>10</v>
      </c>
      <c r="E98" s="104">
        <v>7212133.3099999996</v>
      </c>
      <c r="F98" s="6"/>
      <c r="G98" s="136" t="str">
        <f>VLOOKUP(A98,'NCES LEA District ID'!$F$3:$S$854,14,FALSE)</f>
        <v>1713660</v>
      </c>
      <c r="H98" s="137">
        <f>VLOOKUP(A98,'Enrollment FY18-20'!$A$9:$BL$859,64,FALSE)</f>
        <v>1038.5</v>
      </c>
      <c r="I98" s="138">
        <f t="shared" si="2"/>
        <v>6944.7600481463642</v>
      </c>
      <c r="J98" s="139">
        <f>VLOOKUP(A98,'SAIPE FY22'!$C$9:$O$859,9,FALSE)</f>
        <v>0.22597137014314927</v>
      </c>
      <c r="K98" s="141">
        <f t="shared" si="3"/>
        <v>164338.5</v>
      </c>
      <c r="L98" s="136" t="s">
        <v>10419</v>
      </c>
    </row>
    <row r="99" spans="1:12" ht="15.5" thickTop="1" thickBot="1" x14ac:dyDescent="0.4">
      <c r="A99" s="103" t="s">
        <v>467</v>
      </c>
      <c r="B99" s="118" t="s">
        <v>468</v>
      </c>
      <c r="C99" s="118" t="s">
        <v>444</v>
      </c>
      <c r="D99" s="118" t="s">
        <v>119</v>
      </c>
      <c r="E99" s="104">
        <v>4885095.53</v>
      </c>
      <c r="F99" s="6"/>
      <c r="G99" s="136" t="str">
        <f>VLOOKUP(A99,'NCES LEA District ID'!$F$3:$S$854,14,FALSE)</f>
        <v>1733240</v>
      </c>
      <c r="H99" s="137">
        <f>VLOOKUP(A99,'Enrollment FY18-20'!$A$9:$BL$859,64,FALSE)</f>
        <v>773.5</v>
      </c>
      <c r="I99" s="138">
        <f t="shared" si="2"/>
        <v>6315.5727601809958</v>
      </c>
      <c r="J99" s="139">
        <f>VLOOKUP(A99,'SAIPE FY22'!$C$9:$O$859,9,FALSE)</f>
        <v>0.22418136020151133</v>
      </c>
      <c r="K99" s="141">
        <f t="shared" si="3"/>
        <v>165112</v>
      </c>
      <c r="L99" s="136" t="s">
        <v>10419</v>
      </c>
    </row>
    <row r="100" spans="1:12" ht="15.5" thickTop="1" thickBot="1" x14ac:dyDescent="0.4">
      <c r="A100" s="103" t="s">
        <v>596</v>
      </c>
      <c r="B100" s="118" t="s">
        <v>597</v>
      </c>
      <c r="C100" s="118" t="s">
        <v>577</v>
      </c>
      <c r="D100" s="118" t="s">
        <v>108</v>
      </c>
      <c r="E100" s="104">
        <v>1306310.1299999999</v>
      </c>
      <c r="F100" s="6"/>
      <c r="G100" s="136" t="str">
        <f>VLOOKUP(A100,'NCES LEA District ID'!$F$3:$S$854,14,FALSE)</f>
        <v>1701419</v>
      </c>
      <c r="H100" s="137">
        <f>VLOOKUP(A100,'Enrollment FY18-20'!$A$9:$BL$859,64,FALSE)</f>
        <v>229.5</v>
      </c>
      <c r="I100" s="138">
        <f t="shared" si="2"/>
        <v>5691.9831372549015</v>
      </c>
      <c r="J100" s="139">
        <f>VLOOKUP(A100,'SAIPE FY22'!$C$9:$O$859,9,FALSE)</f>
        <v>0.22352941176470589</v>
      </c>
      <c r="K100" s="141">
        <f t="shared" si="3"/>
        <v>165341.5</v>
      </c>
      <c r="L100" s="136" t="s">
        <v>10419</v>
      </c>
    </row>
    <row r="101" spans="1:12" ht="15.5" thickTop="1" thickBot="1" x14ac:dyDescent="0.4">
      <c r="A101" s="103" t="s">
        <v>227</v>
      </c>
      <c r="B101" s="118" t="s">
        <v>228</v>
      </c>
      <c r="C101" s="118" t="s">
        <v>128</v>
      </c>
      <c r="D101" s="118" t="s">
        <v>108</v>
      </c>
      <c r="E101" s="104">
        <v>17815493.32</v>
      </c>
      <c r="F101" s="6"/>
      <c r="G101" s="136" t="str">
        <f>VLOOKUP(A101,'NCES LEA District ID'!$F$3:$S$854,14,FALSE)</f>
        <v>1705760</v>
      </c>
      <c r="H101" s="137">
        <f>VLOOKUP(A101,'Enrollment FY18-20'!$A$9:$BL$859,64,FALSE)</f>
        <v>2255.5</v>
      </c>
      <c r="I101" s="138">
        <f t="shared" si="2"/>
        <v>7898.6891243626687</v>
      </c>
      <c r="J101" s="139">
        <f>VLOOKUP(A101,'SAIPE FY22'!$C$9:$O$859,9,FALSE)</f>
        <v>0.22214208438514244</v>
      </c>
      <c r="K101" s="141">
        <f t="shared" si="3"/>
        <v>167597</v>
      </c>
      <c r="L101" s="136" t="s">
        <v>10419</v>
      </c>
    </row>
    <row r="102" spans="1:12" ht="15.5" thickTop="1" thickBot="1" x14ac:dyDescent="0.4">
      <c r="A102" s="103" t="s">
        <v>965</v>
      </c>
      <c r="B102" s="118" t="s">
        <v>966</v>
      </c>
      <c r="C102" s="118" t="s">
        <v>954</v>
      </c>
      <c r="D102" s="118" t="s">
        <v>10</v>
      </c>
      <c r="E102" s="104">
        <v>1961927.34</v>
      </c>
      <c r="F102" s="6"/>
      <c r="G102" s="136" t="str">
        <f>VLOOKUP(A102,'NCES LEA District ID'!$F$3:$S$854,14,FALSE)</f>
        <v>1736610</v>
      </c>
      <c r="H102" s="137">
        <f>VLOOKUP(A102,'Enrollment FY18-20'!$A$9:$BL$859,64,FALSE)</f>
        <v>417.5</v>
      </c>
      <c r="I102" s="138">
        <f t="shared" si="2"/>
        <v>4699.2271616766466</v>
      </c>
      <c r="J102" s="139">
        <f>VLOOKUP(A102,'SAIPE FY22'!$C$9:$O$859,9,FALSE)</f>
        <v>0.22115384615384615</v>
      </c>
      <c r="K102" s="141">
        <f t="shared" si="3"/>
        <v>168014.5</v>
      </c>
      <c r="L102" s="136" t="s">
        <v>10419</v>
      </c>
    </row>
    <row r="103" spans="1:12" ht="15.5" thickTop="1" thickBot="1" x14ac:dyDescent="0.4">
      <c r="A103" s="103" t="s">
        <v>615</v>
      </c>
      <c r="B103" s="118" t="s">
        <v>616</v>
      </c>
      <c r="C103" s="118" t="s">
        <v>606</v>
      </c>
      <c r="D103" s="118" t="s">
        <v>108</v>
      </c>
      <c r="E103" s="104">
        <v>5229473.34</v>
      </c>
      <c r="F103" s="6"/>
      <c r="G103" s="136" t="str">
        <f>VLOOKUP(A103,'NCES LEA District ID'!$F$3:$S$854,14,FALSE)</f>
        <v>1735160</v>
      </c>
      <c r="H103" s="137">
        <f>VLOOKUP(A103,'Enrollment FY18-20'!$A$9:$BL$859,64,FALSE)</f>
        <v>948.5</v>
      </c>
      <c r="I103" s="138">
        <f t="shared" si="2"/>
        <v>5513.4141697416972</v>
      </c>
      <c r="J103" s="139">
        <f>VLOOKUP(A103,'SAIPE FY22'!$C$9:$O$859,9,FALSE)</f>
        <v>0.22090517241379309</v>
      </c>
      <c r="K103" s="141">
        <f t="shared" si="3"/>
        <v>168963</v>
      </c>
      <c r="L103" s="136" t="s">
        <v>10419</v>
      </c>
    </row>
    <row r="104" spans="1:12" ht="15.5" thickTop="1" thickBot="1" x14ac:dyDescent="0.4">
      <c r="A104" s="103" t="s">
        <v>1657</v>
      </c>
      <c r="B104" s="118" t="s">
        <v>1658</v>
      </c>
      <c r="C104" s="118" t="s">
        <v>1643</v>
      </c>
      <c r="D104" s="118" t="s">
        <v>108</v>
      </c>
      <c r="E104" s="104">
        <v>3809453.0400000005</v>
      </c>
      <c r="F104" s="6"/>
      <c r="G104" s="136" t="str">
        <f>VLOOKUP(A104,'NCES LEA District ID'!$F$3:$S$854,14,FALSE)</f>
        <v>1711290</v>
      </c>
      <c r="H104" s="137">
        <f>VLOOKUP(A104,'Enrollment FY18-20'!$A$9:$BL$859,64,FALSE)</f>
        <v>517</v>
      </c>
      <c r="I104" s="138">
        <f t="shared" si="2"/>
        <v>7368.3811218568671</v>
      </c>
      <c r="J104" s="139">
        <f>VLOOKUP(A104,'SAIPE FY22'!$C$9:$O$859,9,FALSE)</f>
        <v>0.22033898305084745</v>
      </c>
      <c r="K104" s="141">
        <f t="shared" si="3"/>
        <v>169480</v>
      </c>
      <c r="L104" s="136" t="s">
        <v>10419</v>
      </c>
    </row>
    <row r="105" spans="1:12" ht="15.5" thickTop="1" thickBot="1" x14ac:dyDescent="0.4">
      <c r="A105" s="103" t="s">
        <v>94</v>
      </c>
      <c r="B105" s="118" t="s">
        <v>95</v>
      </c>
      <c r="C105" s="118" t="s">
        <v>91</v>
      </c>
      <c r="D105" s="118" t="s">
        <v>10</v>
      </c>
      <c r="E105" s="104">
        <v>6032731.8899999997</v>
      </c>
      <c r="F105" s="6"/>
      <c r="G105" s="136" t="str">
        <f>VLOOKUP(A105,'NCES LEA District ID'!$F$3:$S$854,14,FALSE)</f>
        <v>1723250</v>
      </c>
      <c r="H105" s="137">
        <f>VLOOKUP(A105,'Enrollment FY18-20'!$A$9:$BL$859,64,FALSE)</f>
        <v>1269</v>
      </c>
      <c r="I105" s="138">
        <f t="shared" si="2"/>
        <v>4753.9258392434986</v>
      </c>
      <c r="J105" s="139">
        <f>VLOOKUP(A105,'SAIPE FY22'!$C$9:$O$859,9,FALSE)</f>
        <v>0.21985294117647058</v>
      </c>
      <c r="K105" s="141">
        <f t="shared" si="3"/>
        <v>170749</v>
      </c>
      <c r="L105" s="136" t="s">
        <v>10419</v>
      </c>
    </row>
    <row r="106" spans="1:12" ht="15.5" thickTop="1" thickBot="1" x14ac:dyDescent="0.4">
      <c r="A106" s="103" t="s">
        <v>1711</v>
      </c>
      <c r="B106" s="118" t="s">
        <v>1712</v>
      </c>
      <c r="C106" s="118" t="s">
        <v>1706</v>
      </c>
      <c r="D106" s="118" t="s">
        <v>10</v>
      </c>
      <c r="E106" s="104">
        <v>6060199.0899999999</v>
      </c>
      <c r="F106" s="6"/>
      <c r="G106" s="136" t="str">
        <f>VLOOKUP(A106,'NCES LEA District ID'!$F$3:$S$854,14,FALSE)</f>
        <v>1700092</v>
      </c>
      <c r="H106" s="137">
        <f>VLOOKUP(A106,'Enrollment FY18-20'!$A$9:$BL$859,64,FALSE)</f>
        <v>904</v>
      </c>
      <c r="I106" s="138">
        <f t="shared" si="2"/>
        <v>6703.7600553097345</v>
      </c>
      <c r="J106" s="139">
        <f>VLOOKUP(A106,'SAIPE FY22'!$C$9:$O$859,9,FALSE)</f>
        <v>0.21978984238178634</v>
      </c>
      <c r="K106" s="141">
        <f t="shared" si="3"/>
        <v>171653</v>
      </c>
      <c r="L106" s="136" t="s">
        <v>10419</v>
      </c>
    </row>
    <row r="107" spans="1:12" ht="15.5" thickTop="1" thickBot="1" x14ac:dyDescent="0.4">
      <c r="A107" s="103" t="s">
        <v>283</v>
      </c>
      <c r="B107" s="118" t="s">
        <v>284</v>
      </c>
      <c r="C107" s="118" t="s">
        <v>128</v>
      </c>
      <c r="D107" s="118" t="s">
        <v>108</v>
      </c>
      <c r="E107" s="104">
        <v>12231694.33</v>
      </c>
      <c r="F107" s="6"/>
      <c r="G107" s="136" t="str">
        <f>VLOOKUP(A107,'NCES LEA District ID'!$F$3:$S$854,14,FALSE)</f>
        <v>1704050</v>
      </c>
      <c r="H107" s="137">
        <f>VLOOKUP(A107,'Enrollment FY18-20'!$A$9:$BL$859,64,FALSE)</f>
        <v>1525.5</v>
      </c>
      <c r="I107" s="138">
        <f t="shared" si="2"/>
        <v>8018.1542641756805</v>
      </c>
      <c r="J107" s="139">
        <f>VLOOKUP(A107,'SAIPE FY22'!$C$9:$O$859,9,FALSE)</f>
        <v>0.21929824561403508</v>
      </c>
      <c r="K107" s="141">
        <f t="shared" si="3"/>
        <v>173178.5</v>
      </c>
      <c r="L107" s="136" t="s">
        <v>10419</v>
      </c>
    </row>
    <row r="108" spans="1:12" ht="15.5" thickTop="1" thickBot="1" x14ac:dyDescent="0.4">
      <c r="A108" s="103" t="s">
        <v>1045</v>
      </c>
      <c r="B108" s="118" t="s">
        <v>1046</v>
      </c>
      <c r="C108" s="118" t="s">
        <v>1027</v>
      </c>
      <c r="D108" s="118" t="s">
        <v>10</v>
      </c>
      <c r="E108" s="104">
        <v>11557808.98</v>
      </c>
      <c r="F108" s="6"/>
      <c r="G108" s="136" t="str">
        <f>VLOOKUP(A108,'NCES LEA District ID'!$F$3:$S$854,14,FALSE)</f>
        <v>1727610</v>
      </c>
      <c r="H108" s="137">
        <f>VLOOKUP(A108,'Enrollment FY18-20'!$A$9:$BL$859,64,FALSE)</f>
        <v>1885.5</v>
      </c>
      <c r="I108" s="138">
        <f t="shared" si="2"/>
        <v>6129.837698223283</v>
      </c>
      <c r="J108" s="139">
        <f>VLOOKUP(A108,'SAIPE FY22'!$C$9:$O$859,9,FALSE)</f>
        <v>0.21899059024807527</v>
      </c>
      <c r="K108" s="141">
        <f t="shared" si="3"/>
        <v>175064</v>
      </c>
      <c r="L108" s="136" t="s">
        <v>10419</v>
      </c>
    </row>
    <row r="109" spans="1:12" ht="15.5" thickTop="1" thickBot="1" x14ac:dyDescent="0.4">
      <c r="A109" s="103" t="s">
        <v>792</v>
      </c>
      <c r="B109" s="118" t="s">
        <v>793</v>
      </c>
      <c r="C109" s="118" t="s">
        <v>723</v>
      </c>
      <c r="D109" s="118" t="s">
        <v>108</v>
      </c>
      <c r="E109" s="104">
        <v>1850242.24</v>
      </c>
      <c r="F109" s="6"/>
      <c r="G109" s="136" t="str">
        <f>VLOOKUP(A109,'NCES LEA District ID'!$F$3:$S$854,14,FALSE)</f>
        <v>1730510</v>
      </c>
      <c r="H109" s="137">
        <f>VLOOKUP(A109,'Enrollment FY18-20'!$A$9:$BL$859,64,FALSE)</f>
        <v>527.5</v>
      </c>
      <c r="I109" s="138">
        <f t="shared" si="2"/>
        <v>3507.5682274881515</v>
      </c>
      <c r="J109" s="139">
        <f>VLOOKUP(A109,'SAIPE FY22'!$C$9:$O$859,9,FALSE)</f>
        <v>0.21846553966189858</v>
      </c>
      <c r="K109" s="141">
        <f t="shared" si="3"/>
        <v>175591.5</v>
      </c>
      <c r="L109" s="136" t="s">
        <v>10419</v>
      </c>
    </row>
    <row r="110" spans="1:12" ht="15.5" thickTop="1" thickBot="1" x14ac:dyDescent="0.4">
      <c r="A110" s="103" t="s">
        <v>644</v>
      </c>
      <c r="B110" s="118" t="s">
        <v>645</v>
      </c>
      <c r="C110" s="118" t="s">
        <v>128</v>
      </c>
      <c r="D110" s="118" t="s">
        <v>10</v>
      </c>
      <c r="E110" s="104">
        <v>1683405823.1299999</v>
      </c>
      <c r="F110" s="6"/>
      <c r="G110" s="136" t="str">
        <f>VLOOKUP(A110,'NCES LEA District ID'!$F$3:$S$854,14,FALSE)</f>
        <v>1709930</v>
      </c>
      <c r="H110" s="137">
        <f>VLOOKUP(A110,'Enrollment FY18-20'!$A$9:$BL$859,64,FALSE)</f>
        <v>354846</v>
      </c>
      <c r="I110" s="138">
        <f t="shared" si="2"/>
        <v>4744.0462147804956</v>
      </c>
      <c r="J110" s="139">
        <f>VLOOKUP(A110,'SAIPE FY22'!$C$9:$O$859,9,FALSE)</f>
        <v>0.21793750476723195</v>
      </c>
      <c r="K110" s="141">
        <f t="shared" si="3"/>
        <v>530437.5</v>
      </c>
      <c r="L110" s="136" t="s">
        <v>10419</v>
      </c>
    </row>
    <row r="111" spans="1:12" ht="15.5" thickTop="1" thickBot="1" x14ac:dyDescent="0.4">
      <c r="A111" s="103" t="s">
        <v>1152</v>
      </c>
      <c r="B111" s="118" t="s">
        <v>1153</v>
      </c>
      <c r="C111" s="118" t="s">
        <v>1145</v>
      </c>
      <c r="D111" s="118" t="s">
        <v>10</v>
      </c>
      <c r="E111" s="104">
        <v>3774884.8000000007</v>
      </c>
      <c r="F111" s="6"/>
      <c r="G111" s="136" t="str">
        <f>VLOOKUP(A111,'NCES LEA District ID'!$F$3:$S$854,14,FALSE)</f>
        <v>1701413</v>
      </c>
      <c r="H111" s="137">
        <f>VLOOKUP(A111,'Enrollment FY18-20'!$A$9:$BL$859,64,FALSE)</f>
        <v>905.5</v>
      </c>
      <c r="I111" s="138">
        <f t="shared" si="2"/>
        <v>4168.8401987852021</v>
      </c>
      <c r="J111" s="139">
        <f>VLOOKUP(A111,'SAIPE FY22'!$C$9:$O$859,9,FALSE)</f>
        <v>0.21759259259259259</v>
      </c>
      <c r="K111" s="141">
        <f t="shared" si="3"/>
        <v>531343</v>
      </c>
      <c r="L111" s="136" t="s">
        <v>10419</v>
      </c>
    </row>
    <row r="112" spans="1:12" ht="15.5" thickTop="1" thickBot="1" x14ac:dyDescent="0.4">
      <c r="A112" s="103" t="s">
        <v>1248</v>
      </c>
      <c r="B112" s="118" t="s">
        <v>1249</v>
      </c>
      <c r="C112" s="118" t="s">
        <v>1161</v>
      </c>
      <c r="D112" s="118" t="s">
        <v>10</v>
      </c>
      <c r="E112" s="104">
        <v>31357873.820000004</v>
      </c>
      <c r="F112" s="6"/>
      <c r="G112" s="136" t="str">
        <f>VLOOKUP(A112,'NCES LEA District ID'!$F$3:$S$854,14,FALSE)</f>
        <v>1700110</v>
      </c>
      <c r="H112" s="137">
        <f>VLOOKUP(A112,'Enrollment FY18-20'!$A$9:$BL$859,64,FALSE)</f>
        <v>3144.5</v>
      </c>
      <c r="I112" s="138">
        <f t="shared" si="2"/>
        <v>9972.2925170933395</v>
      </c>
      <c r="J112" s="139">
        <f>VLOOKUP(A112,'SAIPE FY22'!$C$9:$O$859,9,FALSE)</f>
        <v>0.21676067687348913</v>
      </c>
      <c r="K112" s="141">
        <f t="shared" si="3"/>
        <v>534487.5</v>
      </c>
      <c r="L112" s="136" t="s">
        <v>10419</v>
      </c>
    </row>
    <row r="113" spans="1:12" ht="15.5" thickTop="1" thickBot="1" x14ac:dyDescent="0.4">
      <c r="A113" s="103" t="s">
        <v>229</v>
      </c>
      <c r="B113" s="118" t="s">
        <v>230</v>
      </c>
      <c r="C113" s="118" t="s">
        <v>128</v>
      </c>
      <c r="D113" s="118" t="s">
        <v>108</v>
      </c>
      <c r="E113" s="104">
        <v>44123931.869999997</v>
      </c>
      <c r="F113" s="6"/>
      <c r="G113" s="136" t="str">
        <f>VLOOKUP(A113,'NCES LEA District ID'!$F$3:$S$854,14,FALSE)</f>
        <v>1725110</v>
      </c>
      <c r="H113" s="137">
        <f>VLOOKUP(A113,'Enrollment FY18-20'!$A$9:$BL$859,64,FALSE)</f>
        <v>4359</v>
      </c>
      <c r="I113" s="138">
        <f t="shared" si="2"/>
        <v>10122.489532002752</v>
      </c>
      <c r="J113" s="139">
        <f>VLOOKUP(A113,'SAIPE FY22'!$C$9:$O$859,9,FALSE)</f>
        <v>0.21648194494100823</v>
      </c>
      <c r="K113" s="141">
        <f t="shared" si="3"/>
        <v>538846.5</v>
      </c>
      <c r="L113" s="136" t="s">
        <v>10419</v>
      </c>
    </row>
    <row r="114" spans="1:12" ht="15.5" thickTop="1" thickBot="1" x14ac:dyDescent="0.4">
      <c r="A114" s="103" t="s">
        <v>1345</v>
      </c>
      <c r="B114" s="118" t="s">
        <v>1346</v>
      </c>
      <c r="C114" s="118" t="s">
        <v>1344</v>
      </c>
      <c r="D114" s="118" t="s">
        <v>10</v>
      </c>
      <c r="E114" s="104">
        <v>4670690.2299999995</v>
      </c>
      <c r="F114" s="6"/>
      <c r="G114" s="136" t="str">
        <f>VLOOKUP(A114,'NCES LEA District ID'!$F$3:$S$854,14,FALSE)</f>
        <v>1742240</v>
      </c>
      <c r="H114" s="137">
        <f>VLOOKUP(A114,'Enrollment FY18-20'!$A$9:$BL$859,64,FALSE)</f>
        <v>775.5</v>
      </c>
      <c r="I114" s="138">
        <f t="shared" si="2"/>
        <v>6022.8113862024493</v>
      </c>
      <c r="J114" s="139">
        <f>VLOOKUP(A114,'SAIPE FY22'!$C$9:$O$859,9,FALSE)</f>
        <v>0.21468926553672316</v>
      </c>
      <c r="K114" s="141">
        <f t="shared" si="3"/>
        <v>539622</v>
      </c>
      <c r="L114" s="136" t="s">
        <v>10419</v>
      </c>
    </row>
    <row r="115" spans="1:12" ht="15.5" thickTop="1" thickBot="1" x14ac:dyDescent="0.4">
      <c r="A115" s="103" t="s">
        <v>1709</v>
      </c>
      <c r="B115" s="118" t="s">
        <v>1710</v>
      </c>
      <c r="C115" s="118" t="s">
        <v>1706</v>
      </c>
      <c r="D115" s="118" t="s">
        <v>10</v>
      </c>
      <c r="E115" s="104">
        <v>8477106.7300000004</v>
      </c>
      <c r="F115" s="6"/>
      <c r="G115" s="136" t="str">
        <f>VLOOKUP(A115,'NCES LEA District ID'!$F$3:$S$854,14,FALSE)</f>
        <v>1710820</v>
      </c>
      <c r="H115" s="137">
        <f>VLOOKUP(A115,'Enrollment FY18-20'!$A$9:$BL$859,64,FALSE)</f>
        <v>1226</v>
      </c>
      <c r="I115" s="138">
        <f t="shared" si="2"/>
        <v>6914.4426835236545</v>
      </c>
      <c r="J115" s="139">
        <f>VLOOKUP(A115,'SAIPE FY22'!$C$9:$O$859,9,FALSE)</f>
        <v>0.21428571428571427</v>
      </c>
      <c r="K115" s="141">
        <f t="shared" si="3"/>
        <v>540848</v>
      </c>
      <c r="L115" s="136" t="s">
        <v>10419</v>
      </c>
    </row>
    <row r="116" spans="1:12" ht="15.5" thickTop="1" thickBot="1" x14ac:dyDescent="0.4">
      <c r="A116" s="103" t="s">
        <v>864</v>
      </c>
      <c r="B116" s="118" t="s">
        <v>865</v>
      </c>
      <c r="C116" s="118" t="s">
        <v>859</v>
      </c>
      <c r="D116" s="118" t="s">
        <v>10</v>
      </c>
      <c r="E116" s="104">
        <v>5531799.0899999989</v>
      </c>
      <c r="F116" s="6"/>
      <c r="G116" s="136" t="str">
        <f>VLOOKUP(A116,'NCES LEA District ID'!$F$3:$S$854,14,FALSE)</f>
        <v>1700217</v>
      </c>
      <c r="H116" s="137">
        <f>VLOOKUP(A116,'Enrollment FY18-20'!$A$9:$BL$859,64,FALSE)</f>
        <v>716.5</v>
      </c>
      <c r="I116" s="138">
        <f t="shared" si="2"/>
        <v>7720.5849127704105</v>
      </c>
      <c r="J116" s="139">
        <f>VLOOKUP(A116,'SAIPE FY22'!$C$9:$O$859,9,FALSE)</f>
        <v>0.21385176184690158</v>
      </c>
      <c r="K116" s="141">
        <f t="shared" si="3"/>
        <v>541564.5</v>
      </c>
      <c r="L116" s="136" t="s">
        <v>10419</v>
      </c>
    </row>
    <row r="117" spans="1:12" ht="15.5" thickTop="1" thickBot="1" x14ac:dyDescent="0.4">
      <c r="A117" s="103" t="s">
        <v>85</v>
      </c>
      <c r="B117" s="118" t="s">
        <v>86</v>
      </c>
      <c r="C117" s="118" t="s">
        <v>53</v>
      </c>
      <c r="D117" s="118" t="s">
        <v>10</v>
      </c>
      <c r="E117" s="104">
        <v>7526372.0100000007</v>
      </c>
      <c r="F117" s="6"/>
      <c r="G117" s="136" t="str">
        <f>VLOOKUP(A117,'NCES LEA District ID'!$F$3:$S$854,14,FALSE)</f>
        <v>1740140</v>
      </c>
      <c r="H117" s="137">
        <f>VLOOKUP(A117,'Enrollment FY18-20'!$A$9:$BL$859,64,FALSE)</f>
        <v>1369.5</v>
      </c>
      <c r="I117" s="138">
        <f t="shared" si="2"/>
        <v>5495.707929901424</v>
      </c>
      <c r="J117" s="139">
        <f>VLOOKUP(A117,'SAIPE FY22'!$C$9:$O$859,9,FALSE)</f>
        <v>0.21297509829619921</v>
      </c>
      <c r="K117" s="141">
        <f t="shared" si="3"/>
        <v>542934</v>
      </c>
      <c r="L117" s="136" t="s">
        <v>10419</v>
      </c>
    </row>
    <row r="118" spans="1:12" ht="15.5" thickTop="1" thickBot="1" x14ac:dyDescent="0.4">
      <c r="A118" s="103" t="s">
        <v>543</v>
      </c>
      <c r="B118" s="118" t="s">
        <v>544</v>
      </c>
      <c r="C118" s="118" t="s">
        <v>545</v>
      </c>
      <c r="D118" s="118" t="s">
        <v>10</v>
      </c>
      <c r="E118" s="104">
        <v>5284037.9899999984</v>
      </c>
      <c r="F118" s="6"/>
      <c r="G118" s="136" t="str">
        <f>VLOOKUP(A118,'NCES LEA District ID'!$F$3:$S$854,14,FALSE)</f>
        <v>1722130</v>
      </c>
      <c r="H118" s="137">
        <f>VLOOKUP(A118,'Enrollment FY18-20'!$A$9:$BL$859,64,FALSE)</f>
        <v>893</v>
      </c>
      <c r="I118" s="138">
        <f t="shared" si="2"/>
        <v>5917.175800671891</v>
      </c>
      <c r="J118" s="139">
        <f>VLOOKUP(A118,'SAIPE FY22'!$C$9:$O$859,9,FALSE)</f>
        <v>0.21233569261880689</v>
      </c>
      <c r="K118" s="141">
        <f t="shared" si="3"/>
        <v>543827</v>
      </c>
      <c r="L118" s="136" t="s">
        <v>10419</v>
      </c>
    </row>
    <row r="119" spans="1:12" ht="15.5" thickTop="1" thickBot="1" x14ac:dyDescent="0.4">
      <c r="A119" s="103" t="s">
        <v>697</v>
      </c>
      <c r="B119" s="118" t="s">
        <v>698</v>
      </c>
      <c r="C119" s="118" t="s">
        <v>694</v>
      </c>
      <c r="D119" s="118" t="s">
        <v>108</v>
      </c>
      <c r="E119" s="104">
        <v>6290692.29</v>
      </c>
      <c r="F119" s="6"/>
      <c r="G119" s="136" t="str">
        <f>VLOOKUP(A119,'NCES LEA District ID'!$F$3:$S$854,14,FALSE)</f>
        <v>1722980</v>
      </c>
      <c r="H119" s="137">
        <f>VLOOKUP(A119,'Enrollment FY18-20'!$A$9:$BL$859,64,FALSE)</f>
        <v>1050.5</v>
      </c>
      <c r="I119" s="138">
        <f t="shared" si="2"/>
        <v>5988.2839504997619</v>
      </c>
      <c r="J119" s="139">
        <f>VLOOKUP(A119,'SAIPE FY22'!$C$9:$O$859,9,FALSE)</f>
        <v>0.21171875000000001</v>
      </c>
      <c r="K119" s="141">
        <f t="shared" si="3"/>
        <v>544877.5</v>
      </c>
      <c r="L119" s="136" t="s">
        <v>10419</v>
      </c>
    </row>
    <row r="120" spans="1:12" ht="15.5" thickTop="1" thickBot="1" x14ac:dyDescent="0.4">
      <c r="A120" s="103" t="s">
        <v>1150</v>
      </c>
      <c r="B120" s="118" t="s">
        <v>1151</v>
      </c>
      <c r="C120" s="118" t="s">
        <v>1145</v>
      </c>
      <c r="D120" s="118" t="s">
        <v>10</v>
      </c>
      <c r="E120" s="104">
        <v>204433.57</v>
      </c>
      <c r="F120" s="6"/>
      <c r="G120" s="136" t="str">
        <f>VLOOKUP(A120,'NCES LEA District ID'!$F$3:$S$854,14,FALSE)</f>
        <v>1742450</v>
      </c>
      <c r="H120" s="137">
        <f>VLOOKUP(A120,'Enrollment FY18-20'!$A$9:$BL$859,64,FALSE)</f>
        <v>271</v>
      </c>
      <c r="I120" s="138">
        <f t="shared" si="2"/>
        <v>754.36741697416971</v>
      </c>
      <c r="J120" s="139">
        <f>VLOOKUP(A120,'SAIPE FY22'!$C$9:$O$859,9,FALSE)</f>
        <v>0.21120689655172414</v>
      </c>
      <c r="K120" s="141">
        <f t="shared" si="3"/>
        <v>545148.5</v>
      </c>
      <c r="L120" s="136" t="s">
        <v>10419</v>
      </c>
    </row>
    <row r="121" spans="1:12" ht="15.5" thickTop="1" thickBot="1" x14ac:dyDescent="0.4">
      <c r="A121" s="103" t="s">
        <v>461</v>
      </c>
      <c r="B121" s="118" t="s">
        <v>462</v>
      </c>
      <c r="C121" s="118" t="s">
        <v>444</v>
      </c>
      <c r="D121" s="118" t="s">
        <v>108</v>
      </c>
      <c r="E121" s="104">
        <v>438974.37000000005</v>
      </c>
      <c r="F121" s="6"/>
      <c r="G121" s="136" t="str">
        <f>VLOOKUP(A121,'NCES LEA District ID'!$F$3:$S$854,14,FALSE)</f>
        <v>1723700</v>
      </c>
      <c r="H121" s="137">
        <f>VLOOKUP(A121,'Enrollment FY18-20'!$A$9:$BL$859,64,FALSE)</f>
        <v>55.5</v>
      </c>
      <c r="I121" s="138">
        <f t="shared" si="2"/>
        <v>7909.4481081081094</v>
      </c>
      <c r="J121" s="139">
        <f>VLOOKUP(A121,'SAIPE FY22'!$C$9:$O$859,9,FALSE)</f>
        <v>0.21008403361344538</v>
      </c>
      <c r="K121" s="141">
        <f t="shared" si="3"/>
        <v>545204</v>
      </c>
      <c r="L121" s="136" t="s">
        <v>10419</v>
      </c>
    </row>
    <row r="122" spans="1:12" ht="15.5" thickTop="1" thickBot="1" x14ac:dyDescent="0.4">
      <c r="A122" s="103" t="s">
        <v>872</v>
      </c>
      <c r="B122" s="118" t="s">
        <v>873</v>
      </c>
      <c r="C122" s="118" t="s">
        <v>859</v>
      </c>
      <c r="D122" s="118" t="s">
        <v>10</v>
      </c>
      <c r="E122" s="104">
        <v>1854193.05</v>
      </c>
      <c r="F122" s="6"/>
      <c r="G122" s="136" t="str">
        <f>VLOOKUP(A122,'NCES LEA District ID'!$F$3:$S$854,14,FALSE)</f>
        <v>1701382</v>
      </c>
      <c r="H122" s="137">
        <f>VLOOKUP(A122,'Enrollment FY18-20'!$A$9:$BL$859,64,FALSE)</f>
        <v>294.5</v>
      </c>
      <c r="I122" s="138">
        <f t="shared" si="2"/>
        <v>6296.0714770797968</v>
      </c>
      <c r="J122" s="139">
        <f>VLOOKUP(A122,'SAIPE FY22'!$C$9:$O$859,9,FALSE)</f>
        <v>0.21005917159763313</v>
      </c>
      <c r="K122" s="141">
        <f t="shared" si="3"/>
        <v>545498.5</v>
      </c>
      <c r="L122" s="136" t="s">
        <v>10419</v>
      </c>
    </row>
    <row r="123" spans="1:12" ht="15.5" thickTop="1" thickBot="1" x14ac:dyDescent="0.4">
      <c r="A123" s="103" t="s">
        <v>1381</v>
      </c>
      <c r="B123" s="118" t="s">
        <v>1382</v>
      </c>
      <c r="C123" s="118" t="s">
        <v>1368</v>
      </c>
      <c r="D123" s="118" t="s">
        <v>10</v>
      </c>
      <c r="E123" s="104">
        <v>29276064.580000002</v>
      </c>
      <c r="F123" s="6"/>
      <c r="G123" s="136" t="str">
        <f>VLOOKUP(A123,'NCES LEA District ID'!$F$3:$S$854,14,FALSE)</f>
        <v>1717280</v>
      </c>
      <c r="H123" s="137">
        <f>VLOOKUP(A123,'Enrollment FY18-20'!$A$9:$BL$859,64,FALSE)</f>
        <v>5776.5</v>
      </c>
      <c r="I123" s="138">
        <f t="shared" si="2"/>
        <v>5068.1320141954475</v>
      </c>
      <c r="J123" s="139">
        <f>VLOOKUP(A123,'SAIPE FY22'!$C$9:$O$859,9,FALSE)</f>
        <v>0.20930573902832819</v>
      </c>
      <c r="K123" s="141">
        <f t="shared" si="3"/>
        <v>551275</v>
      </c>
      <c r="L123" s="136" t="s">
        <v>10419</v>
      </c>
    </row>
    <row r="124" spans="1:12" ht="15.5" thickTop="1" thickBot="1" x14ac:dyDescent="0.4">
      <c r="A124" s="103" t="s">
        <v>891</v>
      </c>
      <c r="B124" s="118" t="s">
        <v>892</v>
      </c>
      <c r="C124" s="118" t="s">
        <v>893</v>
      </c>
      <c r="D124" s="118" t="s">
        <v>10</v>
      </c>
      <c r="E124" s="104">
        <v>11597906.34</v>
      </c>
      <c r="F124" s="6"/>
      <c r="G124" s="136" t="str">
        <f>VLOOKUP(A124,'NCES LEA District ID'!$F$3:$S$854,14,FALSE)</f>
        <v>1725000</v>
      </c>
      <c r="H124" s="137">
        <f>VLOOKUP(A124,'Enrollment FY18-20'!$A$9:$BL$859,64,FALSE)</f>
        <v>1945</v>
      </c>
      <c r="I124" s="138">
        <f t="shared" si="2"/>
        <v>5962.9338508997425</v>
      </c>
      <c r="J124" s="139">
        <f>VLOOKUP(A124,'SAIPE FY22'!$C$9:$O$859,9,FALSE)</f>
        <v>0.20911392405063292</v>
      </c>
      <c r="K124" s="141">
        <f t="shared" si="3"/>
        <v>553220</v>
      </c>
      <c r="L124" s="136" t="s">
        <v>10419</v>
      </c>
    </row>
    <row r="125" spans="1:12" ht="15.5" thickTop="1" thickBot="1" x14ac:dyDescent="0.4">
      <c r="A125" s="103" t="s">
        <v>686</v>
      </c>
      <c r="B125" s="118" t="s">
        <v>687</v>
      </c>
      <c r="C125" s="118" t="s">
        <v>671</v>
      </c>
      <c r="D125" s="118" t="s">
        <v>108</v>
      </c>
      <c r="E125" s="104">
        <v>4295931.9899999993</v>
      </c>
      <c r="F125" s="6"/>
      <c r="G125" s="136" t="str">
        <f>VLOOKUP(A125,'NCES LEA District ID'!$F$3:$S$854,14,FALSE)</f>
        <v>1732160</v>
      </c>
      <c r="H125" s="137">
        <f>VLOOKUP(A125,'Enrollment FY18-20'!$A$9:$BL$859,64,FALSE)</f>
        <v>1091.75</v>
      </c>
      <c r="I125" s="138">
        <f t="shared" si="2"/>
        <v>3934.9045019464156</v>
      </c>
      <c r="J125" s="139">
        <f>VLOOKUP(A125,'SAIPE FY22'!$C$9:$O$859,9,FALSE)</f>
        <v>0.20909816440542697</v>
      </c>
      <c r="K125" s="141">
        <f t="shared" si="3"/>
        <v>554311.75</v>
      </c>
      <c r="L125" s="136" t="s">
        <v>10419</v>
      </c>
    </row>
    <row r="126" spans="1:12" ht="15.5" thickTop="1" thickBot="1" x14ac:dyDescent="0.4">
      <c r="A126" s="103" t="s">
        <v>1501</v>
      </c>
      <c r="B126" s="118" t="s">
        <v>1502</v>
      </c>
      <c r="C126" s="118" t="s">
        <v>1488</v>
      </c>
      <c r="D126" s="118" t="s">
        <v>108</v>
      </c>
      <c r="E126" s="104">
        <v>958257.78</v>
      </c>
      <c r="F126" s="6"/>
      <c r="G126" s="136" t="str">
        <f>VLOOKUP(A126,'NCES LEA District ID'!$F$3:$S$854,14,FALSE)</f>
        <v>1726590</v>
      </c>
      <c r="H126" s="137">
        <f>VLOOKUP(A126,'Enrollment FY18-20'!$A$9:$BL$859,64,FALSE)</f>
        <v>228.5</v>
      </c>
      <c r="I126" s="138">
        <f t="shared" si="2"/>
        <v>4193.6883150984686</v>
      </c>
      <c r="J126" s="139">
        <f>VLOOKUP(A126,'SAIPE FY22'!$C$9:$O$859,9,FALSE)</f>
        <v>0.2089041095890411</v>
      </c>
      <c r="K126" s="141">
        <f t="shared" si="3"/>
        <v>554540.25</v>
      </c>
      <c r="L126" s="136" t="s">
        <v>10419</v>
      </c>
    </row>
    <row r="127" spans="1:12" ht="15.5" thickTop="1" thickBot="1" x14ac:dyDescent="0.4">
      <c r="A127" s="103" t="s">
        <v>361</v>
      </c>
      <c r="B127" s="118" t="s">
        <v>362</v>
      </c>
      <c r="C127" s="118" t="s">
        <v>128</v>
      </c>
      <c r="D127" s="118" t="s">
        <v>108</v>
      </c>
      <c r="E127" s="104">
        <v>17300993.270000003</v>
      </c>
      <c r="F127" s="6"/>
      <c r="G127" s="136" t="str">
        <f>VLOOKUP(A127,'NCES LEA District ID'!$F$3:$S$854,14,FALSE)</f>
        <v>1722020</v>
      </c>
      <c r="H127" s="137">
        <f>VLOOKUP(A127,'Enrollment FY18-20'!$A$9:$BL$859,64,FALSE)</f>
        <v>2647</v>
      </c>
      <c r="I127" s="138">
        <f t="shared" si="2"/>
        <v>6536.0760370230464</v>
      </c>
      <c r="J127" s="139">
        <f>VLOOKUP(A127,'SAIPE FY22'!$C$9:$O$859,9,FALSE)</f>
        <v>0.20779712339137019</v>
      </c>
      <c r="K127" s="141">
        <f t="shared" si="3"/>
        <v>557187.25</v>
      </c>
      <c r="L127" s="136" t="s">
        <v>10419</v>
      </c>
    </row>
    <row r="128" spans="1:12" ht="15.5" thickTop="1" thickBot="1" x14ac:dyDescent="0.4">
      <c r="A128" s="103" t="s">
        <v>1733</v>
      </c>
      <c r="B128" s="118" t="s">
        <v>1734</v>
      </c>
      <c r="C128" s="118" t="s">
        <v>907</v>
      </c>
      <c r="D128" s="118" t="s">
        <v>108</v>
      </c>
      <c r="E128" s="104">
        <v>671503.94</v>
      </c>
      <c r="F128" s="6"/>
      <c r="G128" s="136" t="str">
        <f>VLOOKUP(A128,'NCES LEA District ID'!$F$3:$S$854,14,FALSE)</f>
        <v>1734470</v>
      </c>
      <c r="H128" s="137">
        <f>VLOOKUP(A128,'Enrollment FY18-20'!$A$9:$BL$859,64,FALSE)</f>
        <v>259.5</v>
      </c>
      <c r="I128" s="138">
        <f t="shared" si="2"/>
        <v>2587.6837764932561</v>
      </c>
      <c r="J128" s="139">
        <f>VLOOKUP(A128,'SAIPE FY22'!$C$9:$O$859,9,FALSE)</f>
        <v>0.20717131474103587</v>
      </c>
      <c r="K128" s="141">
        <f t="shared" si="3"/>
        <v>557446.75</v>
      </c>
      <c r="L128" s="136" t="s">
        <v>10419</v>
      </c>
    </row>
    <row r="129" spans="1:12" ht="15.5" thickTop="1" thickBot="1" x14ac:dyDescent="0.4">
      <c r="A129" s="103" t="s">
        <v>828</v>
      </c>
      <c r="B129" s="118" t="s">
        <v>829</v>
      </c>
      <c r="C129" s="118" t="s">
        <v>808</v>
      </c>
      <c r="D129" s="118" t="s">
        <v>10</v>
      </c>
      <c r="E129" s="104">
        <v>11659828.57</v>
      </c>
      <c r="F129" s="6"/>
      <c r="G129" s="136" t="str">
        <f>VLOOKUP(A129,'NCES LEA District ID'!$F$3:$S$854,14,FALSE)</f>
        <v>1718270</v>
      </c>
      <c r="H129" s="137">
        <f>VLOOKUP(A129,'Enrollment FY18-20'!$A$9:$BL$859,64,FALSE)</f>
        <v>1811</v>
      </c>
      <c r="I129" s="138">
        <f t="shared" si="2"/>
        <v>6438.3371452236333</v>
      </c>
      <c r="J129" s="139">
        <f>VLOOKUP(A129,'SAIPE FY22'!$C$9:$O$859,9,FALSE)</f>
        <v>0.20687858259510161</v>
      </c>
      <c r="K129" s="141">
        <f t="shared" si="3"/>
        <v>559257.75</v>
      </c>
      <c r="L129" s="136" t="s">
        <v>10419</v>
      </c>
    </row>
    <row r="130" spans="1:12" ht="15.5" thickTop="1" thickBot="1" x14ac:dyDescent="0.4">
      <c r="A130" s="103" t="s">
        <v>584</v>
      </c>
      <c r="B130" s="118" t="s">
        <v>585</v>
      </c>
      <c r="C130" s="118" t="s">
        <v>577</v>
      </c>
      <c r="D130" s="118" t="s">
        <v>108</v>
      </c>
      <c r="E130" s="104">
        <v>416009.55999999994</v>
      </c>
      <c r="F130" s="6"/>
      <c r="G130" s="136" t="str">
        <f>VLOOKUP(A130,'NCES LEA District ID'!$F$3:$S$854,14,FALSE)</f>
        <v>1717190</v>
      </c>
      <c r="H130" s="137">
        <f>VLOOKUP(A130,'Enrollment FY18-20'!$A$9:$BL$859,64,FALSE)</f>
        <v>77.5</v>
      </c>
      <c r="I130" s="138">
        <f t="shared" si="2"/>
        <v>5367.8652903225802</v>
      </c>
      <c r="J130" s="139">
        <f>VLOOKUP(A130,'SAIPE FY22'!$C$9:$O$859,9,FALSE)</f>
        <v>0.20652173913043478</v>
      </c>
      <c r="K130" s="141">
        <f t="shared" si="3"/>
        <v>559335.25</v>
      </c>
      <c r="L130" s="136" t="s">
        <v>10419</v>
      </c>
    </row>
    <row r="131" spans="1:12" ht="15.5" thickTop="1" thickBot="1" x14ac:dyDescent="0.4">
      <c r="A131" s="103" t="s">
        <v>87</v>
      </c>
      <c r="B131" s="118" t="s">
        <v>88</v>
      </c>
      <c r="C131" s="118" t="s">
        <v>53</v>
      </c>
      <c r="D131" s="118" t="s">
        <v>10</v>
      </c>
      <c r="E131" s="104">
        <v>2593196.4</v>
      </c>
      <c r="F131" s="6"/>
      <c r="G131" s="136" t="str">
        <f>VLOOKUP(A131,'NCES LEA District ID'!$F$3:$S$854,14,FALSE)</f>
        <v>1733090</v>
      </c>
      <c r="H131" s="137">
        <f>VLOOKUP(A131,'Enrollment FY18-20'!$A$9:$BL$859,64,FALSE)</f>
        <v>389.5</v>
      </c>
      <c r="I131" s="138">
        <f t="shared" si="2"/>
        <v>6657.7571245186136</v>
      </c>
      <c r="J131" s="139">
        <f>VLOOKUP(A131,'SAIPE FY22'!$C$9:$O$859,9,FALSE)</f>
        <v>0.20594479830148621</v>
      </c>
      <c r="K131" s="141">
        <f t="shared" si="3"/>
        <v>559724.75</v>
      </c>
      <c r="L131" s="136" t="s">
        <v>10419</v>
      </c>
    </row>
    <row r="132" spans="1:12" ht="15.5" thickTop="1" thickBot="1" x14ac:dyDescent="0.4">
      <c r="A132" s="103" t="s">
        <v>942</v>
      </c>
      <c r="B132" s="118" t="s">
        <v>943</v>
      </c>
      <c r="C132" s="118" t="s">
        <v>941</v>
      </c>
      <c r="D132" s="118" t="s">
        <v>10</v>
      </c>
      <c r="E132" s="104">
        <v>751603.33999999985</v>
      </c>
      <c r="F132" s="6"/>
      <c r="G132" s="136" t="str">
        <f>VLOOKUP(A132,'NCES LEA District ID'!$F$3:$S$854,14,FALSE)</f>
        <v>1738490</v>
      </c>
      <c r="H132" s="137">
        <f>VLOOKUP(A132,'Enrollment FY18-20'!$A$9:$BL$859,64,FALSE)</f>
        <v>305</v>
      </c>
      <c r="I132" s="138">
        <f t="shared" si="2"/>
        <v>2464.2732459016388</v>
      </c>
      <c r="J132" s="139">
        <f>VLOOKUP(A132,'SAIPE FY22'!$C$9:$O$859,9,FALSE)</f>
        <v>0.20578778135048231</v>
      </c>
      <c r="K132" s="141">
        <f t="shared" si="3"/>
        <v>560029.75</v>
      </c>
      <c r="L132" s="136" t="s">
        <v>10419</v>
      </c>
    </row>
    <row r="133" spans="1:12" ht="15.5" thickTop="1" thickBot="1" x14ac:dyDescent="0.4">
      <c r="A133" s="103" t="s">
        <v>1735</v>
      </c>
      <c r="B133" s="118" t="s">
        <v>1736</v>
      </c>
      <c r="C133" s="118" t="s">
        <v>907</v>
      </c>
      <c r="D133" s="118" t="s">
        <v>108</v>
      </c>
      <c r="E133" s="104">
        <v>94106798.219999999</v>
      </c>
      <c r="F133" s="6"/>
      <c r="G133" s="136" t="str">
        <f>VLOOKUP(A133,'NCES LEA District ID'!$F$3:$S$854,14,FALSE)</f>
        <v>1720580</v>
      </c>
      <c r="H133" s="137">
        <f>VLOOKUP(A133,'Enrollment FY18-20'!$A$9:$BL$859,64,FALSE)</f>
        <v>10324.5</v>
      </c>
      <c r="I133" s="138">
        <f t="shared" si="2"/>
        <v>9114.9012756065677</v>
      </c>
      <c r="J133" s="139">
        <f>VLOOKUP(A133,'SAIPE FY22'!$C$9:$O$859,9,FALSE)</f>
        <v>0.205074207781789</v>
      </c>
      <c r="K133" s="141">
        <f t="shared" si="3"/>
        <v>570354.25</v>
      </c>
      <c r="L133" s="136" t="s">
        <v>10419</v>
      </c>
    </row>
    <row r="134" spans="1:12" ht="15.5" thickTop="1" thickBot="1" x14ac:dyDescent="0.4">
      <c r="A134" s="103" t="s">
        <v>291</v>
      </c>
      <c r="B134" s="118" t="s">
        <v>292</v>
      </c>
      <c r="C134" s="118" t="s">
        <v>128</v>
      </c>
      <c r="D134" s="118" t="s">
        <v>108</v>
      </c>
      <c r="E134" s="104">
        <v>13437507.320000002</v>
      </c>
      <c r="F134" s="6"/>
      <c r="G134" s="136" t="str">
        <f>VLOOKUP(A134,'NCES LEA District ID'!$F$3:$S$854,14,FALSE)</f>
        <v>1736810</v>
      </c>
      <c r="H134" s="137">
        <f>VLOOKUP(A134,'Enrollment FY18-20'!$A$9:$BL$859,64,FALSE)</f>
        <v>3465.5</v>
      </c>
      <c r="I134" s="138">
        <f t="shared" si="2"/>
        <v>3877.5089655172419</v>
      </c>
      <c r="J134" s="139">
        <f>VLOOKUP(A134,'SAIPE FY22'!$C$9:$O$859,9,FALSE)</f>
        <v>0.20500452215857703</v>
      </c>
      <c r="K134" s="141">
        <f t="shared" si="3"/>
        <v>573819.75</v>
      </c>
      <c r="L134" s="136" t="s">
        <v>10419</v>
      </c>
    </row>
    <row r="135" spans="1:12" ht="15.5" thickTop="1" thickBot="1" x14ac:dyDescent="0.4">
      <c r="A135" s="103" t="s">
        <v>393</v>
      </c>
      <c r="B135" s="118" t="s">
        <v>394</v>
      </c>
      <c r="C135" s="118" t="s">
        <v>128</v>
      </c>
      <c r="D135" s="118" t="s">
        <v>119</v>
      </c>
      <c r="E135" s="104">
        <v>26601111.23</v>
      </c>
      <c r="F135" s="6"/>
      <c r="G135" s="136" t="str">
        <f>VLOOKUP(A135,'NCES LEA District ID'!$F$3:$S$854,14,FALSE)</f>
        <v>1738940</v>
      </c>
      <c r="H135" s="137">
        <f>VLOOKUP(A135,'Enrollment FY18-20'!$A$9:$BL$859,64,FALSE)</f>
        <v>3393.5</v>
      </c>
      <c r="I135" s="138">
        <f t="shared" si="2"/>
        <v>7838.84226609695</v>
      </c>
      <c r="J135" s="139">
        <f>VLOOKUP(A135,'SAIPE FY22'!$C$9:$O$859,9,FALSE)</f>
        <v>0.20468277945619334</v>
      </c>
      <c r="K135" s="141">
        <f t="shared" si="3"/>
        <v>577213.25</v>
      </c>
      <c r="L135" s="136" t="s">
        <v>10419</v>
      </c>
    </row>
    <row r="136" spans="1:12" ht="15.5" thickTop="1" thickBot="1" x14ac:dyDescent="0.4">
      <c r="A136" s="103" t="s">
        <v>1188</v>
      </c>
      <c r="B136" s="118" t="s">
        <v>1189</v>
      </c>
      <c r="C136" s="118" t="s">
        <v>1161</v>
      </c>
      <c r="D136" s="118" t="s">
        <v>10</v>
      </c>
      <c r="E136" s="104">
        <v>144231509.78999999</v>
      </c>
      <c r="F136" s="6"/>
      <c r="G136" s="136" t="str">
        <f>VLOOKUP(A136,'NCES LEA District ID'!$F$3:$S$854,14,FALSE)</f>
        <v>1741250</v>
      </c>
      <c r="H136" s="137">
        <f>VLOOKUP(A136,'Enrollment FY18-20'!$A$9:$BL$859,64,FALSE)</f>
        <v>15135.5</v>
      </c>
      <c r="I136" s="138">
        <f t="shared" ref="I136:I199" si="4">+E136/H136</f>
        <v>9529.3521713851533</v>
      </c>
      <c r="J136" s="139">
        <f>VLOOKUP(A136,'SAIPE FY22'!$C$9:$O$859,9,FALSE)</f>
        <v>0.2034752276984691</v>
      </c>
      <c r="K136" s="141">
        <f t="shared" si="3"/>
        <v>592348.75</v>
      </c>
      <c r="L136" s="136" t="s">
        <v>10419</v>
      </c>
    </row>
    <row r="137" spans="1:12" ht="15.5" thickTop="1" thickBot="1" x14ac:dyDescent="0.4">
      <c r="A137" s="103" t="s">
        <v>46</v>
      </c>
      <c r="B137" s="118" t="s">
        <v>47</v>
      </c>
      <c r="C137" s="118" t="s">
        <v>41</v>
      </c>
      <c r="D137" s="118" t="s">
        <v>10</v>
      </c>
      <c r="E137" s="104">
        <v>2187699.65</v>
      </c>
      <c r="F137" s="6"/>
      <c r="G137" s="136" t="str">
        <f>VLOOKUP(A137,'NCES LEA District ID'!$F$3:$S$854,14,FALSE)</f>
        <v>1701387</v>
      </c>
      <c r="H137" s="137">
        <f>VLOOKUP(A137,'Enrollment FY18-20'!$A$9:$BL$859,64,FALSE)</f>
        <v>462.5</v>
      </c>
      <c r="I137" s="138">
        <f t="shared" si="4"/>
        <v>4730.1614054054053</v>
      </c>
      <c r="J137" s="139">
        <f>VLOOKUP(A137,'SAIPE FY22'!$C$9:$O$859,9,FALSE)</f>
        <v>0.20279720279720279</v>
      </c>
      <c r="K137" s="141">
        <f t="shared" ref="K137:K200" si="5">+K136+H137</f>
        <v>592811.25</v>
      </c>
      <c r="L137" s="136" t="s">
        <v>10419</v>
      </c>
    </row>
    <row r="138" spans="1:12" ht="15.5" thickTop="1" thickBot="1" x14ac:dyDescent="0.4">
      <c r="A138" s="103" t="s">
        <v>1567</v>
      </c>
      <c r="B138" s="118" t="s">
        <v>1568</v>
      </c>
      <c r="C138" s="118" t="s">
        <v>1562</v>
      </c>
      <c r="D138" s="118" t="s">
        <v>108</v>
      </c>
      <c r="E138" s="104">
        <v>269564.61</v>
      </c>
      <c r="F138" s="6"/>
      <c r="G138" s="136" t="str">
        <f>VLOOKUP(A138,'NCES LEA District ID'!$F$3:$S$854,14,FALSE)</f>
        <v>1737440</v>
      </c>
      <c r="H138" s="137">
        <f>VLOOKUP(A138,'Enrollment FY18-20'!$A$9:$BL$859,64,FALSE)</f>
        <v>61.5</v>
      </c>
      <c r="I138" s="138">
        <f t="shared" si="4"/>
        <v>4383.1643902439018</v>
      </c>
      <c r="J138" s="139">
        <f>VLOOKUP(A138,'SAIPE FY22'!$C$9:$O$859,9,FALSE)</f>
        <v>0.20253164556962025</v>
      </c>
      <c r="K138" s="141">
        <f t="shared" si="5"/>
        <v>592872.75</v>
      </c>
      <c r="L138" s="136" t="s">
        <v>10419</v>
      </c>
    </row>
    <row r="139" spans="1:12" ht="15.5" thickTop="1" thickBot="1" x14ac:dyDescent="0.4">
      <c r="A139" s="103" t="s">
        <v>855</v>
      </c>
      <c r="B139" s="118" t="s">
        <v>856</v>
      </c>
      <c r="C139" s="118" t="s">
        <v>854</v>
      </c>
      <c r="D139" s="118" t="s">
        <v>10</v>
      </c>
      <c r="E139" s="104">
        <v>3751728.9699999997</v>
      </c>
      <c r="F139" s="6"/>
      <c r="G139" s="136" t="str">
        <f>VLOOKUP(A139,'NCES LEA District ID'!$F$3:$S$854,14,FALSE)</f>
        <v>1700004</v>
      </c>
      <c r="H139" s="137">
        <f>VLOOKUP(A139,'Enrollment FY18-20'!$A$9:$BL$859,64,FALSE)</f>
        <v>668</v>
      </c>
      <c r="I139" s="138">
        <f t="shared" si="4"/>
        <v>5616.3607335329334</v>
      </c>
      <c r="J139" s="139">
        <f>VLOOKUP(A139,'SAIPE FY22'!$C$9:$O$859,9,FALSE)</f>
        <v>0.20224719101123595</v>
      </c>
      <c r="K139" s="141">
        <f t="shared" si="5"/>
        <v>593540.75</v>
      </c>
      <c r="L139" s="136" t="s">
        <v>10419</v>
      </c>
    </row>
    <row r="140" spans="1:12" ht="15.5" thickTop="1" thickBot="1" x14ac:dyDescent="0.4">
      <c r="A140" s="103" t="s">
        <v>96</v>
      </c>
      <c r="B140" s="118" t="s">
        <v>97</v>
      </c>
      <c r="C140" s="118" t="s">
        <v>91</v>
      </c>
      <c r="D140" s="118" t="s">
        <v>10</v>
      </c>
      <c r="E140" s="104">
        <v>3005802.83</v>
      </c>
      <c r="F140" s="6"/>
      <c r="G140" s="136" t="str">
        <f>VLOOKUP(A140,'NCES LEA District ID'!$F$3:$S$854,14,FALSE)</f>
        <v>1728560</v>
      </c>
      <c r="H140" s="137">
        <f>VLOOKUP(A140,'Enrollment FY18-20'!$A$9:$BL$859,64,FALSE)</f>
        <v>557</v>
      </c>
      <c r="I140" s="138">
        <f t="shared" si="4"/>
        <v>5396.4144165170555</v>
      </c>
      <c r="J140" s="139">
        <f>VLOOKUP(A140,'SAIPE FY22'!$C$9:$O$859,9,FALSE)</f>
        <v>0.20121951219512196</v>
      </c>
      <c r="K140" s="141">
        <f t="shared" si="5"/>
        <v>594097.75</v>
      </c>
      <c r="L140" s="136" t="s">
        <v>10419</v>
      </c>
    </row>
    <row r="141" spans="1:12" ht="15.5" thickTop="1" thickBot="1" x14ac:dyDescent="0.4">
      <c r="A141" s="103" t="s">
        <v>341</v>
      </c>
      <c r="B141" s="118" t="s">
        <v>342</v>
      </c>
      <c r="C141" s="118" t="s">
        <v>128</v>
      </c>
      <c r="D141" s="118" t="s">
        <v>108</v>
      </c>
      <c r="E141" s="104">
        <v>2652998.0499999998</v>
      </c>
      <c r="F141" s="6"/>
      <c r="G141" s="136" t="str">
        <f>VLOOKUP(A141,'NCES LEA District ID'!$F$3:$S$854,14,FALSE)</f>
        <v>1736720</v>
      </c>
      <c r="H141" s="137">
        <f>VLOOKUP(A141,'Enrollment FY18-20'!$A$9:$BL$859,64,FALSE)</f>
        <v>971</v>
      </c>
      <c r="I141" s="138">
        <f t="shared" si="4"/>
        <v>2732.2328012358394</v>
      </c>
      <c r="J141" s="139">
        <f>VLOOKUP(A141,'SAIPE FY22'!$C$9:$O$859,9,FALSE)</f>
        <v>0.2</v>
      </c>
      <c r="K141" s="141">
        <f t="shared" si="5"/>
        <v>595068.75</v>
      </c>
      <c r="L141" s="136" t="s">
        <v>10419</v>
      </c>
    </row>
    <row r="142" spans="1:12" ht="15.5" thickTop="1" thickBot="1" x14ac:dyDescent="0.4">
      <c r="A142" s="103" t="s">
        <v>1072</v>
      </c>
      <c r="B142" s="118" t="s">
        <v>1073</v>
      </c>
      <c r="C142" s="118" t="s">
        <v>1067</v>
      </c>
      <c r="D142" s="118" t="s">
        <v>108</v>
      </c>
      <c r="E142" s="104">
        <v>2474908.7300000004</v>
      </c>
      <c r="F142" s="6"/>
      <c r="G142" s="136" t="str">
        <f>VLOOKUP(A142,'NCES LEA District ID'!$F$3:$S$854,14,FALSE)</f>
        <v>1720640</v>
      </c>
      <c r="H142" s="137">
        <f>VLOOKUP(A142,'Enrollment FY18-20'!$A$9:$BL$859,64,FALSE)</f>
        <v>348</v>
      </c>
      <c r="I142" s="138">
        <f t="shared" si="4"/>
        <v>7111.8066954022997</v>
      </c>
      <c r="J142" s="139">
        <f>VLOOKUP(A142,'SAIPE FY22'!$C$9:$O$859,9,FALSE)</f>
        <v>0.2</v>
      </c>
      <c r="K142" s="141">
        <f t="shared" si="5"/>
        <v>595416.75</v>
      </c>
      <c r="L142" s="136" t="s">
        <v>10419</v>
      </c>
    </row>
    <row r="143" spans="1:12" ht="15.5" thickTop="1" thickBot="1" x14ac:dyDescent="0.4">
      <c r="A143" s="103" t="s">
        <v>894</v>
      </c>
      <c r="B143" s="118" t="s">
        <v>895</v>
      </c>
      <c r="C143" s="118" t="s">
        <v>893</v>
      </c>
      <c r="D143" s="118" t="s">
        <v>10</v>
      </c>
      <c r="E143" s="104">
        <v>519158.5</v>
      </c>
      <c r="F143" s="6"/>
      <c r="G143" s="136" t="str">
        <f>VLOOKUP(A143,'NCES LEA District ID'!$F$3:$S$854,14,FALSE)</f>
        <v>1700015</v>
      </c>
      <c r="H143" s="137">
        <f>VLOOKUP(A143,'Enrollment FY18-20'!$A$9:$BL$859,64,FALSE)</f>
        <v>219.5</v>
      </c>
      <c r="I143" s="138">
        <f t="shared" si="4"/>
        <v>2365.1867881548974</v>
      </c>
      <c r="J143" s="139">
        <f>VLOOKUP(A143,'SAIPE FY22'!$C$9:$O$859,9,FALSE)</f>
        <v>0.19915254237288135</v>
      </c>
      <c r="K143" s="141">
        <f t="shared" si="5"/>
        <v>595636.25</v>
      </c>
      <c r="L143" s="136" t="s">
        <v>10419</v>
      </c>
    </row>
    <row r="144" spans="1:12" ht="15.5" thickTop="1" thickBot="1" x14ac:dyDescent="0.4">
      <c r="A144" s="103" t="s">
        <v>1593</v>
      </c>
      <c r="B144" s="118" t="s">
        <v>1594</v>
      </c>
      <c r="C144" s="118" t="s">
        <v>1562</v>
      </c>
      <c r="D144" s="118" t="s">
        <v>108</v>
      </c>
      <c r="E144" s="104">
        <v>22282204.010000002</v>
      </c>
      <c r="F144" s="6"/>
      <c r="G144" s="136" t="str">
        <f>VLOOKUP(A144,'NCES LEA District ID'!$F$3:$S$854,14,FALSE)</f>
        <v>1705610</v>
      </c>
      <c r="H144" s="137">
        <f>VLOOKUP(A144,'Enrollment FY18-20'!$A$9:$BL$859,64,FALSE)</f>
        <v>3454.5</v>
      </c>
      <c r="I144" s="138">
        <f t="shared" si="4"/>
        <v>6450.1965581126069</v>
      </c>
      <c r="J144" s="139">
        <f>VLOOKUP(A144,'SAIPE FY22'!$C$9:$O$859,9,FALSE)</f>
        <v>0.19872505543237251</v>
      </c>
      <c r="K144" s="141">
        <f t="shared" si="5"/>
        <v>599090.75</v>
      </c>
      <c r="L144" s="136" t="s">
        <v>10419</v>
      </c>
    </row>
    <row r="145" spans="1:12" ht="15.5" thickTop="1" thickBot="1" x14ac:dyDescent="0.4">
      <c r="A145" s="103" t="s">
        <v>325</v>
      </c>
      <c r="B145" s="118" t="s">
        <v>326</v>
      </c>
      <c r="C145" s="118" t="s">
        <v>128</v>
      </c>
      <c r="D145" s="118" t="s">
        <v>108</v>
      </c>
      <c r="E145" s="104">
        <v>11741043.239999998</v>
      </c>
      <c r="F145" s="6"/>
      <c r="G145" s="136" t="str">
        <f>VLOOKUP(A145,'NCES LEA District ID'!$F$3:$S$854,14,FALSE)</f>
        <v>1725920</v>
      </c>
      <c r="H145" s="137">
        <f>VLOOKUP(A145,'Enrollment FY18-20'!$A$9:$BL$859,64,FALSE)</f>
        <v>1648</v>
      </c>
      <c r="I145" s="138">
        <f t="shared" si="4"/>
        <v>7124.4194417475719</v>
      </c>
      <c r="J145" s="139">
        <f>VLOOKUP(A145,'SAIPE FY22'!$C$9:$O$859,9,FALSE)</f>
        <v>0.19813391877058179</v>
      </c>
      <c r="K145" s="141">
        <f t="shared" si="5"/>
        <v>600738.75</v>
      </c>
      <c r="L145" s="136" t="s">
        <v>10419</v>
      </c>
    </row>
    <row r="146" spans="1:12" ht="15.5" thickTop="1" thickBot="1" x14ac:dyDescent="0.4">
      <c r="A146" s="103" t="s">
        <v>821</v>
      </c>
      <c r="B146" s="118" t="s">
        <v>822</v>
      </c>
      <c r="C146" s="118" t="s">
        <v>823</v>
      </c>
      <c r="D146" s="118" t="s">
        <v>10</v>
      </c>
      <c r="E146" s="104">
        <v>2305843.7399999998</v>
      </c>
      <c r="F146" s="6"/>
      <c r="G146" s="136" t="str">
        <f>VLOOKUP(A146,'NCES LEA District ID'!$F$3:$S$854,14,FALSE)</f>
        <v>1732280</v>
      </c>
      <c r="H146" s="137">
        <f>VLOOKUP(A146,'Enrollment FY18-20'!$A$9:$BL$859,64,FALSE)</f>
        <v>478</v>
      </c>
      <c r="I146" s="138">
        <f t="shared" si="4"/>
        <v>4823.9408786610875</v>
      </c>
      <c r="J146" s="139">
        <f>VLOOKUP(A146,'SAIPE FY22'!$C$9:$O$859,9,FALSE)</f>
        <v>0.19794344473007713</v>
      </c>
      <c r="K146" s="141">
        <f t="shared" si="5"/>
        <v>601216.75</v>
      </c>
      <c r="L146" s="136" t="s">
        <v>10419</v>
      </c>
    </row>
    <row r="147" spans="1:12" ht="15.5" thickTop="1" thickBot="1" x14ac:dyDescent="0.4">
      <c r="A147" s="103" t="s">
        <v>1347</v>
      </c>
      <c r="B147" s="118" t="s">
        <v>1348</v>
      </c>
      <c r="C147" s="118" t="s">
        <v>1344</v>
      </c>
      <c r="D147" s="118" t="s">
        <v>10</v>
      </c>
      <c r="E147" s="104">
        <v>1313189.8400000001</v>
      </c>
      <c r="F147" s="6"/>
      <c r="G147" s="136" t="str">
        <f>VLOOKUP(A147,'NCES LEA District ID'!$F$3:$S$854,14,FALSE)</f>
        <v>1717670</v>
      </c>
      <c r="H147" s="137">
        <f>VLOOKUP(A147,'Enrollment FY18-20'!$A$9:$BL$859,64,FALSE)</f>
        <v>401</v>
      </c>
      <c r="I147" s="138">
        <f t="shared" si="4"/>
        <v>3274.7876309226936</v>
      </c>
      <c r="J147" s="139">
        <f>VLOOKUP(A147,'SAIPE FY22'!$C$9:$O$859,9,FALSE)</f>
        <v>0.19724770642201836</v>
      </c>
      <c r="K147" s="141">
        <f t="shared" si="5"/>
        <v>601617.75</v>
      </c>
      <c r="L147" s="136" t="s">
        <v>10419</v>
      </c>
    </row>
    <row r="148" spans="1:12" ht="15.5" thickTop="1" thickBot="1" x14ac:dyDescent="0.4">
      <c r="A148" s="103" t="s">
        <v>621</v>
      </c>
      <c r="B148" s="118" t="s">
        <v>622</v>
      </c>
      <c r="C148" s="118" t="s">
        <v>606</v>
      </c>
      <c r="D148" s="118" t="s">
        <v>119</v>
      </c>
      <c r="E148" s="104">
        <v>5276505.0299999993</v>
      </c>
      <c r="F148" s="6"/>
      <c r="G148" s="136" t="str">
        <f>VLOOKUP(A148,'NCES LEA District ID'!$F$3:$S$854,14,FALSE)</f>
        <v>1709300</v>
      </c>
      <c r="H148" s="137">
        <f>VLOOKUP(A148,'Enrollment FY18-20'!$A$9:$BL$859,64,FALSE)</f>
        <v>822.5</v>
      </c>
      <c r="I148" s="138">
        <f t="shared" si="4"/>
        <v>6415.2036838905769</v>
      </c>
      <c r="J148" s="139">
        <f>VLOOKUP(A148,'SAIPE FY22'!$C$9:$O$859,9,FALSE)</f>
        <v>0.19701213818860877</v>
      </c>
      <c r="K148" s="141">
        <f t="shared" si="5"/>
        <v>602440.25</v>
      </c>
      <c r="L148" s="136" t="s">
        <v>10419</v>
      </c>
    </row>
    <row r="149" spans="1:12" ht="15.5" thickTop="1" thickBot="1" x14ac:dyDescent="0.4">
      <c r="A149" s="103" t="s">
        <v>54</v>
      </c>
      <c r="B149" s="118" t="s">
        <v>55</v>
      </c>
      <c r="C149" s="118" t="s">
        <v>56</v>
      </c>
      <c r="D149" s="118" t="s">
        <v>10</v>
      </c>
      <c r="E149" s="104">
        <v>2199433.67</v>
      </c>
      <c r="F149" s="6"/>
      <c r="G149" s="136" t="str">
        <f>VLOOKUP(A149,'NCES LEA District ID'!$F$3:$S$854,14,FALSE)</f>
        <v>1727450</v>
      </c>
      <c r="H149" s="137">
        <f>VLOOKUP(A149,'Enrollment FY18-20'!$A$9:$BL$859,64,FALSE)</f>
        <v>355</v>
      </c>
      <c r="I149" s="138">
        <f t="shared" si="4"/>
        <v>6195.5878028169009</v>
      </c>
      <c r="J149" s="139">
        <f>VLOOKUP(A149,'SAIPE FY22'!$C$9:$O$859,9,FALSE)</f>
        <v>0.19667590027700832</v>
      </c>
      <c r="K149" s="141">
        <f t="shared" si="5"/>
        <v>602795.25</v>
      </c>
      <c r="L149" s="136" t="s">
        <v>10419</v>
      </c>
    </row>
    <row r="150" spans="1:12" ht="15.5" thickTop="1" thickBot="1" x14ac:dyDescent="0.4">
      <c r="A150" s="103" t="s">
        <v>844</v>
      </c>
      <c r="B150" s="118" t="s">
        <v>845</v>
      </c>
      <c r="C150" s="118" t="s">
        <v>839</v>
      </c>
      <c r="D150" s="118" t="s">
        <v>10</v>
      </c>
      <c r="E150" s="104">
        <v>2524190.39</v>
      </c>
      <c r="F150" s="6"/>
      <c r="G150" s="136" t="str">
        <f>VLOOKUP(A150,'NCES LEA District ID'!$F$3:$S$854,14,FALSE)</f>
        <v>1741360</v>
      </c>
      <c r="H150" s="137">
        <f>VLOOKUP(A150,'Enrollment FY18-20'!$A$9:$BL$859,64,FALSE)</f>
        <v>496</v>
      </c>
      <c r="I150" s="138">
        <f t="shared" si="4"/>
        <v>5089.0935282258069</v>
      </c>
      <c r="J150" s="139">
        <f>VLOOKUP(A150,'SAIPE FY22'!$C$9:$O$859,9,FALSE)</f>
        <v>0.19656786271450857</v>
      </c>
      <c r="K150" s="141">
        <f t="shared" si="5"/>
        <v>603291.25</v>
      </c>
      <c r="L150" s="136" t="s">
        <v>10419</v>
      </c>
    </row>
    <row r="151" spans="1:12" ht="15.5" thickTop="1" thickBot="1" x14ac:dyDescent="0.4">
      <c r="A151" s="103" t="s">
        <v>1452</v>
      </c>
      <c r="B151" s="118" t="s">
        <v>1453</v>
      </c>
      <c r="C151" s="118" t="s">
        <v>1441</v>
      </c>
      <c r="D151" s="118" t="s">
        <v>10</v>
      </c>
      <c r="E151" s="104">
        <v>6165729.8400000008</v>
      </c>
      <c r="F151" s="6"/>
      <c r="G151" s="136" t="str">
        <f>VLOOKUP(A151,'NCES LEA District ID'!$F$3:$S$854,14,FALSE)</f>
        <v>1736900</v>
      </c>
      <c r="H151" s="137">
        <f>VLOOKUP(A151,'Enrollment FY18-20'!$A$9:$BL$859,64,FALSE)</f>
        <v>1139</v>
      </c>
      <c r="I151" s="138">
        <f t="shared" si="4"/>
        <v>5413.2834416154528</v>
      </c>
      <c r="J151" s="139">
        <f>VLOOKUP(A151,'SAIPE FY22'!$C$9:$O$859,9,FALSE)</f>
        <v>0.19629057187017002</v>
      </c>
      <c r="K151" s="141">
        <f t="shared" si="5"/>
        <v>604430.25</v>
      </c>
      <c r="L151" s="136" t="s">
        <v>10419</v>
      </c>
    </row>
    <row r="152" spans="1:12" ht="15.5" thickTop="1" thickBot="1" x14ac:dyDescent="0.4">
      <c r="A152" s="103" t="s">
        <v>385</v>
      </c>
      <c r="B152" s="118" t="s">
        <v>386</v>
      </c>
      <c r="C152" s="118" t="s">
        <v>128</v>
      </c>
      <c r="D152" s="118" t="s">
        <v>108</v>
      </c>
      <c r="E152" s="104">
        <v>8167076.3600000013</v>
      </c>
      <c r="F152" s="6"/>
      <c r="G152" s="136" t="str">
        <f>VLOOKUP(A152,'NCES LEA District ID'!$F$3:$S$854,14,FALSE)</f>
        <v>1737680</v>
      </c>
      <c r="H152" s="137">
        <f>VLOOKUP(A152,'Enrollment FY18-20'!$A$9:$BL$859,64,FALSE)</f>
        <v>1446.5</v>
      </c>
      <c r="I152" s="138">
        <f t="shared" si="4"/>
        <v>5646.0949602488772</v>
      </c>
      <c r="J152" s="139">
        <f>VLOOKUP(A152,'SAIPE FY22'!$C$9:$O$859,9,FALSE)</f>
        <v>0.1960655737704918</v>
      </c>
      <c r="K152" s="141">
        <f t="shared" si="5"/>
        <v>605876.75</v>
      </c>
      <c r="L152" s="136" t="s">
        <v>10419</v>
      </c>
    </row>
    <row r="153" spans="1:12" ht="15.5" thickTop="1" thickBot="1" x14ac:dyDescent="0.4">
      <c r="A153" s="103" t="s">
        <v>1715</v>
      </c>
      <c r="B153" s="118" t="s">
        <v>1716</v>
      </c>
      <c r="C153" s="118" t="s">
        <v>1706</v>
      </c>
      <c r="D153" s="118" t="s">
        <v>10</v>
      </c>
      <c r="E153" s="104">
        <v>1011711.8</v>
      </c>
      <c r="F153" s="6"/>
      <c r="G153" s="136" t="str">
        <f>VLOOKUP(A153,'NCES LEA District ID'!$F$3:$S$854,14,FALSE)</f>
        <v>1732090</v>
      </c>
      <c r="H153" s="137">
        <f>VLOOKUP(A153,'Enrollment FY18-20'!$A$9:$BL$859,64,FALSE)</f>
        <v>200.5</v>
      </c>
      <c r="I153" s="138">
        <f t="shared" si="4"/>
        <v>5045.9441396508728</v>
      </c>
      <c r="J153" s="139">
        <f>VLOOKUP(A153,'SAIPE FY22'!$C$9:$O$859,9,FALSE)</f>
        <v>0.19597989949748743</v>
      </c>
      <c r="K153" s="141">
        <f t="shared" si="5"/>
        <v>606077.25</v>
      </c>
      <c r="L153" s="136" t="s">
        <v>10419</v>
      </c>
    </row>
    <row r="154" spans="1:12" ht="15.5" thickTop="1" thickBot="1" x14ac:dyDescent="0.4">
      <c r="A154" s="103" t="s">
        <v>1611</v>
      </c>
      <c r="B154" s="118" t="s">
        <v>1612</v>
      </c>
      <c r="C154" s="118" t="s">
        <v>1562</v>
      </c>
      <c r="D154" s="118" t="s">
        <v>10</v>
      </c>
      <c r="E154" s="104">
        <v>6056993.8300000001</v>
      </c>
      <c r="F154" s="6"/>
      <c r="G154" s="136" t="str">
        <f>VLOOKUP(A154,'NCES LEA District ID'!$F$3:$S$854,14,FALSE)</f>
        <v>1712720</v>
      </c>
      <c r="H154" s="137">
        <f>VLOOKUP(A154,'Enrollment FY18-20'!$A$9:$BL$859,64,FALSE)</f>
        <v>931.5</v>
      </c>
      <c r="I154" s="138">
        <f t="shared" si="4"/>
        <v>6502.4088352120234</v>
      </c>
      <c r="J154" s="139">
        <f>VLOOKUP(A154,'SAIPE FY22'!$C$9:$O$859,9,FALSE)</f>
        <v>0.1956315289648623</v>
      </c>
      <c r="K154" s="141">
        <f t="shared" si="5"/>
        <v>607008.75</v>
      </c>
      <c r="L154" s="136" t="s">
        <v>10419</v>
      </c>
    </row>
    <row r="155" spans="1:12" ht="15.5" thickTop="1" thickBot="1" x14ac:dyDescent="0.4">
      <c r="A155" s="103" t="s">
        <v>251</v>
      </c>
      <c r="B155" s="118" t="s">
        <v>252</v>
      </c>
      <c r="C155" s="118" t="s">
        <v>128</v>
      </c>
      <c r="D155" s="118" t="s">
        <v>108</v>
      </c>
      <c r="E155" s="104">
        <v>119282379.55</v>
      </c>
      <c r="F155" s="6"/>
      <c r="G155" s="136" t="str">
        <f>VLOOKUP(A155,'NCES LEA District ID'!$F$3:$S$854,14,FALSE)</f>
        <v>1710200</v>
      </c>
      <c r="H155" s="137">
        <f>VLOOKUP(A155,'Enrollment FY18-20'!$A$9:$BL$859,64,FALSE)</f>
        <v>10321.5</v>
      </c>
      <c r="I155" s="138">
        <f t="shared" si="4"/>
        <v>11556.690359928305</v>
      </c>
      <c r="J155" s="139">
        <f>VLOOKUP(A155,'SAIPE FY22'!$C$9:$O$859,9,FALSE)</f>
        <v>0.19547356998914897</v>
      </c>
      <c r="K155" s="141">
        <f t="shared" si="5"/>
        <v>617330.25</v>
      </c>
      <c r="L155" s="136" t="s">
        <v>10419</v>
      </c>
    </row>
    <row r="156" spans="1:12" ht="15.5" thickTop="1" thickBot="1" x14ac:dyDescent="0.4">
      <c r="A156" s="103" t="s">
        <v>842</v>
      </c>
      <c r="B156" s="118" t="s">
        <v>843</v>
      </c>
      <c r="C156" s="118" t="s">
        <v>839</v>
      </c>
      <c r="D156" s="118" t="s">
        <v>108</v>
      </c>
      <c r="E156" s="104">
        <v>1088802.9500000002</v>
      </c>
      <c r="F156" s="6"/>
      <c r="G156" s="136" t="str">
        <f>VLOOKUP(A156,'NCES LEA District ID'!$F$3:$S$854,14,FALSE)</f>
        <v>1720370</v>
      </c>
      <c r="H156" s="137">
        <f>VLOOKUP(A156,'Enrollment FY18-20'!$A$9:$BL$859,64,FALSE)</f>
        <v>186</v>
      </c>
      <c r="I156" s="138">
        <f t="shared" si="4"/>
        <v>5853.7793010752703</v>
      </c>
      <c r="J156" s="139">
        <f>VLOOKUP(A156,'SAIPE FY22'!$C$9:$O$859,9,FALSE)</f>
        <v>0.19540229885057472</v>
      </c>
      <c r="K156" s="141">
        <f t="shared" si="5"/>
        <v>617516.25</v>
      </c>
      <c r="L156" s="136" t="s">
        <v>10419</v>
      </c>
    </row>
    <row r="157" spans="1:12" ht="15.5" thickTop="1" thickBot="1" x14ac:dyDescent="0.4">
      <c r="A157" s="103" t="s">
        <v>313</v>
      </c>
      <c r="B157" s="118" t="s">
        <v>314</v>
      </c>
      <c r="C157" s="118" t="s">
        <v>128</v>
      </c>
      <c r="D157" s="118" t="s">
        <v>108</v>
      </c>
      <c r="E157" s="104">
        <v>20391567.16</v>
      </c>
      <c r="F157" s="6"/>
      <c r="G157" s="136" t="str">
        <f>VLOOKUP(A157,'NCES LEA District ID'!$F$3:$S$854,14,FALSE)</f>
        <v>1706510</v>
      </c>
      <c r="H157" s="137">
        <f>VLOOKUP(A157,'Enrollment FY18-20'!$A$9:$BL$859,64,FALSE)</f>
        <v>3181.5</v>
      </c>
      <c r="I157" s="138">
        <f t="shared" si="4"/>
        <v>6409.4191922049349</v>
      </c>
      <c r="J157" s="139">
        <f>VLOOKUP(A157,'SAIPE FY22'!$C$9:$O$859,9,FALSE)</f>
        <v>0.19532363843741088</v>
      </c>
      <c r="K157" s="141">
        <f t="shared" si="5"/>
        <v>620697.75</v>
      </c>
      <c r="L157" s="136" t="s">
        <v>10419</v>
      </c>
    </row>
    <row r="158" spans="1:12" ht="15.5" thickTop="1" thickBot="1" x14ac:dyDescent="0.4">
      <c r="A158" s="103" t="s">
        <v>598</v>
      </c>
      <c r="B158" s="118" t="s">
        <v>599</v>
      </c>
      <c r="C158" s="118" t="s">
        <v>577</v>
      </c>
      <c r="D158" s="118" t="s">
        <v>119</v>
      </c>
      <c r="E158" s="104">
        <v>5436551.7400000002</v>
      </c>
      <c r="F158" s="6"/>
      <c r="G158" s="136" t="str">
        <f>VLOOKUP(A158,'NCES LEA District ID'!$F$3:$S$854,14,FALSE)</f>
        <v>1727360</v>
      </c>
      <c r="H158" s="137">
        <f>VLOOKUP(A158,'Enrollment FY18-20'!$A$9:$BL$859,64,FALSE)</f>
        <v>1140.5</v>
      </c>
      <c r="I158" s="138">
        <f t="shared" si="4"/>
        <v>4766.8143270495402</v>
      </c>
      <c r="J158" s="139">
        <f>VLOOKUP(A158,'SAIPE FY22'!$C$9:$O$859,9,FALSE)</f>
        <v>0.19507186858316222</v>
      </c>
      <c r="K158" s="141">
        <f t="shared" si="5"/>
        <v>621838.25</v>
      </c>
      <c r="L158" s="136" t="s">
        <v>10419</v>
      </c>
    </row>
    <row r="159" spans="1:12" ht="15.5" thickTop="1" thickBot="1" x14ac:dyDescent="0.4">
      <c r="A159" s="103" t="s">
        <v>1719</v>
      </c>
      <c r="B159" s="118" t="s">
        <v>1720</v>
      </c>
      <c r="C159" s="118" t="s">
        <v>1706</v>
      </c>
      <c r="D159" s="118" t="s">
        <v>108</v>
      </c>
      <c r="E159" s="104">
        <v>90168.960000000006</v>
      </c>
      <c r="F159" s="6"/>
      <c r="G159" s="136" t="str">
        <f>VLOOKUP(A159,'NCES LEA District ID'!$F$3:$S$854,14,FALSE)</f>
        <v>1704200</v>
      </c>
      <c r="H159" s="137">
        <f>VLOOKUP(A159,'Enrollment FY18-20'!$A$9:$BL$859,64,FALSE)</f>
        <v>77.5</v>
      </c>
      <c r="I159" s="138">
        <f t="shared" si="4"/>
        <v>1163.4704516129034</v>
      </c>
      <c r="J159" s="139">
        <f>VLOOKUP(A159,'SAIPE FY22'!$C$9:$O$859,9,FALSE)</f>
        <v>0.19480519480519481</v>
      </c>
      <c r="K159" s="141">
        <f t="shared" si="5"/>
        <v>621915.75</v>
      </c>
      <c r="L159" s="136" t="s">
        <v>10419</v>
      </c>
    </row>
    <row r="160" spans="1:12" ht="15.5" thickTop="1" thickBot="1" x14ac:dyDescent="0.4">
      <c r="A160" s="103" t="s">
        <v>120</v>
      </c>
      <c r="B160" s="118" t="s">
        <v>121</v>
      </c>
      <c r="C160" s="118" t="s">
        <v>98</v>
      </c>
      <c r="D160" s="118" t="s">
        <v>10</v>
      </c>
      <c r="E160" s="104">
        <v>4899178.04</v>
      </c>
      <c r="F160" s="6"/>
      <c r="G160" s="136" t="str">
        <f>VLOOKUP(A160,'NCES LEA District ID'!$F$3:$S$854,14,FALSE)</f>
        <v>1736600</v>
      </c>
      <c r="H160" s="137">
        <f>VLOOKUP(A160,'Enrollment FY18-20'!$A$9:$BL$859,64,FALSE)</f>
        <v>873</v>
      </c>
      <c r="I160" s="138">
        <f t="shared" si="4"/>
        <v>5611.8877892325318</v>
      </c>
      <c r="J160" s="139">
        <f>VLOOKUP(A160,'SAIPE FY22'!$C$9:$O$859,9,FALSE)</f>
        <v>0.19474196689386564</v>
      </c>
      <c r="K160" s="141">
        <f t="shared" si="5"/>
        <v>622788.75</v>
      </c>
      <c r="L160" s="136" t="s">
        <v>10419</v>
      </c>
    </row>
    <row r="161" spans="1:12" ht="15.5" thickTop="1" thickBot="1" x14ac:dyDescent="0.4">
      <c r="A161" s="103" t="s">
        <v>669</v>
      </c>
      <c r="B161" s="118" t="s">
        <v>670</v>
      </c>
      <c r="C161" s="118" t="s">
        <v>671</v>
      </c>
      <c r="D161" s="118" t="s">
        <v>10</v>
      </c>
      <c r="E161" s="104">
        <v>1488173.8699999996</v>
      </c>
      <c r="F161" s="6"/>
      <c r="G161" s="136" t="str">
        <f>VLOOKUP(A161,'NCES LEA District ID'!$F$3:$S$854,14,FALSE)</f>
        <v>1738070</v>
      </c>
      <c r="H161" s="137">
        <f>VLOOKUP(A161,'Enrollment FY18-20'!$A$9:$BL$859,64,FALSE)</f>
        <v>462.5</v>
      </c>
      <c r="I161" s="138">
        <f t="shared" si="4"/>
        <v>3217.6732324324316</v>
      </c>
      <c r="J161" s="139">
        <f>VLOOKUP(A161,'SAIPE FY22'!$C$9:$O$859,9,FALSE)</f>
        <v>0.19471153846153846</v>
      </c>
      <c r="K161" s="141">
        <f t="shared" si="5"/>
        <v>623251.25</v>
      </c>
      <c r="L161" s="136" t="s">
        <v>10419</v>
      </c>
    </row>
    <row r="162" spans="1:12" ht="15.5" thickTop="1" thickBot="1" x14ac:dyDescent="0.4">
      <c r="A162" s="103" t="s">
        <v>1385</v>
      </c>
      <c r="B162" s="118" t="s">
        <v>1386</v>
      </c>
      <c r="C162" s="118" t="s">
        <v>1368</v>
      </c>
      <c r="D162" s="118" t="s">
        <v>10</v>
      </c>
      <c r="E162" s="104">
        <v>22962798.170000006</v>
      </c>
      <c r="F162" s="6"/>
      <c r="G162" s="136" t="str">
        <f>VLOOKUP(A162,'NCES LEA District ID'!$F$3:$S$854,14,FALSE)</f>
        <v>1703600</v>
      </c>
      <c r="H162" s="137">
        <f>VLOOKUP(A162,'Enrollment FY18-20'!$A$9:$BL$859,64,FALSE)</f>
        <v>5857.5</v>
      </c>
      <c r="I162" s="138">
        <f t="shared" si="4"/>
        <v>3920.2386973965013</v>
      </c>
      <c r="J162" s="139">
        <f>VLOOKUP(A162,'SAIPE FY22'!$C$9:$O$859,9,FALSE)</f>
        <v>0.19454937938478142</v>
      </c>
      <c r="K162" s="141">
        <f t="shared" si="5"/>
        <v>629108.75</v>
      </c>
      <c r="L162" s="136" t="s">
        <v>10419</v>
      </c>
    </row>
    <row r="163" spans="1:12" ht="15.5" thickTop="1" thickBot="1" x14ac:dyDescent="0.4">
      <c r="A163" s="103" t="s">
        <v>285</v>
      </c>
      <c r="B163" s="118" t="s">
        <v>286</v>
      </c>
      <c r="C163" s="118" t="s">
        <v>128</v>
      </c>
      <c r="D163" s="118" t="s">
        <v>108</v>
      </c>
      <c r="E163" s="104">
        <v>1590777.45</v>
      </c>
      <c r="F163" s="6"/>
      <c r="G163" s="136" t="str">
        <f>VLOOKUP(A163,'NCES LEA District ID'!$F$3:$S$854,14,FALSE)</f>
        <v>1742570</v>
      </c>
      <c r="H163" s="137">
        <f>VLOOKUP(A163,'Enrollment FY18-20'!$A$9:$BL$859,64,FALSE)</f>
        <v>363.5</v>
      </c>
      <c r="I163" s="138">
        <f t="shared" si="4"/>
        <v>4376.2790921595597</v>
      </c>
      <c r="J163" s="139">
        <f>VLOOKUP(A163,'SAIPE FY22'!$C$9:$O$859,9,FALSE)</f>
        <v>0.19420289855072465</v>
      </c>
      <c r="K163" s="141">
        <f t="shared" si="5"/>
        <v>629472.25</v>
      </c>
      <c r="L163" s="136" t="s">
        <v>10419</v>
      </c>
    </row>
    <row r="164" spans="1:12" ht="15.5" thickTop="1" thickBot="1" x14ac:dyDescent="0.4">
      <c r="A164" s="103" t="s">
        <v>213</v>
      </c>
      <c r="B164" s="118" t="s">
        <v>214</v>
      </c>
      <c r="C164" s="118" t="s">
        <v>128</v>
      </c>
      <c r="D164" s="118" t="s">
        <v>108</v>
      </c>
      <c r="E164" s="104">
        <v>3708638.25</v>
      </c>
      <c r="F164" s="6"/>
      <c r="G164" s="136" t="str">
        <f>VLOOKUP(A164,'NCES LEA District ID'!$F$3:$S$854,14,FALSE)</f>
        <v>1735640</v>
      </c>
      <c r="H164" s="137">
        <f>VLOOKUP(A164,'Enrollment FY18-20'!$A$9:$BL$859,64,FALSE)</f>
        <v>1309.5</v>
      </c>
      <c r="I164" s="138">
        <f t="shared" si="4"/>
        <v>2832.1025200458189</v>
      </c>
      <c r="J164" s="139">
        <f>VLOOKUP(A164,'SAIPE FY22'!$C$9:$O$859,9,FALSE)</f>
        <v>0.19382504288164665</v>
      </c>
      <c r="K164" s="141">
        <f t="shared" si="5"/>
        <v>630781.75</v>
      </c>
      <c r="L164" s="136" t="s">
        <v>10419</v>
      </c>
    </row>
    <row r="165" spans="1:12" ht="15.5" thickTop="1" thickBot="1" x14ac:dyDescent="0.4">
      <c r="A165" s="103" t="s">
        <v>8</v>
      </c>
      <c r="B165" s="118" t="s">
        <v>9</v>
      </c>
      <c r="C165" s="118" t="s">
        <v>7</v>
      </c>
      <c r="D165" s="118" t="s">
        <v>10</v>
      </c>
      <c r="E165" s="104">
        <v>2289248.3299999996</v>
      </c>
      <c r="F165" s="6"/>
      <c r="G165" s="136" t="str">
        <f>VLOOKUP(A165,'NCES LEA District ID'!$F$3:$S$854,14,FALSE)</f>
        <v>1730990</v>
      </c>
      <c r="H165" s="137">
        <f>VLOOKUP(A165,'Enrollment FY18-20'!$A$9:$BL$859,64,FALSE)</f>
        <v>500</v>
      </c>
      <c r="I165" s="138">
        <f t="shared" si="4"/>
        <v>4578.4966599999989</v>
      </c>
      <c r="J165" s="139">
        <f>VLOOKUP(A165,'SAIPE FY22'!$C$9:$O$859,9,FALSE)</f>
        <v>0.19366852886405958</v>
      </c>
      <c r="K165" s="141">
        <f t="shared" si="5"/>
        <v>631281.75</v>
      </c>
      <c r="L165" s="136" t="s">
        <v>10419</v>
      </c>
    </row>
    <row r="166" spans="1:12" ht="15.5" thickTop="1" thickBot="1" x14ac:dyDescent="0.4">
      <c r="A166" s="103" t="s">
        <v>885</v>
      </c>
      <c r="B166" s="118" t="s">
        <v>886</v>
      </c>
      <c r="C166" s="118" t="s">
        <v>880</v>
      </c>
      <c r="D166" s="118" t="s">
        <v>108</v>
      </c>
      <c r="E166" s="104">
        <v>2256505.65</v>
      </c>
      <c r="F166" s="6"/>
      <c r="G166" s="136" t="str">
        <f>VLOOKUP(A166,'NCES LEA District ID'!$F$3:$S$854,14,FALSE)</f>
        <v>1740260</v>
      </c>
      <c r="H166" s="137">
        <f>VLOOKUP(A166,'Enrollment FY18-20'!$A$9:$BL$859,64,FALSE)</f>
        <v>363</v>
      </c>
      <c r="I166" s="138">
        <f t="shared" si="4"/>
        <v>6216.2690082644622</v>
      </c>
      <c r="J166" s="139">
        <f>VLOOKUP(A166,'SAIPE FY22'!$C$9:$O$859,9,FALSE)</f>
        <v>0.19354838709677419</v>
      </c>
      <c r="K166" s="141">
        <f t="shared" si="5"/>
        <v>631644.75</v>
      </c>
      <c r="L166" s="136" t="s">
        <v>10419</v>
      </c>
    </row>
    <row r="167" spans="1:12" ht="15.5" thickTop="1" thickBot="1" x14ac:dyDescent="0.4">
      <c r="A167" s="103" t="s">
        <v>848</v>
      </c>
      <c r="B167" s="118" t="s">
        <v>849</v>
      </c>
      <c r="C167" s="118" t="s">
        <v>839</v>
      </c>
      <c r="D167" s="118" t="s">
        <v>10</v>
      </c>
      <c r="E167" s="104">
        <v>1912044.54</v>
      </c>
      <c r="F167" s="6"/>
      <c r="G167" s="136" t="str">
        <f>VLOOKUP(A167,'NCES LEA District ID'!$F$3:$S$854,14,FALSE)</f>
        <v>1710240</v>
      </c>
      <c r="H167" s="137">
        <f>VLOOKUP(A167,'Enrollment FY18-20'!$A$9:$BL$859,64,FALSE)</f>
        <v>363.5</v>
      </c>
      <c r="I167" s="138">
        <f t="shared" si="4"/>
        <v>5260.095020632737</v>
      </c>
      <c r="J167" s="139">
        <f>VLOOKUP(A167,'SAIPE FY22'!$C$9:$O$859,9,FALSE)</f>
        <v>0.19308943089430894</v>
      </c>
      <c r="K167" s="141">
        <f t="shared" si="5"/>
        <v>632008.25</v>
      </c>
      <c r="L167" s="136" t="s">
        <v>10419</v>
      </c>
    </row>
    <row r="168" spans="1:12" ht="15.5" thickTop="1" thickBot="1" x14ac:dyDescent="0.4">
      <c r="A168" s="103" t="s">
        <v>969</v>
      </c>
      <c r="B168" s="118" t="s">
        <v>970</v>
      </c>
      <c r="C168" s="118" t="s">
        <v>938</v>
      </c>
      <c r="D168" s="118" t="s">
        <v>10</v>
      </c>
      <c r="E168" s="104">
        <v>1426399.15</v>
      </c>
      <c r="F168" s="6"/>
      <c r="G168" s="136" t="str">
        <f>VLOOKUP(A168,'NCES LEA District ID'!$F$3:$S$854,14,FALSE)</f>
        <v>1700314</v>
      </c>
      <c r="H168" s="137">
        <f>VLOOKUP(A168,'Enrollment FY18-20'!$A$9:$BL$859,64,FALSE)</f>
        <v>548</v>
      </c>
      <c r="I168" s="138">
        <f t="shared" si="4"/>
        <v>2602.9181569343064</v>
      </c>
      <c r="J168" s="139">
        <f>VLOOKUP(A168,'SAIPE FY22'!$C$9:$O$859,9,FALSE)</f>
        <v>0.19230769230769232</v>
      </c>
      <c r="K168" s="141">
        <f t="shared" si="5"/>
        <v>632556.25</v>
      </c>
      <c r="L168" s="136" t="s">
        <v>10419</v>
      </c>
    </row>
    <row r="169" spans="1:12" ht="15.5" thickTop="1" thickBot="1" x14ac:dyDescent="0.4">
      <c r="A169" s="103" t="s">
        <v>939</v>
      </c>
      <c r="B169" s="118" t="s">
        <v>940</v>
      </c>
      <c r="C169" s="118" t="s">
        <v>941</v>
      </c>
      <c r="D169" s="118" t="s">
        <v>10</v>
      </c>
      <c r="E169" s="104">
        <v>1816360.47</v>
      </c>
      <c r="F169" s="6"/>
      <c r="G169" s="136" t="str">
        <f>VLOOKUP(A169,'NCES LEA District ID'!$F$3:$S$854,14,FALSE)</f>
        <v>1704440</v>
      </c>
      <c r="H169" s="137">
        <f>VLOOKUP(A169,'Enrollment FY18-20'!$A$9:$BL$859,64,FALSE)</f>
        <v>275.5</v>
      </c>
      <c r="I169" s="138">
        <f t="shared" si="4"/>
        <v>6592.9599637023593</v>
      </c>
      <c r="J169" s="139">
        <f>VLOOKUP(A169,'SAIPE FY22'!$C$9:$O$859,9,FALSE)</f>
        <v>0.19218241042345277</v>
      </c>
      <c r="K169" s="141">
        <f t="shared" si="5"/>
        <v>632831.75</v>
      </c>
      <c r="L169" s="136" t="s">
        <v>10419</v>
      </c>
    </row>
    <row r="170" spans="1:12" ht="15.5" thickTop="1" thickBot="1" x14ac:dyDescent="0.4">
      <c r="A170" s="103" t="s">
        <v>81</v>
      </c>
      <c r="B170" s="118" t="s">
        <v>82</v>
      </c>
      <c r="C170" s="118" t="s">
        <v>53</v>
      </c>
      <c r="D170" s="118" t="s">
        <v>10</v>
      </c>
      <c r="E170" s="104">
        <v>2149384.71</v>
      </c>
      <c r="F170" s="6"/>
      <c r="G170" s="136" t="str">
        <f>VLOOKUP(A170,'NCES LEA District ID'!$F$3:$S$854,14,FALSE)</f>
        <v>1707440</v>
      </c>
      <c r="H170" s="137">
        <f>VLOOKUP(A170,'Enrollment FY18-20'!$A$9:$BL$859,64,FALSE)</f>
        <v>344.5</v>
      </c>
      <c r="I170" s="138">
        <f t="shared" si="4"/>
        <v>6239.1428447024673</v>
      </c>
      <c r="J170" s="139">
        <f>VLOOKUP(A170,'SAIPE FY22'!$C$9:$O$859,9,FALSE)</f>
        <v>0.19209039548022599</v>
      </c>
      <c r="K170" s="141">
        <f t="shared" si="5"/>
        <v>633176.25</v>
      </c>
      <c r="L170" s="136" t="s">
        <v>10419</v>
      </c>
    </row>
    <row r="171" spans="1:12" ht="15.5" thickTop="1" thickBot="1" x14ac:dyDescent="0.4">
      <c r="A171" s="103" t="s">
        <v>369</v>
      </c>
      <c r="B171" s="118" t="s">
        <v>370</v>
      </c>
      <c r="C171" s="118" t="s">
        <v>128</v>
      </c>
      <c r="D171" s="118" t="s">
        <v>108</v>
      </c>
      <c r="E171" s="104">
        <v>14077689.229999999</v>
      </c>
      <c r="F171" s="6"/>
      <c r="G171" s="136" t="str">
        <f>VLOOKUP(A171,'NCES LEA District ID'!$F$3:$S$854,14,FALSE)</f>
        <v>1725020</v>
      </c>
      <c r="H171" s="137">
        <f>VLOOKUP(A171,'Enrollment FY18-20'!$A$9:$BL$859,64,FALSE)</f>
        <v>2423</v>
      </c>
      <c r="I171" s="138">
        <f t="shared" si="4"/>
        <v>5810.0244449030124</v>
      </c>
      <c r="J171" s="139">
        <f>VLOOKUP(A171,'SAIPE FY22'!$C$9:$O$859,9,FALSE)</f>
        <v>0.19172811798653414</v>
      </c>
      <c r="K171" s="141">
        <f t="shared" si="5"/>
        <v>635599.25</v>
      </c>
      <c r="L171" s="136" t="s">
        <v>10419</v>
      </c>
    </row>
    <row r="172" spans="1:12" ht="15.5" thickTop="1" thickBot="1" x14ac:dyDescent="0.4">
      <c r="A172" s="103" t="s">
        <v>387</v>
      </c>
      <c r="B172" s="118" t="s">
        <v>388</v>
      </c>
      <c r="C172" s="118" t="s">
        <v>128</v>
      </c>
      <c r="D172" s="118" t="s">
        <v>119</v>
      </c>
      <c r="E172" s="104">
        <v>42198477.720000006</v>
      </c>
      <c r="F172" s="6"/>
      <c r="G172" s="136" t="str">
        <f>VLOOKUP(A172,'NCES LEA District ID'!$F$3:$S$854,14,FALSE)</f>
        <v>1738970</v>
      </c>
      <c r="H172" s="137">
        <f>VLOOKUP(A172,'Enrollment FY18-20'!$A$9:$BL$859,64,FALSE)</f>
        <v>4937.5</v>
      </c>
      <c r="I172" s="138">
        <f t="shared" si="4"/>
        <v>8546.5271331645581</v>
      </c>
      <c r="J172" s="139">
        <f>VLOOKUP(A172,'SAIPE FY22'!$C$9:$O$859,9,FALSE)</f>
        <v>0.19117647058823528</v>
      </c>
      <c r="K172" s="141">
        <f t="shared" si="5"/>
        <v>640536.75</v>
      </c>
      <c r="L172" s="136" t="s">
        <v>10419</v>
      </c>
    </row>
    <row r="173" spans="1:12" ht="15.5" thickTop="1" thickBot="1" x14ac:dyDescent="0.4">
      <c r="A173" s="103" t="s">
        <v>688</v>
      </c>
      <c r="B173" s="118" t="s">
        <v>689</v>
      </c>
      <c r="C173" s="118" t="s">
        <v>671</v>
      </c>
      <c r="D173" s="118" t="s">
        <v>108</v>
      </c>
      <c r="E173" s="104">
        <v>488730.82</v>
      </c>
      <c r="F173" s="6"/>
      <c r="G173" s="136" t="str">
        <f>VLOOKUP(A173,'NCES LEA District ID'!$F$3:$S$854,14,FALSE)</f>
        <v>1729520</v>
      </c>
      <c r="H173" s="137">
        <f>VLOOKUP(A173,'Enrollment FY18-20'!$A$9:$BL$859,64,FALSE)</f>
        <v>143.25</v>
      </c>
      <c r="I173" s="138">
        <f t="shared" si="4"/>
        <v>3411.7334729493891</v>
      </c>
      <c r="J173" s="139">
        <f>VLOOKUP(A173,'SAIPE FY22'!$C$9:$O$859,9,FALSE)</f>
        <v>0.19078947368421054</v>
      </c>
      <c r="K173" s="141">
        <f t="shared" si="5"/>
        <v>640680</v>
      </c>
      <c r="L173" s="136" t="s">
        <v>10419</v>
      </c>
    </row>
    <row r="174" spans="1:12" ht="15.5" thickTop="1" thickBot="1" x14ac:dyDescent="0.4">
      <c r="A174" s="103" t="s">
        <v>852</v>
      </c>
      <c r="B174" s="118" t="s">
        <v>853</v>
      </c>
      <c r="C174" s="118" t="s">
        <v>854</v>
      </c>
      <c r="D174" s="118" t="s">
        <v>10</v>
      </c>
      <c r="E174" s="104">
        <v>1604185.48</v>
      </c>
      <c r="F174" s="6"/>
      <c r="G174" s="136" t="str">
        <f>VLOOKUP(A174,'NCES LEA District ID'!$F$3:$S$854,14,FALSE)</f>
        <v>1717580</v>
      </c>
      <c r="H174" s="137">
        <f>VLOOKUP(A174,'Enrollment FY18-20'!$A$9:$BL$859,64,FALSE)</f>
        <v>261.5</v>
      </c>
      <c r="I174" s="138">
        <f t="shared" si="4"/>
        <v>6134.5525047801148</v>
      </c>
      <c r="J174" s="139">
        <f>VLOOKUP(A174,'SAIPE FY22'!$C$9:$O$859,9,FALSE)</f>
        <v>0.19063545150501673</v>
      </c>
      <c r="K174" s="141">
        <f t="shared" si="5"/>
        <v>640941.5</v>
      </c>
      <c r="L174" s="136" t="s">
        <v>10419</v>
      </c>
    </row>
    <row r="175" spans="1:12" ht="15.5" thickTop="1" thickBot="1" x14ac:dyDescent="0.4">
      <c r="A175" s="103" t="s">
        <v>1068</v>
      </c>
      <c r="B175" s="118" t="s">
        <v>1069</v>
      </c>
      <c r="C175" s="118" t="s">
        <v>1067</v>
      </c>
      <c r="D175" s="118" t="s">
        <v>10</v>
      </c>
      <c r="E175" s="104">
        <v>3399363.96</v>
      </c>
      <c r="F175" s="6"/>
      <c r="G175" s="136" t="str">
        <f>VLOOKUP(A175,'NCES LEA District ID'!$F$3:$S$854,14,FALSE)</f>
        <v>1710570</v>
      </c>
      <c r="H175" s="137">
        <f>VLOOKUP(A175,'Enrollment FY18-20'!$A$9:$BL$859,64,FALSE)</f>
        <v>497</v>
      </c>
      <c r="I175" s="138">
        <f t="shared" si="4"/>
        <v>6839.766519114688</v>
      </c>
      <c r="J175" s="139">
        <f>VLOOKUP(A175,'SAIPE FY22'!$C$9:$O$859,9,FALSE)</f>
        <v>0.19021739130434784</v>
      </c>
      <c r="K175" s="141">
        <f t="shared" si="5"/>
        <v>641438.5</v>
      </c>
      <c r="L175" s="136" t="s">
        <v>10419</v>
      </c>
    </row>
    <row r="176" spans="1:12" ht="15.5" thickTop="1" thickBot="1" x14ac:dyDescent="0.4">
      <c r="A176" s="103" t="s">
        <v>899</v>
      </c>
      <c r="B176" s="118" t="s">
        <v>900</v>
      </c>
      <c r="C176" s="118" t="s">
        <v>898</v>
      </c>
      <c r="D176" s="118" t="s">
        <v>10</v>
      </c>
      <c r="E176" s="104">
        <v>10554316.369999999</v>
      </c>
      <c r="F176" s="6"/>
      <c r="G176" s="136" t="str">
        <f>VLOOKUP(A176,'NCES LEA District ID'!$F$3:$S$854,14,FALSE)</f>
        <v>1724600</v>
      </c>
      <c r="H176" s="137">
        <f>VLOOKUP(A176,'Enrollment FY18-20'!$A$9:$BL$859,64,FALSE)</f>
        <v>3753.5</v>
      </c>
      <c r="I176" s="138">
        <f t="shared" si="4"/>
        <v>2811.8599627014783</v>
      </c>
      <c r="J176" s="139">
        <f>VLOOKUP(A176,'SAIPE FY22'!$C$9:$O$859,9,FALSE)</f>
        <v>0.19014778325123152</v>
      </c>
      <c r="K176" s="141">
        <f t="shared" si="5"/>
        <v>645192</v>
      </c>
      <c r="L176" s="136" t="s">
        <v>10419</v>
      </c>
    </row>
    <row r="177" spans="1:12" ht="15.5" thickTop="1" thickBot="1" x14ac:dyDescent="0.4">
      <c r="A177" s="103" t="s">
        <v>449</v>
      </c>
      <c r="B177" s="118" t="s">
        <v>450</v>
      </c>
      <c r="C177" s="118" t="s">
        <v>444</v>
      </c>
      <c r="D177" s="118" t="s">
        <v>10</v>
      </c>
      <c r="E177" s="104">
        <v>15104646.090000002</v>
      </c>
      <c r="F177" s="6"/>
      <c r="G177" s="136" t="str">
        <f>VLOOKUP(A177,'NCES LEA District ID'!$F$3:$S$854,14,FALSE)</f>
        <v>1709420</v>
      </c>
      <c r="H177" s="137">
        <f>VLOOKUP(A177,'Enrollment FY18-20'!$A$9:$BL$859,64,FALSE)</f>
        <v>9926</v>
      </c>
      <c r="I177" s="138">
        <f t="shared" si="4"/>
        <v>1521.725376788233</v>
      </c>
      <c r="J177" s="139">
        <f>VLOOKUP(A177,'SAIPE FY22'!$C$9:$O$859,9,FALSE)</f>
        <v>0.18993368474749192</v>
      </c>
      <c r="K177" s="141">
        <f t="shared" si="5"/>
        <v>655118</v>
      </c>
      <c r="L177" s="136" t="s">
        <v>10419</v>
      </c>
    </row>
    <row r="178" spans="1:12" ht="15.5" thickTop="1" thickBot="1" x14ac:dyDescent="0.4">
      <c r="A178" s="103" t="s">
        <v>1281</v>
      </c>
      <c r="B178" s="118" t="s">
        <v>1282</v>
      </c>
      <c r="C178" s="118" t="s">
        <v>1252</v>
      </c>
      <c r="D178" s="118" t="s">
        <v>108</v>
      </c>
      <c r="E178" s="104">
        <v>6824510.6600000001</v>
      </c>
      <c r="F178" s="6"/>
      <c r="G178" s="136" t="str">
        <f>VLOOKUP(A178,'NCES LEA District ID'!$F$3:$S$854,14,FALSE)</f>
        <v>1730300</v>
      </c>
      <c r="H178" s="137">
        <f>VLOOKUP(A178,'Enrollment FY18-20'!$A$9:$BL$859,64,FALSE)</f>
        <v>1740</v>
      </c>
      <c r="I178" s="138">
        <f t="shared" si="4"/>
        <v>3922.1325632183907</v>
      </c>
      <c r="J178" s="139">
        <f>VLOOKUP(A178,'SAIPE FY22'!$C$9:$O$859,9,FALSE)</f>
        <v>0.1897172236503856</v>
      </c>
      <c r="K178" s="141">
        <f t="shared" si="5"/>
        <v>656858</v>
      </c>
      <c r="L178" s="136" t="s">
        <v>10419</v>
      </c>
    </row>
    <row r="179" spans="1:12" ht="15.5" thickTop="1" thickBot="1" x14ac:dyDescent="0.4">
      <c r="A179" s="103" t="s">
        <v>973</v>
      </c>
      <c r="B179" s="118" t="s">
        <v>974</v>
      </c>
      <c r="C179" s="118" t="s">
        <v>938</v>
      </c>
      <c r="D179" s="118" t="s">
        <v>10</v>
      </c>
      <c r="E179" s="104">
        <v>5690881.4799999995</v>
      </c>
      <c r="F179" s="6"/>
      <c r="G179" s="136" t="str">
        <f>VLOOKUP(A179,'NCES LEA District ID'!$F$3:$S$854,14,FALSE)</f>
        <v>1723920</v>
      </c>
      <c r="H179" s="137">
        <f>VLOOKUP(A179,'Enrollment FY18-20'!$A$9:$BL$859,64,FALSE)</f>
        <v>1934</v>
      </c>
      <c r="I179" s="138">
        <f t="shared" si="4"/>
        <v>2942.544715615305</v>
      </c>
      <c r="J179" s="139">
        <f>VLOOKUP(A179,'SAIPE FY22'!$C$9:$O$859,9,FALSE)</f>
        <v>0.18963034085453673</v>
      </c>
      <c r="K179" s="141">
        <f t="shared" si="5"/>
        <v>658792</v>
      </c>
      <c r="L179" s="136" t="s">
        <v>10419</v>
      </c>
    </row>
    <row r="180" spans="1:12" ht="15.5" thickTop="1" thickBot="1" x14ac:dyDescent="0.4">
      <c r="A180" s="103" t="s">
        <v>1595</v>
      </c>
      <c r="B180" s="118" t="s">
        <v>1596</v>
      </c>
      <c r="C180" s="118" t="s">
        <v>1562</v>
      </c>
      <c r="D180" s="118" t="s">
        <v>108</v>
      </c>
      <c r="E180" s="104">
        <v>5816951.6900000013</v>
      </c>
      <c r="F180" s="6"/>
      <c r="G180" s="136" t="str">
        <f>VLOOKUP(A180,'NCES LEA District ID'!$F$3:$S$854,14,FALSE)</f>
        <v>1705580</v>
      </c>
      <c r="H180" s="137">
        <f>VLOOKUP(A180,'Enrollment FY18-20'!$A$9:$BL$859,64,FALSE)</f>
        <v>984</v>
      </c>
      <c r="I180" s="138">
        <f t="shared" si="4"/>
        <v>5911.5362703252049</v>
      </c>
      <c r="J180" s="139">
        <f>VLOOKUP(A180,'SAIPE FY22'!$C$9:$O$859,9,FALSE)</f>
        <v>0.18934240362811791</v>
      </c>
      <c r="K180" s="141">
        <f t="shared" si="5"/>
        <v>659776</v>
      </c>
      <c r="L180" s="136" t="s">
        <v>10419</v>
      </c>
    </row>
    <row r="181" spans="1:12" ht="15.5" thickTop="1" thickBot="1" x14ac:dyDescent="0.4">
      <c r="A181" s="103" t="s">
        <v>1332</v>
      </c>
      <c r="B181" s="118" t="s">
        <v>1333</v>
      </c>
      <c r="C181" s="118" t="s">
        <v>497</v>
      </c>
      <c r="D181" s="118" t="s">
        <v>10</v>
      </c>
      <c r="E181" s="104">
        <v>190780.75999999998</v>
      </c>
      <c r="F181" s="6"/>
      <c r="G181" s="136" t="str">
        <f>VLOOKUP(A181,'NCES LEA District ID'!$F$3:$S$854,14,FALSE)</f>
        <v>1712030</v>
      </c>
      <c r="H181" s="137">
        <f>VLOOKUP(A181,'Enrollment FY18-20'!$A$9:$BL$859,64,FALSE)</f>
        <v>179</v>
      </c>
      <c r="I181" s="138">
        <f t="shared" si="4"/>
        <v>1065.8143016759775</v>
      </c>
      <c r="J181" s="139">
        <f>VLOOKUP(A181,'SAIPE FY22'!$C$9:$O$859,9,FALSE)</f>
        <v>0.18877551020408162</v>
      </c>
      <c r="K181" s="141">
        <f t="shared" si="5"/>
        <v>659955</v>
      </c>
      <c r="L181" s="136" t="s">
        <v>10419</v>
      </c>
    </row>
    <row r="182" spans="1:12" ht="15.5" thickTop="1" thickBot="1" x14ac:dyDescent="0.4">
      <c r="A182" s="103" t="s">
        <v>433</v>
      </c>
      <c r="B182" s="118" t="s">
        <v>434</v>
      </c>
      <c r="C182" s="118" t="s">
        <v>435</v>
      </c>
      <c r="D182" s="118" t="s">
        <v>10</v>
      </c>
      <c r="E182" s="104">
        <v>23083525.780000005</v>
      </c>
      <c r="F182" s="6"/>
      <c r="G182" s="136" t="str">
        <f>VLOOKUP(A182,'NCES LEA District ID'!$F$3:$S$854,14,FALSE)</f>
        <v>1715900</v>
      </c>
      <c r="H182" s="137">
        <f>VLOOKUP(A182,'Enrollment FY18-20'!$A$9:$BL$859,64,FALSE)</f>
        <v>3556.5</v>
      </c>
      <c r="I182" s="138">
        <f t="shared" si="4"/>
        <v>6490.5175818923117</v>
      </c>
      <c r="J182" s="139">
        <f>VLOOKUP(A182,'SAIPE FY22'!$C$9:$O$859,9,FALSE)</f>
        <v>0.18857408267533673</v>
      </c>
      <c r="K182" s="141">
        <f t="shared" si="5"/>
        <v>663511.5</v>
      </c>
      <c r="L182" s="136" t="s">
        <v>10419</v>
      </c>
    </row>
    <row r="183" spans="1:12" ht="15.5" thickTop="1" thickBot="1" x14ac:dyDescent="0.4">
      <c r="A183" s="103" t="s">
        <v>1074</v>
      </c>
      <c r="B183" s="118" t="s">
        <v>1075</v>
      </c>
      <c r="C183" s="118" t="s">
        <v>1067</v>
      </c>
      <c r="D183" s="118" t="s">
        <v>10</v>
      </c>
      <c r="E183" s="104">
        <v>1691985.9400000002</v>
      </c>
      <c r="F183" s="6"/>
      <c r="G183" s="136" t="str">
        <f>VLOOKUP(A183,'NCES LEA District ID'!$F$3:$S$854,14,FALSE)</f>
        <v>1712480</v>
      </c>
      <c r="H183" s="137">
        <f>VLOOKUP(A183,'Enrollment FY18-20'!$A$9:$BL$859,64,FALSE)</f>
        <v>265</v>
      </c>
      <c r="I183" s="138">
        <f t="shared" si="4"/>
        <v>6384.8526037735855</v>
      </c>
      <c r="J183" s="139">
        <f>VLOOKUP(A183,'SAIPE FY22'!$C$9:$O$859,9,FALSE)</f>
        <v>0.18855218855218855</v>
      </c>
      <c r="K183" s="141">
        <f t="shared" si="5"/>
        <v>663776.5</v>
      </c>
      <c r="L183" s="136" t="s">
        <v>10419</v>
      </c>
    </row>
    <row r="184" spans="1:12" ht="15.5" thickTop="1" thickBot="1" x14ac:dyDescent="0.4">
      <c r="A184" s="103" t="s">
        <v>363</v>
      </c>
      <c r="B184" s="118" t="s">
        <v>364</v>
      </c>
      <c r="C184" s="118" t="s">
        <v>128</v>
      </c>
      <c r="D184" s="118" t="s">
        <v>108</v>
      </c>
      <c r="E184" s="104">
        <v>4936335.76</v>
      </c>
      <c r="F184" s="6"/>
      <c r="G184" s="136" t="str">
        <f>VLOOKUP(A184,'NCES LEA District ID'!$F$3:$S$854,14,FALSE)</f>
        <v>1736300</v>
      </c>
      <c r="H184" s="137">
        <f>VLOOKUP(A184,'Enrollment FY18-20'!$A$9:$BL$859,64,FALSE)</f>
        <v>1749.5</v>
      </c>
      <c r="I184" s="138">
        <f t="shared" si="4"/>
        <v>2821.5694541297512</v>
      </c>
      <c r="J184" s="139">
        <f>VLOOKUP(A184,'SAIPE FY22'!$C$9:$O$859,9,FALSE)</f>
        <v>0.18812351543942993</v>
      </c>
      <c r="K184" s="141">
        <f t="shared" si="5"/>
        <v>665526</v>
      </c>
      <c r="L184" s="136" t="s">
        <v>10419</v>
      </c>
    </row>
    <row r="185" spans="1:12" ht="15.5" thickTop="1" thickBot="1" x14ac:dyDescent="0.4">
      <c r="A185" s="103" t="s">
        <v>1058</v>
      </c>
      <c r="B185" s="118" t="s">
        <v>1059</v>
      </c>
      <c r="C185" s="118" t="s">
        <v>1051</v>
      </c>
      <c r="D185" s="118" t="s">
        <v>10</v>
      </c>
      <c r="E185" s="104">
        <v>8717199.8200000003</v>
      </c>
      <c r="F185" s="6"/>
      <c r="G185" s="136" t="str">
        <f>VLOOKUP(A185,'NCES LEA District ID'!$F$3:$S$854,14,FALSE)</f>
        <v>1712760</v>
      </c>
      <c r="H185" s="137">
        <f>VLOOKUP(A185,'Enrollment FY18-20'!$A$9:$BL$859,64,FALSE)</f>
        <v>1400</v>
      </c>
      <c r="I185" s="138">
        <f t="shared" si="4"/>
        <v>6226.5713000000005</v>
      </c>
      <c r="J185" s="139">
        <f>VLOOKUP(A185,'SAIPE FY22'!$C$9:$O$859,9,FALSE)</f>
        <v>0.18776671408250356</v>
      </c>
      <c r="K185" s="141">
        <f t="shared" si="5"/>
        <v>666926</v>
      </c>
      <c r="L185" s="136" t="s">
        <v>10419</v>
      </c>
    </row>
    <row r="186" spans="1:12" ht="15.5" thickTop="1" thickBot="1" x14ac:dyDescent="0.4">
      <c r="A186" s="103" t="s">
        <v>395</v>
      </c>
      <c r="B186" s="118" t="s">
        <v>396</v>
      </c>
      <c r="C186" s="118" t="s">
        <v>128</v>
      </c>
      <c r="D186" s="118" t="s">
        <v>119</v>
      </c>
      <c r="E186" s="104">
        <v>10007411.939999999</v>
      </c>
      <c r="F186" s="6"/>
      <c r="G186" s="136" t="str">
        <f>VLOOKUP(A186,'NCES LEA District ID'!$F$3:$S$854,14,FALSE)</f>
        <v>1704020</v>
      </c>
      <c r="H186" s="137">
        <f>VLOOKUP(A186,'Enrollment FY18-20'!$A$9:$BL$859,64,FALSE)</f>
        <v>1973</v>
      </c>
      <c r="I186" s="138">
        <f t="shared" si="4"/>
        <v>5072.1804054738977</v>
      </c>
      <c r="J186" s="139">
        <f>VLOOKUP(A186,'SAIPE FY22'!$C$9:$O$859,9,FALSE)</f>
        <v>0.18715225088517956</v>
      </c>
      <c r="K186" s="141">
        <f t="shared" si="5"/>
        <v>668899</v>
      </c>
      <c r="L186" s="136" t="s">
        <v>10419</v>
      </c>
    </row>
    <row r="187" spans="1:12" ht="15.5" thickTop="1" thickBot="1" x14ac:dyDescent="0.4">
      <c r="A187" s="103" t="s">
        <v>1018</v>
      </c>
      <c r="B187" s="118" t="s">
        <v>1019</v>
      </c>
      <c r="C187" s="118" t="s">
        <v>978</v>
      </c>
      <c r="D187" s="118" t="s">
        <v>10</v>
      </c>
      <c r="E187" s="104">
        <v>13336837.75</v>
      </c>
      <c r="F187" s="6"/>
      <c r="G187" s="136" t="str">
        <f>VLOOKUP(A187,'NCES LEA District ID'!$F$3:$S$854,14,FALSE)</f>
        <v>1721000</v>
      </c>
      <c r="H187" s="137">
        <f>VLOOKUP(A187,'Enrollment FY18-20'!$A$9:$BL$859,64,FALSE)</f>
        <v>1774</v>
      </c>
      <c r="I187" s="138">
        <f t="shared" si="4"/>
        <v>7517.9468714768882</v>
      </c>
      <c r="J187" s="139">
        <f>VLOOKUP(A187,'SAIPE FY22'!$C$9:$O$859,9,FALSE)</f>
        <v>0.18697478991596639</v>
      </c>
      <c r="K187" s="141">
        <f t="shared" si="5"/>
        <v>670673</v>
      </c>
      <c r="L187" s="136" t="s">
        <v>10419</v>
      </c>
    </row>
    <row r="188" spans="1:12" ht="15.5" thickTop="1" thickBot="1" x14ac:dyDescent="0.4">
      <c r="A188" s="103" t="s">
        <v>104</v>
      </c>
      <c r="B188" s="118" t="s">
        <v>105</v>
      </c>
      <c r="C188" s="118" t="s">
        <v>98</v>
      </c>
      <c r="D188" s="118" t="s">
        <v>10</v>
      </c>
      <c r="E188" s="104">
        <v>31225255.810000002</v>
      </c>
      <c r="F188" s="6"/>
      <c r="G188" s="136" t="str">
        <f>VLOOKUP(A188,'NCES LEA District ID'!$F$3:$S$854,14,FALSE)</f>
        <v>1718240</v>
      </c>
      <c r="H188" s="137">
        <f>VLOOKUP(A188,'Enrollment FY18-20'!$A$9:$BL$859,64,FALSE)</f>
        <v>6104</v>
      </c>
      <c r="I188" s="138">
        <f t="shared" si="4"/>
        <v>5115.5399426605509</v>
      </c>
      <c r="J188" s="139">
        <f>VLOOKUP(A188,'SAIPE FY22'!$C$9:$O$859,9,FALSE)</f>
        <v>0.18668184405236199</v>
      </c>
      <c r="K188" s="141">
        <f t="shared" si="5"/>
        <v>676777</v>
      </c>
      <c r="L188" s="136" t="s">
        <v>10419</v>
      </c>
    </row>
    <row r="189" spans="1:12" ht="15.5" thickTop="1" thickBot="1" x14ac:dyDescent="0.4">
      <c r="A189" s="103" t="s">
        <v>92</v>
      </c>
      <c r="B189" s="118" t="s">
        <v>93</v>
      </c>
      <c r="C189" s="118" t="s">
        <v>91</v>
      </c>
      <c r="D189" s="118" t="s">
        <v>10</v>
      </c>
      <c r="E189" s="104">
        <v>4948761.8499999996</v>
      </c>
      <c r="F189" s="6"/>
      <c r="G189" s="136" t="str">
        <f>VLOOKUP(A189,'NCES LEA District ID'!$F$3:$S$854,14,FALSE)</f>
        <v>1719200</v>
      </c>
      <c r="H189" s="137">
        <f>VLOOKUP(A189,'Enrollment FY18-20'!$A$9:$BL$859,64,FALSE)</f>
        <v>1495.5</v>
      </c>
      <c r="I189" s="138">
        <f t="shared" si="4"/>
        <v>3309.101872283517</v>
      </c>
      <c r="J189" s="139">
        <f>VLOOKUP(A189,'SAIPE FY22'!$C$9:$O$859,9,FALSE)</f>
        <v>0.18661137440758294</v>
      </c>
      <c r="K189" s="141">
        <f t="shared" si="5"/>
        <v>678272.5</v>
      </c>
      <c r="L189" s="136" t="s">
        <v>10419</v>
      </c>
    </row>
    <row r="190" spans="1:12" ht="15.5" thickTop="1" thickBot="1" x14ac:dyDescent="0.4">
      <c r="A190" s="103" t="s">
        <v>948</v>
      </c>
      <c r="B190" s="118" t="s">
        <v>949</v>
      </c>
      <c r="C190" s="118" t="s">
        <v>941</v>
      </c>
      <c r="D190" s="118" t="s">
        <v>10</v>
      </c>
      <c r="E190" s="104">
        <v>9257307.5600000005</v>
      </c>
      <c r="F190" s="6"/>
      <c r="G190" s="136" t="str">
        <f>VLOOKUP(A190,'NCES LEA District ID'!$F$3:$S$854,14,FALSE)</f>
        <v>1708280</v>
      </c>
      <c r="H190" s="137">
        <f>VLOOKUP(A190,'Enrollment FY18-20'!$A$9:$BL$859,64,FALSE)</f>
        <v>2223.75</v>
      </c>
      <c r="I190" s="138">
        <f t="shared" si="4"/>
        <v>4162.9263901068016</v>
      </c>
      <c r="J190" s="139">
        <f>VLOOKUP(A190,'SAIPE FY22'!$C$9:$O$859,9,FALSE)</f>
        <v>0.18625277161862527</v>
      </c>
      <c r="K190" s="141">
        <f t="shared" si="5"/>
        <v>680496.25</v>
      </c>
      <c r="L190" s="136" t="s">
        <v>10419</v>
      </c>
    </row>
    <row r="191" spans="1:12" ht="15.5" thickTop="1" thickBot="1" x14ac:dyDescent="0.4">
      <c r="A191" s="103" t="s">
        <v>1591</v>
      </c>
      <c r="B191" s="118" t="s">
        <v>1592</v>
      </c>
      <c r="C191" s="118" t="s">
        <v>1562</v>
      </c>
      <c r="D191" s="118" t="s">
        <v>108</v>
      </c>
      <c r="E191" s="104">
        <v>2272462.12</v>
      </c>
      <c r="F191" s="6"/>
      <c r="G191" s="136" t="str">
        <f>VLOOKUP(A191,'NCES LEA District ID'!$F$3:$S$854,14,FALSE)</f>
        <v>1718960</v>
      </c>
      <c r="H191" s="137">
        <f>VLOOKUP(A191,'Enrollment FY18-20'!$A$9:$BL$859,64,FALSE)</f>
        <v>341.5</v>
      </c>
      <c r="I191" s="138">
        <f t="shared" si="4"/>
        <v>6654.3546705710105</v>
      </c>
      <c r="J191" s="139">
        <f>VLOOKUP(A191,'SAIPE FY22'!$C$9:$O$859,9,FALSE)</f>
        <v>0.18617021276595744</v>
      </c>
      <c r="K191" s="141">
        <f t="shared" si="5"/>
        <v>680837.75</v>
      </c>
      <c r="L191" s="136" t="s">
        <v>10419</v>
      </c>
    </row>
    <row r="192" spans="1:12" ht="15.5" thickTop="1" thickBot="1" x14ac:dyDescent="0.4">
      <c r="A192" s="103" t="s">
        <v>527</v>
      </c>
      <c r="B192" s="118" t="s">
        <v>528</v>
      </c>
      <c r="C192" s="118" t="s">
        <v>526</v>
      </c>
      <c r="D192" s="118" t="s">
        <v>10</v>
      </c>
      <c r="E192" s="104">
        <v>3305973.2399999998</v>
      </c>
      <c r="F192" s="6"/>
      <c r="G192" s="136" t="str">
        <f>VLOOKUP(A192,'NCES LEA District ID'!$F$3:$S$854,14,FALSE)</f>
        <v>1728810</v>
      </c>
      <c r="H192" s="137">
        <f>VLOOKUP(A192,'Enrollment FY18-20'!$A$9:$BL$859,64,FALSE)</f>
        <v>542</v>
      </c>
      <c r="I192" s="138">
        <f t="shared" si="4"/>
        <v>6099.5816236162354</v>
      </c>
      <c r="J192" s="139">
        <f>VLOOKUP(A192,'SAIPE FY22'!$C$9:$O$859,9,FALSE)</f>
        <v>0.18600953895071543</v>
      </c>
      <c r="K192" s="141">
        <f t="shared" si="5"/>
        <v>681379.75</v>
      </c>
      <c r="L192" s="136" t="s">
        <v>10419</v>
      </c>
    </row>
    <row r="193" spans="1:12" ht="15.5" thickTop="1" thickBot="1" x14ac:dyDescent="0.4">
      <c r="A193" s="103" t="s">
        <v>1352</v>
      </c>
      <c r="B193" s="118" t="s">
        <v>1353</v>
      </c>
      <c r="C193" s="118" t="s">
        <v>1336</v>
      </c>
      <c r="D193" s="118" t="s">
        <v>10</v>
      </c>
      <c r="E193" s="104">
        <v>5260789.18</v>
      </c>
      <c r="F193" s="6"/>
      <c r="G193" s="136" t="str">
        <f>VLOOKUP(A193,'NCES LEA District ID'!$F$3:$S$854,14,FALSE)</f>
        <v>1708430</v>
      </c>
      <c r="H193" s="137">
        <f>VLOOKUP(A193,'Enrollment FY18-20'!$A$9:$BL$859,64,FALSE)</f>
        <v>1292</v>
      </c>
      <c r="I193" s="138">
        <f t="shared" si="4"/>
        <v>4071.8182507739934</v>
      </c>
      <c r="J193" s="139">
        <f>VLOOKUP(A193,'SAIPE FY22'!$C$9:$O$859,9,FALSE)</f>
        <v>0.18597560975609756</v>
      </c>
      <c r="K193" s="141">
        <f t="shared" si="5"/>
        <v>682671.75</v>
      </c>
      <c r="L193" s="136" t="s">
        <v>10419</v>
      </c>
    </row>
    <row r="194" spans="1:12" ht="15.5" thickTop="1" thickBot="1" x14ac:dyDescent="0.4">
      <c r="A194" s="103" t="s">
        <v>1259</v>
      </c>
      <c r="B194" s="118" t="s">
        <v>1260</v>
      </c>
      <c r="C194" s="118" t="s">
        <v>1252</v>
      </c>
      <c r="D194" s="118" t="s">
        <v>119</v>
      </c>
      <c r="E194" s="104">
        <v>5092260.669999999</v>
      </c>
      <c r="F194" s="6"/>
      <c r="G194" s="136" t="str">
        <f>VLOOKUP(A194,'NCES LEA District ID'!$F$3:$S$854,14,FALSE)</f>
        <v>1738100</v>
      </c>
      <c r="H194" s="137">
        <f>VLOOKUP(A194,'Enrollment FY18-20'!$A$9:$BL$859,64,FALSE)</f>
        <v>816.5</v>
      </c>
      <c r="I194" s="138">
        <f t="shared" si="4"/>
        <v>6236.6940232700535</v>
      </c>
      <c r="J194" s="139">
        <f>VLOOKUP(A194,'SAIPE FY22'!$C$9:$O$859,9,FALSE)</f>
        <v>0.18421052631578946</v>
      </c>
      <c r="K194" s="141">
        <f t="shared" si="5"/>
        <v>683488.25</v>
      </c>
      <c r="L194" s="136" t="s">
        <v>10419</v>
      </c>
    </row>
    <row r="195" spans="1:12" ht="15.5" thickTop="1" thickBot="1" x14ac:dyDescent="0.4">
      <c r="A195" s="103" t="s">
        <v>1391</v>
      </c>
      <c r="B195" s="118" t="s">
        <v>1392</v>
      </c>
      <c r="C195" s="118" t="s">
        <v>1368</v>
      </c>
      <c r="D195" s="118" t="s">
        <v>119</v>
      </c>
      <c r="E195" s="104">
        <v>2198687.9400000004</v>
      </c>
      <c r="F195" s="6"/>
      <c r="G195" s="136" t="str">
        <f>VLOOKUP(A195,'NCES LEA District ID'!$F$3:$S$854,14,FALSE)</f>
        <v>1712990</v>
      </c>
      <c r="H195" s="137">
        <f>VLOOKUP(A195,'Enrollment FY18-20'!$A$9:$BL$859,64,FALSE)</f>
        <v>573.5</v>
      </c>
      <c r="I195" s="138">
        <f t="shared" si="4"/>
        <v>3833.806346992154</v>
      </c>
      <c r="J195" s="139">
        <f>VLOOKUP(A195,'SAIPE FY22'!$C$9:$O$859,9,FALSE)</f>
        <v>0.18404907975460122</v>
      </c>
      <c r="K195" s="141">
        <f t="shared" si="5"/>
        <v>684061.75</v>
      </c>
      <c r="L195" s="136" t="s">
        <v>10419</v>
      </c>
    </row>
    <row r="196" spans="1:12" ht="15.5" thickTop="1" thickBot="1" x14ac:dyDescent="0.4">
      <c r="A196" s="103" t="s">
        <v>1360</v>
      </c>
      <c r="B196" s="118" t="s">
        <v>1361</v>
      </c>
      <c r="C196" s="118" t="s">
        <v>1336</v>
      </c>
      <c r="D196" s="118" t="s">
        <v>10</v>
      </c>
      <c r="E196" s="104">
        <v>8447275.0899999999</v>
      </c>
      <c r="F196" s="6"/>
      <c r="G196" s="136" t="str">
        <f>VLOOKUP(A196,'NCES LEA District ID'!$F$3:$S$854,14,FALSE)</f>
        <v>1716680</v>
      </c>
      <c r="H196" s="137">
        <f>VLOOKUP(A196,'Enrollment FY18-20'!$A$9:$BL$859,64,FALSE)</f>
        <v>1160</v>
      </c>
      <c r="I196" s="138">
        <f t="shared" si="4"/>
        <v>7282.1336982758621</v>
      </c>
      <c r="J196" s="139">
        <f>VLOOKUP(A196,'SAIPE FY22'!$C$9:$O$859,9,FALSE)</f>
        <v>0.18373983739837399</v>
      </c>
      <c r="K196" s="141">
        <f t="shared" si="5"/>
        <v>685221.75</v>
      </c>
      <c r="L196" s="136" t="s">
        <v>10419</v>
      </c>
    </row>
    <row r="197" spans="1:12" ht="15.5" thickTop="1" thickBot="1" x14ac:dyDescent="0.4">
      <c r="A197" s="103" t="s">
        <v>249</v>
      </c>
      <c r="B197" s="118" t="s">
        <v>250</v>
      </c>
      <c r="C197" s="118" t="s">
        <v>128</v>
      </c>
      <c r="D197" s="118" t="s">
        <v>108</v>
      </c>
      <c r="E197" s="104">
        <v>26460730.569999993</v>
      </c>
      <c r="F197" s="6"/>
      <c r="G197" s="136" t="str">
        <f>VLOOKUP(A197,'NCES LEA District ID'!$F$3:$S$854,14,FALSE)</f>
        <v>1706060</v>
      </c>
      <c r="H197" s="137">
        <f>VLOOKUP(A197,'Enrollment FY18-20'!$A$9:$BL$859,64,FALSE)</f>
        <v>2672.5</v>
      </c>
      <c r="I197" s="138">
        <f t="shared" si="4"/>
        <v>9901.1152740879297</v>
      </c>
      <c r="J197" s="139">
        <f>VLOOKUP(A197,'SAIPE FY22'!$C$9:$O$859,9,FALSE)</f>
        <v>0.18333830994326664</v>
      </c>
      <c r="K197" s="141">
        <f t="shared" si="5"/>
        <v>687894.25</v>
      </c>
      <c r="L197" s="136" t="s">
        <v>10419</v>
      </c>
    </row>
    <row r="198" spans="1:12" ht="15.5" thickTop="1" thickBot="1" x14ac:dyDescent="0.4">
      <c r="A198" s="103" t="s">
        <v>1087</v>
      </c>
      <c r="B198" s="118" t="s">
        <v>1088</v>
      </c>
      <c r="C198" s="118" t="s">
        <v>1080</v>
      </c>
      <c r="D198" s="118" t="s">
        <v>10</v>
      </c>
      <c r="E198" s="104">
        <v>134891512.27000001</v>
      </c>
      <c r="F198" s="6"/>
      <c r="G198" s="136" t="str">
        <f>VLOOKUP(A198,'NCES LEA District ID'!$F$3:$S$854,14,FALSE)</f>
        <v>1704680</v>
      </c>
      <c r="H198" s="137">
        <f>VLOOKUP(A198,'Enrollment FY18-20'!$A$9:$BL$859,64,FALSE)</f>
        <v>13059.25</v>
      </c>
      <c r="I198" s="138">
        <f t="shared" si="4"/>
        <v>10329.19289162854</v>
      </c>
      <c r="J198" s="139">
        <f>VLOOKUP(A198,'SAIPE FY22'!$C$9:$O$859,9,FALSE)</f>
        <v>0.18308441013592885</v>
      </c>
      <c r="K198" s="141">
        <f t="shared" si="5"/>
        <v>700953.5</v>
      </c>
      <c r="L198" s="136" t="s">
        <v>10419</v>
      </c>
    </row>
    <row r="199" spans="1:12" ht="15.5" thickTop="1" thickBot="1" x14ac:dyDescent="0.4">
      <c r="A199" s="103" t="s">
        <v>1125</v>
      </c>
      <c r="B199" s="118" t="s">
        <v>1126</v>
      </c>
      <c r="C199" s="118" t="s">
        <v>1099</v>
      </c>
      <c r="D199" s="118" t="s">
        <v>108</v>
      </c>
      <c r="E199" s="104">
        <v>5907416.7600000007</v>
      </c>
      <c r="F199" s="6"/>
      <c r="G199" s="136" t="str">
        <f>VLOOKUP(A199,'NCES LEA District ID'!$F$3:$S$854,14,FALSE)</f>
        <v>1706930</v>
      </c>
      <c r="H199" s="137">
        <f>VLOOKUP(A199,'Enrollment FY18-20'!$A$9:$BL$859,64,FALSE)</f>
        <v>1249</v>
      </c>
      <c r="I199" s="138">
        <f t="shared" si="4"/>
        <v>4729.7171817453973</v>
      </c>
      <c r="J199" s="139">
        <f>VLOOKUP(A199,'SAIPE FY22'!$C$9:$O$859,9,FALSE)</f>
        <v>0.1828793774319066</v>
      </c>
      <c r="K199" s="141">
        <f t="shared" si="5"/>
        <v>702202.5</v>
      </c>
      <c r="L199" s="136" t="s">
        <v>10419</v>
      </c>
    </row>
    <row r="200" spans="1:12" ht="15.5" thickTop="1" thickBot="1" x14ac:dyDescent="0.4">
      <c r="A200" s="103" t="s">
        <v>840</v>
      </c>
      <c r="B200" s="118" t="s">
        <v>841</v>
      </c>
      <c r="C200" s="118" t="s">
        <v>839</v>
      </c>
      <c r="D200" s="118" t="s">
        <v>108</v>
      </c>
      <c r="E200" s="104">
        <v>705303.93</v>
      </c>
      <c r="F200" s="6"/>
      <c r="G200" s="136" t="str">
        <f>VLOOKUP(A200,'NCES LEA District ID'!$F$3:$S$854,14,FALSE)</f>
        <v>1716320</v>
      </c>
      <c r="H200" s="137">
        <f>VLOOKUP(A200,'Enrollment FY18-20'!$A$9:$BL$859,64,FALSE)</f>
        <v>81</v>
      </c>
      <c r="I200" s="138">
        <f t="shared" ref="I200:I263" si="6">+E200/H200</f>
        <v>8707.4559259259258</v>
      </c>
      <c r="J200" s="139">
        <f>VLOOKUP(A200,'SAIPE FY22'!$C$9:$O$859,9,FALSE)</f>
        <v>0.18279569892473119</v>
      </c>
      <c r="K200" s="141">
        <f t="shared" si="5"/>
        <v>702283.5</v>
      </c>
      <c r="L200" s="136" t="s">
        <v>10419</v>
      </c>
    </row>
    <row r="201" spans="1:12" ht="15.5" thickTop="1" thickBot="1" x14ac:dyDescent="0.4">
      <c r="A201" s="103" t="s">
        <v>500</v>
      </c>
      <c r="B201" s="118" t="s">
        <v>501</v>
      </c>
      <c r="C201" s="118" t="s">
        <v>502</v>
      </c>
      <c r="D201" s="118" t="s">
        <v>10</v>
      </c>
      <c r="E201" s="104">
        <v>608098.46999999986</v>
      </c>
      <c r="F201" s="6"/>
      <c r="G201" s="136" t="str">
        <f>VLOOKUP(A201,'NCES LEA District ID'!$F$3:$S$854,14,FALSE)</f>
        <v>1700122</v>
      </c>
      <c r="H201" s="137">
        <f>VLOOKUP(A201,'Enrollment FY18-20'!$A$9:$BL$859,64,FALSE)</f>
        <v>335</v>
      </c>
      <c r="I201" s="138">
        <f t="shared" si="6"/>
        <v>1815.2193134328354</v>
      </c>
      <c r="J201" s="139">
        <f>VLOOKUP(A201,'SAIPE FY22'!$C$9:$O$859,9,FALSE)</f>
        <v>0.18230563002680966</v>
      </c>
      <c r="K201" s="141">
        <f t="shared" ref="K201:K264" si="7">+K200+H201</f>
        <v>702618.5</v>
      </c>
      <c r="L201" s="136" t="s">
        <v>10419</v>
      </c>
    </row>
    <row r="202" spans="1:12" ht="15.5" thickTop="1" thickBot="1" x14ac:dyDescent="0.4">
      <c r="A202" s="103" t="s">
        <v>179</v>
      </c>
      <c r="B202" s="118" t="s">
        <v>180</v>
      </c>
      <c r="C202" s="118" t="s">
        <v>128</v>
      </c>
      <c r="D202" s="118" t="s">
        <v>108</v>
      </c>
      <c r="E202" s="104">
        <v>3853964.94</v>
      </c>
      <c r="F202" s="6"/>
      <c r="G202" s="136" t="str">
        <f>VLOOKUP(A202,'NCES LEA District ID'!$F$3:$S$854,14,FALSE)</f>
        <v>1736480</v>
      </c>
      <c r="H202" s="137">
        <f>VLOOKUP(A202,'Enrollment FY18-20'!$A$9:$BL$859,64,FALSE)</f>
        <v>1618</v>
      </c>
      <c r="I202" s="138">
        <f t="shared" si="6"/>
        <v>2381.9313597033374</v>
      </c>
      <c r="J202" s="139">
        <f>VLOOKUP(A202,'SAIPE FY22'!$C$9:$O$859,9,FALSE)</f>
        <v>0.18132854578096949</v>
      </c>
      <c r="K202" s="141">
        <f t="shared" si="7"/>
        <v>704236.5</v>
      </c>
      <c r="L202" s="136" t="s">
        <v>10419</v>
      </c>
    </row>
    <row r="203" spans="1:12" ht="15.5" thickTop="1" thickBot="1" x14ac:dyDescent="0.4">
      <c r="A203" s="103" t="s">
        <v>1510</v>
      </c>
      <c r="B203" s="118" t="s">
        <v>1511</v>
      </c>
      <c r="C203" s="118" t="s">
        <v>1505</v>
      </c>
      <c r="D203" s="118" t="s">
        <v>108</v>
      </c>
      <c r="E203" s="104">
        <v>767862.92999999993</v>
      </c>
      <c r="F203" s="6"/>
      <c r="G203" s="136" t="str">
        <f>VLOOKUP(A203,'NCES LEA District ID'!$F$3:$S$854,14,FALSE)</f>
        <v>1705190</v>
      </c>
      <c r="H203" s="137">
        <f>VLOOKUP(A203,'Enrollment FY18-20'!$A$9:$BL$859,64,FALSE)</f>
        <v>225.5</v>
      </c>
      <c r="I203" s="138">
        <f t="shared" si="6"/>
        <v>3405.1571175166296</v>
      </c>
      <c r="J203" s="139">
        <f>VLOOKUP(A203,'SAIPE FY22'!$C$9:$O$859,9,FALSE)</f>
        <v>0.18095238095238095</v>
      </c>
      <c r="K203" s="141">
        <f t="shared" si="7"/>
        <v>704462</v>
      </c>
      <c r="L203" s="136" t="s">
        <v>10419</v>
      </c>
    </row>
    <row r="204" spans="1:12" ht="15.5" thickTop="1" thickBot="1" x14ac:dyDescent="0.4">
      <c r="A204" s="103" t="s">
        <v>1037</v>
      </c>
      <c r="B204" s="118" t="s">
        <v>1038</v>
      </c>
      <c r="C204" s="118" t="s">
        <v>1027</v>
      </c>
      <c r="D204" s="118" t="s">
        <v>108</v>
      </c>
      <c r="E204" s="104">
        <v>621422.16</v>
      </c>
      <c r="F204" s="6"/>
      <c r="G204" s="136" t="str">
        <f>VLOOKUP(A204,'NCES LEA District ID'!$F$3:$S$854,14,FALSE)</f>
        <v>1716590</v>
      </c>
      <c r="H204" s="137">
        <f>VLOOKUP(A204,'Enrollment FY18-20'!$A$9:$BL$859,64,FALSE)</f>
        <v>214.5</v>
      </c>
      <c r="I204" s="138">
        <f t="shared" si="6"/>
        <v>2897.0730069930073</v>
      </c>
      <c r="J204" s="139">
        <f>VLOOKUP(A204,'SAIPE FY22'!$C$9:$O$859,9,FALSE)</f>
        <v>0.18027210884353742</v>
      </c>
      <c r="K204" s="141">
        <f t="shared" si="7"/>
        <v>704676.5</v>
      </c>
      <c r="L204" s="136" t="s">
        <v>10419</v>
      </c>
    </row>
    <row r="205" spans="1:12" ht="15.5" thickTop="1" thickBot="1" x14ac:dyDescent="0.4">
      <c r="A205" s="103" t="s">
        <v>1544</v>
      </c>
      <c r="B205" s="118" t="s">
        <v>1545</v>
      </c>
      <c r="C205" s="118" t="s">
        <v>1541</v>
      </c>
      <c r="D205" s="118" t="s">
        <v>119</v>
      </c>
      <c r="E205" s="104">
        <v>6369872.75</v>
      </c>
      <c r="F205" s="6"/>
      <c r="G205" s="136" t="str">
        <f>VLOOKUP(A205,'NCES LEA District ID'!$F$3:$S$854,14,FALSE)</f>
        <v>1739870</v>
      </c>
      <c r="H205" s="137">
        <f>VLOOKUP(A205,'Enrollment FY18-20'!$A$9:$BL$859,64,FALSE)</f>
        <v>1689.5</v>
      </c>
      <c r="I205" s="138">
        <f t="shared" si="6"/>
        <v>3770.270938147381</v>
      </c>
      <c r="J205" s="139">
        <f>VLOOKUP(A205,'SAIPE FY22'!$C$9:$O$859,9,FALSE)</f>
        <v>0.17990275526742303</v>
      </c>
      <c r="K205" s="141">
        <f t="shared" si="7"/>
        <v>706366</v>
      </c>
      <c r="L205" s="136" t="s">
        <v>10419</v>
      </c>
    </row>
    <row r="206" spans="1:12" ht="15.5" thickTop="1" thickBot="1" x14ac:dyDescent="0.4">
      <c r="A206" s="103" t="s">
        <v>531</v>
      </c>
      <c r="B206" s="118" t="s">
        <v>532</v>
      </c>
      <c r="C206" s="118" t="s">
        <v>533</v>
      </c>
      <c r="D206" s="118" t="s">
        <v>10</v>
      </c>
      <c r="E206" s="104">
        <v>1304034.3099999998</v>
      </c>
      <c r="F206" s="6"/>
      <c r="G206" s="136" t="str">
        <f>VLOOKUP(A206,'NCES LEA District ID'!$F$3:$S$854,14,FALSE)</f>
        <v>1719920</v>
      </c>
      <c r="H206" s="137">
        <f>VLOOKUP(A206,'Enrollment FY18-20'!$A$9:$BL$859,64,FALSE)</f>
        <v>281</v>
      </c>
      <c r="I206" s="138">
        <f t="shared" si="6"/>
        <v>4640.6914946619208</v>
      </c>
      <c r="J206" s="139">
        <f>VLOOKUP(A206,'SAIPE FY22'!$C$9:$O$859,9,FALSE)</f>
        <v>0.1798780487804878</v>
      </c>
      <c r="K206" s="141">
        <f t="shared" si="7"/>
        <v>706647</v>
      </c>
      <c r="L206" s="136" t="s">
        <v>10419</v>
      </c>
    </row>
    <row r="207" spans="1:12" ht="15.5" thickTop="1" thickBot="1" x14ac:dyDescent="0.4">
      <c r="A207" s="103" t="s">
        <v>578</v>
      </c>
      <c r="B207" s="118" t="s">
        <v>579</v>
      </c>
      <c r="C207" s="118" t="s">
        <v>577</v>
      </c>
      <c r="D207" s="118" t="s">
        <v>108</v>
      </c>
      <c r="E207" s="104">
        <v>1885785.94</v>
      </c>
      <c r="F207" s="6"/>
      <c r="G207" s="136" t="str">
        <f>VLOOKUP(A207,'NCES LEA District ID'!$F$3:$S$854,14,FALSE)</f>
        <v>1734590</v>
      </c>
      <c r="H207" s="137">
        <f>VLOOKUP(A207,'Enrollment FY18-20'!$A$9:$BL$859,64,FALSE)</f>
        <v>368</v>
      </c>
      <c r="I207" s="138">
        <f t="shared" si="6"/>
        <v>5124.418315217391</v>
      </c>
      <c r="J207" s="139">
        <f>VLOOKUP(A207,'SAIPE FY22'!$C$9:$O$859,9,FALSE)</f>
        <v>0.17880794701986755</v>
      </c>
      <c r="K207" s="141">
        <f t="shared" si="7"/>
        <v>707015</v>
      </c>
      <c r="L207" s="136" t="s">
        <v>10419</v>
      </c>
    </row>
    <row r="208" spans="1:12" ht="15.5" thickTop="1" thickBot="1" x14ac:dyDescent="0.4">
      <c r="A208" s="103" t="s">
        <v>678</v>
      </c>
      <c r="B208" s="118" t="s">
        <v>679</v>
      </c>
      <c r="C208" s="118" t="s">
        <v>671</v>
      </c>
      <c r="D208" s="118" t="s">
        <v>119</v>
      </c>
      <c r="E208" s="104">
        <v>661779.23</v>
      </c>
      <c r="F208" s="6"/>
      <c r="G208" s="136" t="str">
        <f>VLOOKUP(A208,'NCES LEA District ID'!$F$3:$S$854,14,FALSE)</f>
        <v>1712870</v>
      </c>
      <c r="H208" s="137">
        <f>VLOOKUP(A208,'Enrollment FY18-20'!$A$9:$BL$859,64,FALSE)</f>
        <v>227.5</v>
      </c>
      <c r="I208" s="138">
        <f t="shared" si="6"/>
        <v>2908.919692307692</v>
      </c>
      <c r="J208" s="139">
        <f>VLOOKUP(A208,'SAIPE FY22'!$C$9:$O$859,9,FALSE)</f>
        <v>0.17880794701986755</v>
      </c>
      <c r="K208" s="141">
        <f t="shared" si="7"/>
        <v>707242.5</v>
      </c>
      <c r="L208" s="136" t="s">
        <v>10419</v>
      </c>
    </row>
    <row r="209" spans="1:12" ht="15.5" thickTop="1" thickBot="1" x14ac:dyDescent="0.4">
      <c r="A209" s="103" t="s">
        <v>33</v>
      </c>
      <c r="B209" s="118" t="s">
        <v>34</v>
      </c>
      <c r="C209" s="118" t="s">
        <v>6</v>
      </c>
      <c r="D209" s="118" t="s">
        <v>10</v>
      </c>
      <c r="E209" s="104">
        <v>342938.57</v>
      </c>
      <c r="F209" s="6"/>
      <c r="G209" s="136" t="str">
        <f>VLOOKUP(A209,'NCES LEA District ID'!$F$3:$S$854,14,FALSE)</f>
        <v>1725680</v>
      </c>
      <c r="H209" s="137">
        <f>VLOOKUP(A209,'Enrollment FY18-20'!$A$9:$BL$859,64,FALSE)</f>
        <v>169.5</v>
      </c>
      <c r="I209" s="138">
        <f t="shared" si="6"/>
        <v>2023.2364011799411</v>
      </c>
      <c r="J209" s="139">
        <f>VLOOKUP(A209,'SAIPE FY22'!$C$9:$O$859,9,FALSE)</f>
        <v>0.17829457364341086</v>
      </c>
      <c r="K209" s="141">
        <f t="shared" si="7"/>
        <v>707412</v>
      </c>
      <c r="L209" s="136" t="s">
        <v>10419</v>
      </c>
    </row>
    <row r="210" spans="1:12" ht="15.5" thickTop="1" thickBot="1" x14ac:dyDescent="0.4">
      <c r="A210" s="103" t="s">
        <v>1778</v>
      </c>
      <c r="B210" s="118" t="s">
        <v>1779</v>
      </c>
      <c r="C210" s="118" t="s">
        <v>671</v>
      </c>
      <c r="D210" s="118" t="s">
        <v>10</v>
      </c>
      <c r="E210" s="104">
        <v>663588.4</v>
      </c>
      <c r="F210" s="6"/>
      <c r="G210" s="136" t="str">
        <f>VLOOKUP(A210,'NCES LEA District ID'!$F$3:$S$854,14,FALSE)</f>
        <v>1739480</v>
      </c>
      <c r="H210" s="137">
        <f>VLOOKUP(A210,'Enrollment FY18-20'!$A$9:$BL$859,64,FALSE)</f>
        <v>332</v>
      </c>
      <c r="I210" s="138">
        <f t="shared" si="6"/>
        <v>1998.7602409638555</v>
      </c>
      <c r="J210" s="139">
        <f>VLOOKUP(A210,'SAIPE FY22'!$C$9:$O$859,9,FALSE)</f>
        <v>0.17824074074074073</v>
      </c>
      <c r="K210" s="141">
        <f t="shared" si="7"/>
        <v>707744</v>
      </c>
      <c r="L210" s="136" t="s">
        <v>10419</v>
      </c>
    </row>
    <row r="211" spans="1:12" ht="15.5" thickTop="1" thickBot="1" x14ac:dyDescent="0.4">
      <c r="A211" s="103" t="s">
        <v>1508</v>
      </c>
      <c r="B211" s="118" t="s">
        <v>1509</v>
      </c>
      <c r="C211" s="118" t="s">
        <v>1505</v>
      </c>
      <c r="D211" s="118" t="s">
        <v>108</v>
      </c>
      <c r="E211" s="104">
        <v>1764889.2700000003</v>
      </c>
      <c r="F211" s="6"/>
      <c r="G211" s="136" t="str">
        <f>VLOOKUP(A211,'NCES LEA District ID'!$F$3:$S$854,14,FALSE)</f>
        <v>1729040</v>
      </c>
      <c r="H211" s="137">
        <f>VLOOKUP(A211,'Enrollment FY18-20'!$A$9:$BL$859,64,FALSE)</f>
        <v>421</v>
      </c>
      <c r="I211" s="138">
        <f t="shared" si="6"/>
        <v>4192.1360332541572</v>
      </c>
      <c r="J211" s="139">
        <f>VLOOKUP(A211,'SAIPE FY22'!$C$9:$O$859,9,FALSE)</f>
        <v>0.17821782178217821</v>
      </c>
      <c r="K211" s="141">
        <f t="shared" si="7"/>
        <v>708165</v>
      </c>
      <c r="L211" s="136" t="s">
        <v>10419</v>
      </c>
    </row>
    <row r="212" spans="1:12" ht="15.5" thickTop="1" thickBot="1" x14ac:dyDescent="0.4">
      <c r="A212" s="103" t="s">
        <v>417</v>
      </c>
      <c r="B212" s="118" t="s">
        <v>418</v>
      </c>
      <c r="C212" s="118" t="s">
        <v>416</v>
      </c>
      <c r="D212" s="118" t="s">
        <v>10</v>
      </c>
      <c r="E212" s="104">
        <v>4029401.8199999994</v>
      </c>
      <c r="F212" s="6"/>
      <c r="G212" s="136" t="str">
        <f>VLOOKUP(A212,'NCES LEA District ID'!$F$3:$S$854,14,FALSE)</f>
        <v>1700310</v>
      </c>
      <c r="H212" s="137">
        <f>VLOOKUP(A212,'Enrollment FY18-20'!$A$9:$BL$859,64,FALSE)</f>
        <v>954.5</v>
      </c>
      <c r="I212" s="138">
        <f t="shared" si="6"/>
        <v>4221.4791199580923</v>
      </c>
      <c r="J212" s="139">
        <f>VLOOKUP(A212,'SAIPE FY22'!$C$9:$O$859,9,FALSE)</f>
        <v>0.17811934900542495</v>
      </c>
      <c r="K212" s="141">
        <f t="shared" si="7"/>
        <v>709119.5</v>
      </c>
      <c r="L212" s="136" t="s">
        <v>10419</v>
      </c>
    </row>
    <row r="213" spans="1:12" ht="15.5" thickTop="1" thickBot="1" x14ac:dyDescent="0.4">
      <c r="A213" s="103" t="s">
        <v>967</v>
      </c>
      <c r="B213" s="118" t="s">
        <v>968</v>
      </c>
      <c r="C213" s="118" t="s">
        <v>954</v>
      </c>
      <c r="D213" s="118" t="s">
        <v>108</v>
      </c>
      <c r="E213" s="104">
        <v>502987.38</v>
      </c>
      <c r="F213" s="6"/>
      <c r="G213" s="136" t="str">
        <f>VLOOKUP(A213,'NCES LEA District ID'!$F$3:$S$854,14,FALSE)</f>
        <v>1701381</v>
      </c>
      <c r="H213" s="137">
        <f>VLOOKUP(A213,'Enrollment FY18-20'!$A$9:$BL$859,64,FALSE)</f>
        <v>197</v>
      </c>
      <c r="I213" s="138">
        <f t="shared" si="6"/>
        <v>2553.235431472081</v>
      </c>
      <c r="J213" s="139">
        <f>VLOOKUP(A213,'SAIPE FY22'!$C$9:$O$859,9,FALSE)</f>
        <v>0.17674418604651163</v>
      </c>
      <c r="K213" s="141">
        <f t="shared" si="7"/>
        <v>709316.5</v>
      </c>
      <c r="L213" s="136" t="s">
        <v>10419</v>
      </c>
    </row>
    <row r="214" spans="1:12" ht="15.5" thickTop="1" thickBot="1" x14ac:dyDescent="0.4">
      <c r="A214" s="103" t="s">
        <v>883</v>
      </c>
      <c r="B214" s="118" t="s">
        <v>884</v>
      </c>
      <c r="C214" s="118" t="s">
        <v>880</v>
      </c>
      <c r="D214" s="118" t="s">
        <v>108</v>
      </c>
      <c r="E214" s="104">
        <v>310823.55999999994</v>
      </c>
      <c r="F214" s="6"/>
      <c r="G214" s="136" t="str">
        <f>VLOOKUP(A214,'NCES LEA District ID'!$F$3:$S$854,14,FALSE)</f>
        <v>1707740</v>
      </c>
      <c r="H214" s="137">
        <f>VLOOKUP(A214,'Enrollment FY18-20'!$A$9:$BL$859,64,FALSE)</f>
        <v>63</v>
      </c>
      <c r="I214" s="138">
        <f t="shared" si="6"/>
        <v>4933.7073015873002</v>
      </c>
      <c r="J214" s="139">
        <f>VLOOKUP(A214,'SAIPE FY22'!$C$9:$O$859,9,FALSE)</f>
        <v>0.17647058823529413</v>
      </c>
      <c r="K214" s="141">
        <f t="shared" si="7"/>
        <v>709379.5</v>
      </c>
      <c r="L214" s="136" t="s">
        <v>10419</v>
      </c>
    </row>
    <row r="215" spans="1:12" ht="15.5" thickTop="1" thickBot="1" x14ac:dyDescent="0.4">
      <c r="A215" s="103" t="s">
        <v>857</v>
      </c>
      <c r="B215" s="118" t="s">
        <v>858</v>
      </c>
      <c r="C215" s="118" t="s">
        <v>854</v>
      </c>
      <c r="D215" s="118" t="s">
        <v>10</v>
      </c>
      <c r="E215" s="104">
        <v>5704824.0800000001</v>
      </c>
      <c r="F215" s="6"/>
      <c r="G215" s="136" t="str">
        <f>VLOOKUP(A215,'NCES LEA District ID'!$F$3:$S$854,14,FALSE)</f>
        <v>1708500</v>
      </c>
      <c r="H215" s="137">
        <f>VLOOKUP(A215,'Enrollment FY18-20'!$A$9:$BL$859,64,FALSE)</f>
        <v>1282</v>
      </c>
      <c r="I215" s="138">
        <f t="shared" si="6"/>
        <v>4449.940780031201</v>
      </c>
      <c r="J215" s="139">
        <f>VLOOKUP(A215,'SAIPE FY22'!$C$9:$O$859,9,FALSE)</f>
        <v>0.17557803468208091</v>
      </c>
      <c r="K215" s="141">
        <f t="shared" si="7"/>
        <v>710661.5</v>
      </c>
      <c r="L215" s="136" t="s">
        <v>10419</v>
      </c>
    </row>
    <row r="216" spans="1:12" ht="15.5" thickTop="1" thickBot="1" x14ac:dyDescent="0.4">
      <c r="A216" s="103" t="s">
        <v>575</v>
      </c>
      <c r="B216" s="118" t="s">
        <v>576</v>
      </c>
      <c r="C216" s="118" t="s">
        <v>577</v>
      </c>
      <c r="D216" s="118" t="s">
        <v>10</v>
      </c>
      <c r="E216" s="104">
        <v>1541121.6300000001</v>
      </c>
      <c r="F216" s="6"/>
      <c r="G216" s="136" t="str">
        <f>VLOOKUP(A216,'NCES LEA District ID'!$F$3:$S$854,14,FALSE)</f>
        <v>1740650</v>
      </c>
      <c r="H216" s="137">
        <f>VLOOKUP(A216,'Enrollment FY18-20'!$A$9:$BL$859,64,FALSE)</f>
        <v>343</v>
      </c>
      <c r="I216" s="138">
        <f t="shared" si="6"/>
        <v>4493.0659766763856</v>
      </c>
      <c r="J216" s="139">
        <f>VLOOKUP(A216,'SAIPE FY22'!$C$9:$O$859,9,FALSE)</f>
        <v>0.17478510028653296</v>
      </c>
      <c r="K216" s="141">
        <f t="shared" si="7"/>
        <v>711004.5</v>
      </c>
      <c r="L216" s="136" t="s">
        <v>10419</v>
      </c>
    </row>
    <row r="217" spans="1:12" ht="15.5" thickTop="1" thickBot="1" x14ac:dyDescent="0.4">
      <c r="A217" s="103" t="s">
        <v>963</v>
      </c>
      <c r="B217" s="118" t="s">
        <v>964</v>
      </c>
      <c r="C217" s="118" t="s">
        <v>954</v>
      </c>
      <c r="D217" s="118" t="s">
        <v>10</v>
      </c>
      <c r="E217" s="104">
        <v>1671510.13</v>
      </c>
      <c r="F217" s="6"/>
      <c r="G217" s="136" t="str">
        <f>VLOOKUP(A217,'NCES LEA District ID'!$F$3:$S$854,14,FALSE)</f>
        <v>1718060</v>
      </c>
      <c r="H217" s="137">
        <f>VLOOKUP(A217,'Enrollment FY18-20'!$A$9:$BL$859,64,FALSE)</f>
        <v>543.5</v>
      </c>
      <c r="I217" s="138">
        <f t="shared" si="6"/>
        <v>3075.4556209751609</v>
      </c>
      <c r="J217" s="139">
        <f>VLOOKUP(A217,'SAIPE FY22'!$C$9:$O$859,9,FALSE)</f>
        <v>0.17462932454695224</v>
      </c>
      <c r="K217" s="141">
        <f t="shared" si="7"/>
        <v>711548</v>
      </c>
      <c r="L217" s="136" t="s">
        <v>10419</v>
      </c>
    </row>
    <row r="218" spans="1:12" ht="15.5" thickTop="1" thickBot="1" x14ac:dyDescent="0.4">
      <c r="A218" s="103" t="s">
        <v>223</v>
      </c>
      <c r="B218" s="118" t="s">
        <v>224</v>
      </c>
      <c r="C218" s="118" t="s">
        <v>128</v>
      </c>
      <c r="D218" s="118" t="s">
        <v>108</v>
      </c>
      <c r="E218" s="104">
        <v>926527.56</v>
      </c>
      <c r="F218" s="6"/>
      <c r="G218" s="136" t="str">
        <f>VLOOKUP(A218,'NCES LEA District ID'!$F$3:$S$854,14,FALSE)</f>
        <v>1739780</v>
      </c>
      <c r="H218" s="137">
        <f>VLOOKUP(A218,'Enrollment FY18-20'!$A$9:$BL$859,64,FALSE)</f>
        <v>572.5</v>
      </c>
      <c r="I218" s="138">
        <f t="shared" si="6"/>
        <v>1618.3887510917032</v>
      </c>
      <c r="J218" s="139">
        <f>VLOOKUP(A218,'SAIPE FY22'!$C$9:$O$859,9,FALSE)</f>
        <v>0.17429193899782136</v>
      </c>
      <c r="K218" s="141">
        <f t="shared" si="7"/>
        <v>712120.5</v>
      </c>
      <c r="L218" s="136" t="s">
        <v>10419</v>
      </c>
    </row>
    <row r="219" spans="1:12" ht="15.5" thickTop="1" thickBot="1" x14ac:dyDescent="0.4">
      <c r="A219" s="103" t="s">
        <v>1366</v>
      </c>
      <c r="B219" s="118" t="s">
        <v>1367</v>
      </c>
      <c r="C219" s="118" t="s">
        <v>1336</v>
      </c>
      <c r="D219" s="118" t="s">
        <v>10</v>
      </c>
      <c r="E219" s="104">
        <v>6124088.1200000001</v>
      </c>
      <c r="F219" s="6"/>
      <c r="G219" s="136" t="str">
        <f>VLOOKUP(A219,'NCES LEA District ID'!$F$3:$S$854,14,FALSE)</f>
        <v>1701403</v>
      </c>
      <c r="H219" s="137">
        <f>VLOOKUP(A219,'Enrollment FY18-20'!$A$9:$BL$859,64,FALSE)</f>
        <v>1162</v>
      </c>
      <c r="I219" s="138">
        <f t="shared" si="6"/>
        <v>5270.2995869191054</v>
      </c>
      <c r="J219" s="139">
        <f>VLOOKUP(A219,'SAIPE FY22'!$C$9:$O$859,9,FALSE)</f>
        <v>0.17425320056899005</v>
      </c>
      <c r="K219" s="141">
        <f t="shared" si="7"/>
        <v>713282.5</v>
      </c>
      <c r="L219" s="136" t="s">
        <v>10419</v>
      </c>
    </row>
    <row r="220" spans="1:12" ht="15.5" thickTop="1" thickBot="1" x14ac:dyDescent="0.4">
      <c r="A220" s="103" t="s">
        <v>850</v>
      </c>
      <c r="B220" s="118" t="s">
        <v>851</v>
      </c>
      <c r="C220" s="118" t="s">
        <v>839</v>
      </c>
      <c r="D220" s="118" t="s">
        <v>119</v>
      </c>
      <c r="E220" s="104">
        <v>2580262.54</v>
      </c>
      <c r="F220" s="6"/>
      <c r="G220" s="136" t="str">
        <f>VLOOKUP(A220,'NCES LEA District ID'!$F$3:$S$854,14,FALSE)</f>
        <v>1726180</v>
      </c>
      <c r="H220" s="137">
        <f>VLOOKUP(A220,'Enrollment FY18-20'!$A$9:$BL$859,64,FALSE)</f>
        <v>429</v>
      </c>
      <c r="I220" s="138">
        <f t="shared" si="6"/>
        <v>6014.5979953379956</v>
      </c>
      <c r="J220" s="139">
        <f>VLOOKUP(A220,'SAIPE FY22'!$C$9:$O$859,9,FALSE)</f>
        <v>0.17420814479638008</v>
      </c>
      <c r="K220" s="141">
        <f t="shared" si="7"/>
        <v>713711.5</v>
      </c>
      <c r="L220" s="136" t="s">
        <v>10419</v>
      </c>
    </row>
    <row r="221" spans="1:12" ht="15.5" thickTop="1" thickBot="1" x14ac:dyDescent="0.4">
      <c r="A221" s="103" t="s">
        <v>481</v>
      </c>
      <c r="B221" s="118" t="s">
        <v>482</v>
      </c>
      <c r="C221" s="118" t="s">
        <v>478</v>
      </c>
      <c r="D221" s="118" t="s">
        <v>10</v>
      </c>
      <c r="E221" s="104">
        <v>15021418.42</v>
      </c>
      <c r="F221" s="6"/>
      <c r="G221" s="136" t="str">
        <f>VLOOKUP(A221,'NCES LEA District ID'!$F$3:$S$854,14,FALSE)</f>
        <v>1725050</v>
      </c>
      <c r="H221" s="137">
        <f>VLOOKUP(A221,'Enrollment FY18-20'!$A$9:$BL$859,64,FALSE)</f>
        <v>2998.5</v>
      </c>
      <c r="I221" s="138">
        <f t="shared" si="6"/>
        <v>5009.6442954810736</v>
      </c>
      <c r="J221" s="139">
        <f>VLOOKUP(A221,'SAIPE FY22'!$C$9:$O$859,9,FALSE)</f>
        <v>0.17372638809387522</v>
      </c>
      <c r="K221" s="141">
        <f t="shared" si="7"/>
        <v>716710</v>
      </c>
      <c r="L221" s="136" t="s">
        <v>10419</v>
      </c>
    </row>
    <row r="222" spans="1:12" ht="15.5" thickTop="1" thickBot="1" x14ac:dyDescent="0.4">
      <c r="A222" s="103" t="s">
        <v>529</v>
      </c>
      <c r="B222" s="118" t="s">
        <v>530</v>
      </c>
      <c r="C222" s="118" t="s">
        <v>526</v>
      </c>
      <c r="D222" s="118" t="s">
        <v>10</v>
      </c>
      <c r="E222" s="104">
        <v>7071552.459999999</v>
      </c>
      <c r="F222" s="6"/>
      <c r="G222" s="136" t="str">
        <f>VLOOKUP(A222,'NCES LEA District ID'!$F$3:$S$854,14,FALSE)</f>
        <v>1715400</v>
      </c>
      <c r="H222" s="137">
        <f>VLOOKUP(A222,'Enrollment FY18-20'!$A$9:$BL$859,64,FALSE)</f>
        <v>1235</v>
      </c>
      <c r="I222" s="138">
        <f t="shared" si="6"/>
        <v>5725.953408906882</v>
      </c>
      <c r="J222" s="139">
        <f>VLOOKUP(A222,'SAIPE FY22'!$C$9:$O$859,9,FALSE)</f>
        <v>0.17355371900826447</v>
      </c>
      <c r="K222" s="141">
        <f t="shared" si="7"/>
        <v>717945</v>
      </c>
      <c r="L222" s="136" t="s">
        <v>10419</v>
      </c>
    </row>
    <row r="223" spans="1:12" ht="15.5" thickTop="1" thickBot="1" x14ac:dyDescent="0.4">
      <c r="A223" s="103" t="s">
        <v>604</v>
      </c>
      <c r="B223" s="118" t="s">
        <v>605</v>
      </c>
      <c r="C223" s="118" t="s">
        <v>606</v>
      </c>
      <c r="D223" s="118" t="s">
        <v>108</v>
      </c>
      <c r="E223" s="104">
        <v>1111700.95</v>
      </c>
      <c r="F223" s="6"/>
      <c r="G223" s="136" t="str">
        <f>VLOOKUP(A223,'NCES LEA District ID'!$F$3:$S$854,14,FALSE)</f>
        <v>1733030</v>
      </c>
      <c r="H223" s="137">
        <f>VLOOKUP(A223,'Enrollment FY18-20'!$A$9:$BL$859,64,FALSE)</f>
        <v>202.5</v>
      </c>
      <c r="I223" s="138">
        <f t="shared" si="6"/>
        <v>5489.8812345679007</v>
      </c>
      <c r="J223" s="139">
        <f>VLOOKUP(A223,'SAIPE FY22'!$C$9:$O$859,9,FALSE)</f>
        <v>0.17351598173515981</v>
      </c>
      <c r="K223" s="141">
        <f t="shared" si="7"/>
        <v>718147.5</v>
      </c>
      <c r="L223" s="136" t="s">
        <v>10419</v>
      </c>
    </row>
    <row r="224" spans="1:12" ht="15.5" thickTop="1" thickBot="1" x14ac:dyDescent="0.4">
      <c r="A224" s="103" t="s">
        <v>1533</v>
      </c>
      <c r="B224" s="118" t="s">
        <v>1534</v>
      </c>
      <c r="C224" s="118" t="s">
        <v>1505</v>
      </c>
      <c r="D224" s="118" t="s">
        <v>10</v>
      </c>
      <c r="E224" s="104">
        <v>1323495.3699999999</v>
      </c>
      <c r="F224" s="6"/>
      <c r="G224" s="136" t="str">
        <f>VLOOKUP(A224,'NCES LEA District ID'!$F$3:$S$854,14,FALSE)</f>
        <v>1731270</v>
      </c>
      <c r="H224" s="137">
        <f>VLOOKUP(A224,'Enrollment FY18-20'!$A$9:$BL$859,64,FALSE)</f>
        <v>693</v>
      </c>
      <c r="I224" s="138">
        <f t="shared" si="6"/>
        <v>1909.8057287157285</v>
      </c>
      <c r="J224" s="139">
        <f>VLOOKUP(A224,'SAIPE FY22'!$C$9:$O$859,9,FALSE)</f>
        <v>0.17258261933904528</v>
      </c>
      <c r="K224" s="141">
        <f t="shared" si="7"/>
        <v>718840.5</v>
      </c>
      <c r="L224" s="136" t="s">
        <v>10419</v>
      </c>
    </row>
    <row r="225" spans="1:12" ht="15.5" thickTop="1" thickBot="1" x14ac:dyDescent="0.4">
      <c r="A225" s="103" t="s">
        <v>952</v>
      </c>
      <c r="B225" s="118" t="s">
        <v>953</v>
      </c>
      <c r="C225" s="118" t="s">
        <v>954</v>
      </c>
      <c r="D225" s="118" t="s">
        <v>119</v>
      </c>
      <c r="E225" s="104">
        <v>1168281.9400000002</v>
      </c>
      <c r="F225" s="6"/>
      <c r="G225" s="136" t="str">
        <f>VLOOKUP(A225,'NCES LEA District ID'!$F$3:$S$854,14,FALSE)</f>
        <v>1701384</v>
      </c>
      <c r="H225" s="137">
        <f>VLOOKUP(A225,'Enrollment FY18-20'!$A$9:$BL$859,64,FALSE)</f>
        <v>301.5</v>
      </c>
      <c r="I225" s="138">
        <f t="shared" si="6"/>
        <v>3874.8986401326706</v>
      </c>
      <c r="J225" s="139">
        <f>VLOOKUP(A225,'SAIPE FY22'!$C$9:$O$859,9,FALSE)</f>
        <v>0.17249999999999999</v>
      </c>
      <c r="K225" s="141">
        <f t="shared" si="7"/>
        <v>719142</v>
      </c>
      <c r="L225" s="136" t="s">
        <v>10419</v>
      </c>
    </row>
    <row r="226" spans="1:12" ht="15.5" thickTop="1" thickBot="1" x14ac:dyDescent="0.4">
      <c r="A226" s="103" t="s">
        <v>1115</v>
      </c>
      <c r="B226" s="118" t="s">
        <v>1116</v>
      </c>
      <c r="C226" s="118" t="s">
        <v>1099</v>
      </c>
      <c r="D226" s="118" t="s">
        <v>10</v>
      </c>
      <c r="E226" s="104">
        <v>5096212.5900000008</v>
      </c>
      <c r="F226" s="6"/>
      <c r="G226" s="136" t="str">
        <f>VLOOKUP(A226,'NCES LEA District ID'!$F$3:$S$854,14,FALSE)</f>
        <v>1726430</v>
      </c>
      <c r="H226" s="137">
        <f>VLOOKUP(A226,'Enrollment FY18-20'!$A$9:$BL$859,64,FALSE)</f>
        <v>962</v>
      </c>
      <c r="I226" s="138">
        <f t="shared" si="6"/>
        <v>5297.5182848232853</v>
      </c>
      <c r="J226" s="139">
        <f>VLOOKUP(A226,'SAIPE FY22'!$C$9:$O$859,9,FALSE)</f>
        <v>0.17218543046357615</v>
      </c>
      <c r="K226" s="141">
        <f t="shared" si="7"/>
        <v>720104</v>
      </c>
      <c r="L226" s="136" t="s">
        <v>10419</v>
      </c>
    </row>
    <row r="227" spans="1:12" ht="15.5" thickTop="1" thickBot="1" x14ac:dyDescent="0.4">
      <c r="A227" s="103" t="s">
        <v>887</v>
      </c>
      <c r="B227" s="118" t="s">
        <v>888</v>
      </c>
      <c r="C227" s="118" t="s">
        <v>880</v>
      </c>
      <c r="D227" s="118" t="s">
        <v>108</v>
      </c>
      <c r="E227" s="104">
        <v>659045.37000000011</v>
      </c>
      <c r="F227" s="6"/>
      <c r="G227" s="136" t="str">
        <f>VLOOKUP(A227,'NCES LEA District ID'!$F$3:$S$854,14,FALSE)</f>
        <v>1711520</v>
      </c>
      <c r="H227" s="137">
        <f>VLOOKUP(A227,'Enrollment FY18-20'!$A$9:$BL$859,64,FALSE)</f>
        <v>100.5</v>
      </c>
      <c r="I227" s="138">
        <f t="shared" si="6"/>
        <v>6557.6653731343295</v>
      </c>
      <c r="J227" s="139">
        <f>VLOOKUP(A227,'SAIPE FY22'!$C$9:$O$859,9,FALSE)</f>
        <v>0.17142857142857143</v>
      </c>
      <c r="K227" s="141">
        <f t="shared" si="7"/>
        <v>720204.5</v>
      </c>
      <c r="L227" s="136" t="s">
        <v>10419</v>
      </c>
    </row>
    <row r="228" spans="1:12" ht="15.5" thickTop="1" thickBot="1" x14ac:dyDescent="0.4">
      <c r="A228" s="103" t="s">
        <v>896</v>
      </c>
      <c r="B228" s="118" t="s">
        <v>897</v>
      </c>
      <c r="C228" s="118" t="s">
        <v>898</v>
      </c>
      <c r="D228" s="118" t="s">
        <v>10</v>
      </c>
      <c r="E228" s="104">
        <v>6389333.6799999997</v>
      </c>
      <c r="F228" s="6"/>
      <c r="G228" s="136" t="str">
        <f>VLOOKUP(A228,'NCES LEA District ID'!$F$3:$S$854,14,FALSE)</f>
        <v>1720550</v>
      </c>
      <c r="H228" s="137">
        <f>VLOOKUP(A228,'Enrollment FY18-20'!$A$9:$BL$859,64,FALSE)</f>
        <v>1038.5</v>
      </c>
      <c r="I228" s="138">
        <f t="shared" si="6"/>
        <v>6152.4638228213771</v>
      </c>
      <c r="J228" s="139">
        <f>VLOOKUP(A228,'SAIPE FY22'!$C$9:$O$859,9,FALSE)</f>
        <v>0.17138364779874213</v>
      </c>
      <c r="K228" s="141">
        <f t="shared" si="7"/>
        <v>721243</v>
      </c>
      <c r="L228" s="136" t="s">
        <v>10419</v>
      </c>
    </row>
    <row r="229" spans="1:12" ht="15.5" thickTop="1" thickBot="1" x14ac:dyDescent="0.4">
      <c r="A229" s="103" t="s">
        <v>17</v>
      </c>
      <c r="B229" s="118" t="s">
        <v>18</v>
      </c>
      <c r="C229" s="118" t="s">
        <v>7</v>
      </c>
      <c r="D229" s="118" t="s">
        <v>10</v>
      </c>
      <c r="E229" s="104">
        <v>16172150.880000001</v>
      </c>
      <c r="F229" s="6"/>
      <c r="G229" s="136" t="str">
        <f>VLOOKUP(A229,'NCES LEA District ID'!$F$3:$S$854,14,FALSE)</f>
        <v>1733000</v>
      </c>
      <c r="H229" s="137">
        <f>VLOOKUP(A229,'Enrollment FY18-20'!$A$9:$BL$859,64,FALSE)</f>
        <v>6078.5</v>
      </c>
      <c r="I229" s="138">
        <f t="shared" si="6"/>
        <v>2660.5496224397466</v>
      </c>
      <c r="J229" s="139">
        <f>VLOOKUP(A229,'SAIPE FY22'!$C$9:$O$859,9,FALSE)</f>
        <v>0.17043567139389293</v>
      </c>
      <c r="K229" s="141">
        <f t="shared" si="7"/>
        <v>727321.5</v>
      </c>
      <c r="L229" s="136" t="s">
        <v>10419</v>
      </c>
    </row>
    <row r="230" spans="1:12" ht="15.5" thickTop="1" thickBot="1" x14ac:dyDescent="0.4">
      <c r="A230" s="103" t="s">
        <v>1022</v>
      </c>
      <c r="B230" s="118" t="s">
        <v>1023</v>
      </c>
      <c r="C230" s="118" t="s">
        <v>1024</v>
      </c>
      <c r="D230" s="118" t="s">
        <v>10</v>
      </c>
      <c r="E230" s="104">
        <v>262326.78000000003</v>
      </c>
      <c r="F230" s="6"/>
      <c r="G230" s="136" t="str">
        <f>VLOOKUP(A230,'NCES LEA District ID'!$F$3:$S$854,14,FALSE)</f>
        <v>1706880</v>
      </c>
      <c r="H230" s="137">
        <f>VLOOKUP(A230,'Enrollment FY18-20'!$A$9:$BL$859,64,FALSE)</f>
        <v>190.5</v>
      </c>
      <c r="I230" s="138">
        <f t="shared" si="6"/>
        <v>1377.0434645669293</v>
      </c>
      <c r="J230" s="139">
        <f>VLOOKUP(A230,'SAIPE FY22'!$C$9:$O$859,9,FALSE)</f>
        <v>0.1702127659574468</v>
      </c>
      <c r="K230" s="141">
        <f t="shared" si="7"/>
        <v>727512</v>
      </c>
      <c r="L230" s="136" t="s">
        <v>10419</v>
      </c>
    </row>
    <row r="231" spans="1:12" ht="15.5" thickTop="1" thickBot="1" x14ac:dyDescent="0.4">
      <c r="A231" s="103" t="s">
        <v>1450</v>
      </c>
      <c r="B231" s="118" t="s">
        <v>1451</v>
      </c>
      <c r="C231" s="118" t="s">
        <v>1441</v>
      </c>
      <c r="D231" s="118" t="s">
        <v>10</v>
      </c>
      <c r="E231" s="104">
        <v>4842343.0999999996</v>
      </c>
      <c r="F231" s="6"/>
      <c r="G231" s="136" t="str">
        <f>VLOOKUP(A231,'NCES LEA District ID'!$F$3:$S$854,14,FALSE)</f>
        <v>1709810</v>
      </c>
      <c r="H231" s="137">
        <f>VLOOKUP(A231,'Enrollment FY18-20'!$A$9:$BL$859,64,FALSE)</f>
        <v>968</v>
      </c>
      <c r="I231" s="138">
        <f t="shared" si="6"/>
        <v>5002.4205578512392</v>
      </c>
      <c r="J231" s="139">
        <f>VLOOKUP(A231,'SAIPE FY22'!$C$9:$O$859,9,FALSE)</f>
        <v>0.17006200177147918</v>
      </c>
      <c r="K231" s="141">
        <f t="shared" si="7"/>
        <v>728480</v>
      </c>
      <c r="L231" s="136" t="s">
        <v>10419</v>
      </c>
    </row>
    <row r="232" spans="1:12" ht="15.5" thickTop="1" thickBot="1" x14ac:dyDescent="0.4">
      <c r="A232" s="103" t="s">
        <v>209</v>
      </c>
      <c r="B232" s="118" t="s">
        <v>210</v>
      </c>
      <c r="C232" s="118" t="s">
        <v>128</v>
      </c>
      <c r="D232" s="118" t="s">
        <v>108</v>
      </c>
      <c r="E232" s="104">
        <v>519625.9599999999</v>
      </c>
      <c r="F232" s="6"/>
      <c r="G232" s="136" t="str">
        <f>VLOOKUP(A232,'NCES LEA District ID'!$F$3:$S$854,14,FALSE)</f>
        <v>1731200</v>
      </c>
      <c r="H232" s="137">
        <f>VLOOKUP(A232,'Enrollment FY18-20'!$A$9:$BL$859,64,FALSE)</f>
        <v>398.5</v>
      </c>
      <c r="I232" s="138">
        <f t="shared" si="6"/>
        <v>1303.9547302383937</v>
      </c>
      <c r="J232" s="139">
        <f>VLOOKUP(A232,'SAIPE FY22'!$C$9:$O$859,9,FALSE)</f>
        <v>0.17005076142131981</v>
      </c>
      <c r="K232" s="141">
        <f t="shared" si="7"/>
        <v>728878.5</v>
      </c>
      <c r="L232" s="136" t="s">
        <v>10419</v>
      </c>
    </row>
    <row r="233" spans="1:12" ht="15.5" thickTop="1" thickBot="1" x14ac:dyDescent="0.4">
      <c r="A233" s="103" t="s">
        <v>479</v>
      </c>
      <c r="B233" s="118" t="s">
        <v>480</v>
      </c>
      <c r="C233" s="118" t="s">
        <v>478</v>
      </c>
      <c r="D233" s="118" t="s">
        <v>10</v>
      </c>
      <c r="E233" s="104">
        <v>8603313.3099999987</v>
      </c>
      <c r="F233" s="6"/>
      <c r="G233" s="136" t="str">
        <f>VLOOKUP(A233,'NCES LEA District ID'!$F$3:$S$854,14,FALSE)</f>
        <v>1709600</v>
      </c>
      <c r="H233" s="137">
        <f>VLOOKUP(A233,'Enrollment FY18-20'!$A$9:$BL$859,64,FALSE)</f>
        <v>2570</v>
      </c>
      <c r="I233" s="138">
        <f t="shared" si="6"/>
        <v>3347.5927276264588</v>
      </c>
      <c r="J233" s="139">
        <f>VLOOKUP(A233,'SAIPE FY22'!$C$9:$O$859,9,FALSE)</f>
        <v>0.16985815602836879</v>
      </c>
      <c r="K233" s="141">
        <f t="shared" si="7"/>
        <v>731448.5</v>
      </c>
      <c r="L233" s="136" t="s">
        <v>10419</v>
      </c>
    </row>
    <row r="234" spans="1:12" ht="15.5" thickTop="1" thickBot="1" x14ac:dyDescent="0.4">
      <c r="A234" s="103" t="s">
        <v>866</v>
      </c>
      <c r="B234" s="118" t="s">
        <v>867</v>
      </c>
      <c r="C234" s="118" t="s">
        <v>859</v>
      </c>
      <c r="D234" s="118" t="s">
        <v>119</v>
      </c>
      <c r="E234" s="104">
        <v>3493218.2800000003</v>
      </c>
      <c r="F234" s="6"/>
      <c r="G234" s="136" t="str">
        <f>VLOOKUP(A234,'NCES LEA District ID'!$F$3:$S$854,14,FALSE)</f>
        <v>1705970</v>
      </c>
      <c r="H234" s="137">
        <f>VLOOKUP(A234,'Enrollment FY18-20'!$A$9:$BL$859,64,FALSE)</f>
        <v>538</v>
      </c>
      <c r="I234" s="138">
        <f t="shared" si="6"/>
        <v>6492.9707806691458</v>
      </c>
      <c r="J234" s="139">
        <f>VLOOKUP(A234,'SAIPE FY22'!$C$9:$O$859,9,FALSE)</f>
        <v>0.16971713810316139</v>
      </c>
      <c r="K234" s="141">
        <f t="shared" si="7"/>
        <v>731986.5</v>
      </c>
      <c r="L234" s="136" t="s">
        <v>10419</v>
      </c>
    </row>
    <row r="235" spans="1:12" ht="15.5" thickTop="1" thickBot="1" x14ac:dyDescent="0.4">
      <c r="A235" s="103" t="s">
        <v>66</v>
      </c>
      <c r="B235" s="118" t="s">
        <v>67</v>
      </c>
      <c r="C235" s="118" t="s">
        <v>61</v>
      </c>
      <c r="D235" s="118" t="s">
        <v>10</v>
      </c>
      <c r="E235" s="104">
        <v>6766544.2700000005</v>
      </c>
      <c r="F235" s="6"/>
      <c r="G235" s="136" t="str">
        <f>VLOOKUP(A235,'NCES LEA District ID'!$F$3:$S$854,14,FALSE)</f>
        <v>1730630</v>
      </c>
      <c r="H235" s="137">
        <f>VLOOKUP(A235,'Enrollment FY18-20'!$A$9:$BL$859,64,FALSE)</f>
        <v>1180</v>
      </c>
      <c r="I235" s="138">
        <f t="shared" si="6"/>
        <v>5734.3595508474582</v>
      </c>
      <c r="J235" s="139">
        <f>VLOOKUP(A235,'SAIPE FY22'!$C$9:$O$859,9,FALSE)</f>
        <v>0.1696551724137931</v>
      </c>
      <c r="K235" s="141">
        <f t="shared" si="7"/>
        <v>733166.5</v>
      </c>
      <c r="L235" s="136" t="s">
        <v>10419</v>
      </c>
    </row>
    <row r="236" spans="1:12" ht="15.5" thickTop="1" thickBot="1" x14ac:dyDescent="0.4">
      <c r="A236" s="103" t="s">
        <v>42</v>
      </c>
      <c r="B236" s="118" t="s">
        <v>43</v>
      </c>
      <c r="C236" s="118" t="s">
        <v>41</v>
      </c>
      <c r="D236" s="118" t="s">
        <v>10</v>
      </c>
      <c r="E236" s="104">
        <v>1668982.65</v>
      </c>
      <c r="F236" s="6"/>
      <c r="G236" s="136" t="str">
        <f>VLOOKUP(A236,'NCES LEA District ID'!$F$3:$S$854,14,FALSE)</f>
        <v>1717790</v>
      </c>
      <c r="H236" s="137">
        <f>VLOOKUP(A236,'Enrollment FY18-20'!$A$9:$BL$859,64,FALSE)</f>
        <v>330</v>
      </c>
      <c r="I236" s="138">
        <f t="shared" si="6"/>
        <v>5057.5231818181819</v>
      </c>
      <c r="J236" s="139">
        <f>VLOOKUP(A236,'SAIPE FY22'!$C$9:$O$859,9,FALSE)</f>
        <v>0.16953316953316952</v>
      </c>
      <c r="K236" s="141">
        <f t="shared" si="7"/>
        <v>733496.5</v>
      </c>
      <c r="L236" s="136" t="s">
        <v>10419</v>
      </c>
    </row>
    <row r="237" spans="1:12" ht="15.5" thickTop="1" thickBot="1" x14ac:dyDescent="0.4">
      <c r="A237" s="103" t="s">
        <v>588</v>
      </c>
      <c r="B237" s="118" t="s">
        <v>589</v>
      </c>
      <c r="C237" s="118" t="s">
        <v>577</v>
      </c>
      <c r="D237" s="118" t="s">
        <v>108</v>
      </c>
      <c r="E237" s="104">
        <v>1375379.2000000002</v>
      </c>
      <c r="F237" s="6"/>
      <c r="G237" s="136" t="str">
        <f>VLOOKUP(A237,'NCES LEA District ID'!$F$3:$S$854,14,FALSE)</f>
        <v>1738190</v>
      </c>
      <c r="H237" s="137">
        <f>VLOOKUP(A237,'Enrollment FY18-20'!$A$9:$BL$859,64,FALSE)</f>
        <v>255</v>
      </c>
      <c r="I237" s="138">
        <f t="shared" si="6"/>
        <v>5393.6439215686278</v>
      </c>
      <c r="J237" s="139">
        <f>VLOOKUP(A237,'SAIPE FY22'!$C$9:$O$859,9,FALSE)</f>
        <v>0.16949152542372881</v>
      </c>
      <c r="K237" s="141">
        <f t="shared" si="7"/>
        <v>733751.5</v>
      </c>
      <c r="L237" s="136" t="s">
        <v>10419</v>
      </c>
    </row>
    <row r="238" spans="1:12" ht="15.5" thickTop="1" thickBot="1" x14ac:dyDescent="0.4">
      <c r="A238" s="103" t="s">
        <v>623</v>
      </c>
      <c r="B238" s="118" t="s">
        <v>624</v>
      </c>
      <c r="C238" s="118" t="s">
        <v>606</v>
      </c>
      <c r="D238" s="118" t="s">
        <v>10</v>
      </c>
      <c r="E238" s="104">
        <v>2901115.5999999996</v>
      </c>
      <c r="F238" s="6"/>
      <c r="G238" s="136" t="str">
        <f>VLOOKUP(A238,'NCES LEA District ID'!$F$3:$S$854,14,FALSE)</f>
        <v>1700114</v>
      </c>
      <c r="H238" s="137">
        <f>VLOOKUP(A238,'Enrollment FY18-20'!$A$9:$BL$859,64,FALSE)</f>
        <v>622</v>
      </c>
      <c r="I238" s="138">
        <f t="shared" si="6"/>
        <v>4664.1729903536971</v>
      </c>
      <c r="J238" s="139">
        <f>VLOOKUP(A238,'SAIPE FY22'!$C$9:$O$859,9,FALSE)</f>
        <v>0.16886930983847284</v>
      </c>
      <c r="K238" s="141">
        <f t="shared" si="7"/>
        <v>734373.5</v>
      </c>
      <c r="L238" s="136" t="s">
        <v>10419</v>
      </c>
    </row>
    <row r="239" spans="1:12" ht="15.5" thickTop="1" thickBot="1" x14ac:dyDescent="0.4">
      <c r="A239" s="103" t="s">
        <v>225</v>
      </c>
      <c r="B239" s="118" t="s">
        <v>226</v>
      </c>
      <c r="C239" s="118" t="s">
        <v>128</v>
      </c>
      <c r="D239" s="118" t="s">
        <v>108</v>
      </c>
      <c r="E239" s="104">
        <v>15744095.840000002</v>
      </c>
      <c r="F239" s="6"/>
      <c r="G239" s="136" t="str">
        <f>VLOOKUP(A239,'NCES LEA District ID'!$F$3:$S$854,14,FALSE)</f>
        <v>1706000</v>
      </c>
      <c r="H239" s="137">
        <f>VLOOKUP(A239,'Enrollment FY18-20'!$A$9:$BL$859,64,FALSE)</f>
        <v>2458.5</v>
      </c>
      <c r="I239" s="138">
        <f t="shared" si="6"/>
        <v>6403.9438031319914</v>
      </c>
      <c r="J239" s="139">
        <f>VLOOKUP(A239,'SAIPE FY22'!$C$9:$O$859,9,FALSE)</f>
        <v>0.16886446886446888</v>
      </c>
      <c r="K239" s="141">
        <f t="shared" si="7"/>
        <v>736832</v>
      </c>
      <c r="L239" s="136" t="s">
        <v>10419</v>
      </c>
    </row>
    <row r="240" spans="1:12" ht="15.5" thickTop="1" thickBot="1" x14ac:dyDescent="0.4">
      <c r="A240" s="103" t="s">
        <v>381</v>
      </c>
      <c r="B240" s="118" t="s">
        <v>382</v>
      </c>
      <c r="C240" s="118" t="s">
        <v>128</v>
      </c>
      <c r="D240" s="118" t="s">
        <v>108</v>
      </c>
      <c r="E240" s="104">
        <v>5783865.2599999998</v>
      </c>
      <c r="F240" s="6"/>
      <c r="G240" s="136" t="str">
        <f>VLOOKUP(A240,'NCES LEA District ID'!$F$3:$S$854,14,FALSE)</f>
        <v>1738370</v>
      </c>
      <c r="H240" s="137">
        <f>VLOOKUP(A240,'Enrollment FY18-20'!$A$9:$BL$859,64,FALSE)</f>
        <v>987</v>
      </c>
      <c r="I240" s="138">
        <f t="shared" si="6"/>
        <v>5860.0458561296855</v>
      </c>
      <c r="J240" s="139">
        <f>VLOOKUP(A240,'SAIPE FY22'!$C$9:$O$859,9,FALSE)</f>
        <v>0.1678773204196933</v>
      </c>
      <c r="K240" s="141">
        <f t="shared" si="7"/>
        <v>737819</v>
      </c>
      <c r="L240" s="136" t="s">
        <v>10419</v>
      </c>
    </row>
    <row r="241" spans="1:12" ht="15.5" thickTop="1" thickBot="1" x14ac:dyDescent="0.4">
      <c r="A241" s="103" t="s">
        <v>1721</v>
      </c>
      <c r="B241" s="118" t="s">
        <v>1722</v>
      </c>
      <c r="C241" s="118" t="s">
        <v>1706</v>
      </c>
      <c r="D241" s="118" t="s">
        <v>10</v>
      </c>
      <c r="E241" s="104">
        <v>4245641.7600000007</v>
      </c>
      <c r="F241" s="6"/>
      <c r="G241" s="136" t="str">
        <f>VLOOKUP(A241,'NCES LEA District ID'!$F$3:$S$854,14,FALSE)</f>
        <v>1710800</v>
      </c>
      <c r="H241" s="137">
        <f>VLOOKUP(A241,'Enrollment FY18-20'!$A$9:$BL$859,64,FALSE)</f>
        <v>938.5</v>
      </c>
      <c r="I241" s="138">
        <f t="shared" si="6"/>
        <v>4523.8590942994151</v>
      </c>
      <c r="J241" s="139">
        <f>VLOOKUP(A241,'SAIPE FY22'!$C$9:$O$859,9,FALSE)</f>
        <v>0.16749256689791872</v>
      </c>
      <c r="K241" s="141">
        <f t="shared" si="7"/>
        <v>738757.5</v>
      </c>
      <c r="L241" s="136" t="s">
        <v>10419</v>
      </c>
    </row>
    <row r="242" spans="1:12" ht="15.5" thickTop="1" thickBot="1" x14ac:dyDescent="0.4">
      <c r="A242" s="103" t="s">
        <v>235</v>
      </c>
      <c r="B242" s="118" t="s">
        <v>236</v>
      </c>
      <c r="C242" s="118" t="s">
        <v>128</v>
      </c>
      <c r="D242" s="118" t="s">
        <v>108</v>
      </c>
      <c r="E242" s="104">
        <v>1372666.9600000002</v>
      </c>
      <c r="F242" s="6"/>
      <c r="G242" s="136" t="str">
        <f>VLOOKUP(A242,'NCES LEA District ID'!$F$3:$S$854,14,FALSE)</f>
        <v>1713440</v>
      </c>
      <c r="H242" s="137">
        <f>VLOOKUP(A242,'Enrollment FY18-20'!$A$9:$BL$859,64,FALSE)</f>
        <v>385.5</v>
      </c>
      <c r="I242" s="138">
        <f t="shared" si="6"/>
        <v>3560.7443839169914</v>
      </c>
      <c r="J242" s="139">
        <f>VLOOKUP(A242,'SAIPE FY22'!$C$9:$O$859,9,FALSE)</f>
        <v>0.1673728813559322</v>
      </c>
      <c r="K242" s="141">
        <f t="shared" si="7"/>
        <v>739143</v>
      </c>
      <c r="L242" s="136" t="s">
        <v>10419</v>
      </c>
    </row>
    <row r="243" spans="1:12" ht="15.5" thickTop="1" thickBot="1" x14ac:dyDescent="0.4">
      <c r="A243" s="103" t="s">
        <v>971</v>
      </c>
      <c r="B243" s="118" t="s">
        <v>972</v>
      </c>
      <c r="C243" s="118" t="s">
        <v>938</v>
      </c>
      <c r="D243" s="118" t="s">
        <v>10</v>
      </c>
      <c r="E243" s="104">
        <v>3481545.1999999997</v>
      </c>
      <c r="F243" s="6"/>
      <c r="G243" s="136" t="str">
        <f>VLOOKUP(A243,'NCES LEA District ID'!$F$3:$S$854,14,FALSE)</f>
        <v>1707950</v>
      </c>
      <c r="H243" s="137">
        <f>VLOOKUP(A243,'Enrollment FY18-20'!$A$9:$BL$859,64,FALSE)</f>
        <v>579</v>
      </c>
      <c r="I243" s="138">
        <f t="shared" si="6"/>
        <v>6013.0314335060448</v>
      </c>
      <c r="J243" s="139">
        <f>VLOOKUP(A243,'SAIPE FY22'!$C$9:$O$859,9,FALSE)</f>
        <v>0.16709183673469388</v>
      </c>
      <c r="K243" s="141">
        <f t="shared" si="7"/>
        <v>739722</v>
      </c>
      <c r="L243" s="136" t="s">
        <v>10419</v>
      </c>
    </row>
    <row r="244" spans="1:12" ht="15.5" thickTop="1" thickBot="1" x14ac:dyDescent="0.4">
      <c r="A244" s="103" t="s">
        <v>1503</v>
      </c>
      <c r="B244" s="118" t="s">
        <v>1504</v>
      </c>
      <c r="C244" s="118" t="s">
        <v>1488</v>
      </c>
      <c r="D244" s="118" t="s">
        <v>119</v>
      </c>
      <c r="E244" s="104">
        <v>3640222.0799999991</v>
      </c>
      <c r="F244" s="6"/>
      <c r="G244" s="136" t="str">
        <f>VLOOKUP(A244,'NCES LEA District ID'!$F$3:$S$854,14,FALSE)</f>
        <v>1734380</v>
      </c>
      <c r="H244" s="137">
        <f>VLOOKUP(A244,'Enrollment FY18-20'!$A$9:$BL$859,64,FALSE)</f>
        <v>642</v>
      </c>
      <c r="I244" s="138">
        <f t="shared" si="6"/>
        <v>5670.1278504672882</v>
      </c>
      <c r="J244" s="139">
        <f>VLOOKUP(A244,'SAIPE FY22'!$C$9:$O$859,9,FALSE)</f>
        <v>0.16666666666666666</v>
      </c>
      <c r="K244" s="141">
        <f t="shared" si="7"/>
        <v>740364</v>
      </c>
      <c r="L244" s="136" t="s">
        <v>10419</v>
      </c>
    </row>
    <row r="245" spans="1:12" ht="15.5" thickTop="1" thickBot="1" x14ac:dyDescent="0.4">
      <c r="A245" s="103" t="s">
        <v>503</v>
      </c>
      <c r="B245" s="118" t="s">
        <v>504</v>
      </c>
      <c r="C245" s="118" t="s">
        <v>502</v>
      </c>
      <c r="D245" s="118" t="s">
        <v>10</v>
      </c>
      <c r="E245" s="104">
        <v>585108.64</v>
      </c>
      <c r="F245" s="6"/>
      <c r="G245" s="136" t="str">
        <f>VLOOKUP(A245,'NCES LEA District ID'!$F$3:$S$854,14,FALSE)</f>
        <v>1720790</v>
      </c>
      <c r="H245" s="137">
        <f>VLOOKUP(A245,'Enrollment FY18-20'!$A$9:$BL$859,64,FALSE)</f>
        <v>177.5</v>
      </c>
      <c r="I245" s="138">
        <f t="shared" si="6"/>
        <v>3296.3867042253523</v>
      </c>
      <c r="J245" s="139">
        <f>VLOOKUP(A245,'SAIPE FY22'!$C$9:$O$859,9,FALSE)</f>
        <v>0.16666666666666666</v>
      </c>
      <c r="K245" s="141">
        <f t="shared" si="7"/>
        <v>740541.5</v>
      </c>
      <c r="L245" s="136" t="s">
        <v>10419</v>
      </c>
    </row>
    <row r="246" spans="1:12" ht="15.5" thickTop="1" thickBot="1" x14ac:dyDescent="0.4">
      <c r="A246" s="103" t="s">
        <v>1647</v>
      </c>
      <c r="B246" s="118" t="s">
        <v>1648</v>
      </c>
      <c r="C246" s="118" t="s">
        <v>1646</v>
      </c>
      <c r="D246" s="118" t="s">
        <v>10</v>
      </c>
      <c r="E246" s="104">
        <v>2207448.4499999997</v>
      </c>
      <c r="F246" s="6"/>
      <c r="G246" s="136" t="str">
        <f>VLOOKUP(A246,'NCES LEA District ID'!$F$3:$S$854,14,FALSE)</f>
        <v>1700113</v>
      </c>
      <c r="H246" s="137">
        <f>VLOOKUP(A246,'Enrollment FY18-20'!$A$9:$BL$859,64,FALSE)</f>
        <v>620.5</v>
      </c>
      <c r="I246" s="138">
        <f t="shared" si="6"/>
        <v>3557.5317485898463</v>
      </c>
      <c r="J246" s="139">
        <f>VLOOKUP(A246,'SAIPE FY22'!$C$9:$O$859,9,FALSE)</f>
        <v>0.16666666666666666</v>
      </c>
      <c r="K246" s="141">
        <f t="shared" si="7"/>
        <v>741162</v>
      </c>
      <c r="L246" s="136" t="s">
        <v>10419</v>
      </c>
    </row>
    <row r="247" spans="1:12" ht="15.5" thickTop="1" thickBot="1" x14ac:dyDescent="0.4">
      <c r="A247" s="103" t="s">
        <v>1052</v>
      </c>
      <c r="B247" s="118" t="s">
        <v>1053</v>
      </c>
      <c r="C247" s="118" t="s">
        <v>1051</v>
      </c>
      <c r="D247" s="118" t="s">
        <v>108</v>
      </c>
      <c r="E247" s="104">
        <v>2402877.65</v>
      </c>
      <c r="F247" s="6"/>
      <c r="G247" s="136" t="str">
        <f>VLOOKUP(A247,'NCES LEA District ID'!$F$3:$S$854,14,FALSE)</f>
        <v>1700009</v>
      </c>
      <c r="H247" s="137">
        <f>VLOOKUP(A247,'Enrollment FY18-20'!$A$9:$BL$859,64,FALSE)</f>
        <v>518</v>
      </c>
      <c r="I247" s="138">
        <f t="shared" si="6"/>
        <v>4638.7599420849419</v>
      </c>
      <c r="J247" s="139">
        <f>VLOOKUP(A247,'SAIPE FY22'!$C$9:$O$859,9,FALSE)</f>
        <v>0.16639477977161501</v>
      </c>
      <c r="K247" s="141">
        <f t="shared" si="7"/>
        <v>741680</v>
      </c>
      <c r="L247" s="136" t="s">
        <v>10419</v>
      </c>
    </row>
    <row r="248" spans="1:12" ht="15.5" thickTop="1" thickBot="1" x14ac:dyDescent="0.4">
      <c r="A248" s="103" t="s">
        <v>1000</v>
      </c>
      <c r="B248" s="118" t="s">
        <v>1001</v>
      </c>
      <c r="C248" s="118" t="s">
        <v>981</v>
      </c>
      <c r="D248" s="118" t="s">
        <v>119</v>
      </c>
      <c r="E248" s="104">
        <v>1928327.17</v>
      </c>
      <c r="F248" s="6"/>
      <c r="G248" s="136" t="str">
        <f>VLOOKUP(A248,'NCES LEA District ID'!$F$3:$S$854,14,FALSE)</f>
        <v>1718030</v>
      </c>
      <c r="H248" s="137">
        <f>VLOOKUP(A248,'Enrollment FY18-20'!$A$9:$BL$859,64,FALSE)</f>
        <v>412</v>
      </c>
      <c r="I248" s="138">
        <f t="shared" si="6"/>
        <v>4680.4057524271839</v>
      </c>
      <c r="J248" s="139">
        <f>VLOOKUP(A248,'SAIPE FY22'!$C$9:$O$859,9,FALSE)</f>
        <v>0.16586538461538461</v>
      </c>
      <c r="K248" s="141">
        <f t="shared" si="7"/>
        <v>742092</v>
      </c>
      <c r="L248" s="136" t="s">
        <v>10419</v>
      </c>
    </row>
    <row r="249" spans="1:12" ht="15.5" thickTop="1" thickBot="1" x14ac:dyDescent="0.4">
      <c r="A249" s="103" t="s">
        <v>1174</v>
      </c>
      <c r="B249" s="118" t="s">
        <v>1175</v>
      </c>
      <c r="C249" s="118" t="s">
        <v>1161</v>
      </c>
      <c r="D249" s="118" t="s">
        <v>108</v>
      </c>
      <c r="E249" s="104">
        <v>151593.35</v>
      </c>
      <c r="F249" s="6"/>
      <c r="G249" s="136" t="str">
        <f>VLOOKUP(A249,'NCES LEA District ID'!$F$3:$S$854,14,FALSE)</f>
        <v>1717490</v>
      </c>
      <c r="H249" s="137">
        <f>VLOOKUP(A249,'Enrollment FY18-20'!$A$9:$BL$859,64,FALSE)</f>
        <v>158</v>
      </c>
      <c r="I249" s="138">
        <f t="shared" si="6"/>
        <v>959.45158227848106</v>
      </c>
      <c r="J249" s="139">
        <f>VLOOKUP(A249,'SAIPE FY22'!$C$9:$O$859,9,FALSE)</f>
        <v>0.16580310880829016</v>
      </c>
      <c r="K249" s="141">
        <f t="shared" si="7"/>
        <v>742250</v>
      </c>
      <c r="L249" s="136" t="s">
        <v>10419</v>
      </c>
    </row>
    <row r="250" spans="1:12" ht="15.5" thickTop="1" thickBot="1" x14ac:dyDescent="0.4">
      <c r="A250" s="103" t="s">
        <v>1379</v>
      </c>
      <c r="B250" s="118" t="s">
        <v>1380</v>
      </c>
      <c r="C250" s="118" t="s">
        <v>1368</v>
      </c>
      <c r="D250" s="118" t="s">
        <v>10</v>
      </c>
      <c r="E250" s="104">
        <v>12088016.15</v>
      </c>
      <c r="F250" s="6"/>
      <c r="G250" s="136" t="str">
        <f>VLOOKUP(A250,'NCES LEA District ID'!$F$3:$S$854,14,FALSE)</f>
        <v>1706120</v>
      </c>
      <c r="H250" s="137">
        <f>VLOOKUP(A250,'Enrollment FY18-20'!$A$9:$BL$859,64,FALSE)</f>
        <v>2350</v>
      </c>
      <c r="I250" s="138">
        <f t="shared" si="6"/>
        <v>5143.8366595744683</v>
      </c>
      <c r="J250" s="139">
        <f>VLOOKUP(A250,'SAIPE FY22'!$C$9:$O$859,9,FALSE)</f>
        <v>0.1653210303729335</v>
      </c>
      <c r="K250" s="141">
        <f t="shared" si="7"/>
        <v>744600</v>
      </c>
      <c r="L250" s="136" t="s">
        <v>10419</v>
      </c>
    </row>
    <row r="251" spans="1:12" ht="15.5" thickTop="1" thickBot="1" x14ac:dyDescent="0.4">
      <c r="A251" s="103" t="s">
        <v>690</v>
      </c>
      <c r="B251" s="118" t="s">
        <v>691</v>
      </c>
      <c r="C251" s="118" t="s">
        <v>671</v>
      </c>
      <c r="D251" s="118" t="s">
        <v>108</v>
      </c>
      <c r="E251" s="104">
        <v>606342.78999999992</v>
      </c>
      <c r="F251" s="6"/>
      <c r="G251" s="136" t="str">
        <f>VLOOKUP(A251,'NCES LEA District ID'!$F$3:$S$854,14,FALSE)</f>
        <v>1700065</v>
      </c>
      <c r="H251" s="137">
        <f>VLOOKUP(A251,'Enrollment FY18-20'!$A$9:$BL$859,64,FALSE)</f>
        <v>96</v>
      </c>
      <c r="I251" s="138">
        <f t="shared" si="6"/>
        <v>6316.0707291666658</v>
      </c>
      <c r="J251" s="139">
        <f>VLOOKUP(A251,'SAIPE FY22'!$C$9:$O$859,9,FALSE)</f>
        <v>0.16528925619834711</v>
      </c>
      <c r="K251" s="141">
        <f t="shared" si="7"/>
        <v>744696</v>
      </c>
      <c r="L251" s="136" t="s">
        <v>10419</v>
      </c>
    </row>
    <row r="252" spans="1:12" ht="15.5" thickTop="1" thickBot="1" x14ac:dyDescent="0.4">
      <c r="A252" s="103" t="s">
        <v>1354</v>
      </c>
      <c r="B252" s="118" t="s">
        <v>1355</v>
      </c>
      <c r="C252" s="118" t="s">
        <v>1336</v>
      </c>
      <c r="D252" s="118" t="s">
        <v>10</v>
      </c>
      <c r="E252" s="104">
        <v>1613637.8499999999</v>
      </c>
      <c r="F252" s="6"/>
      <c r="G252" s="136" t="str">
        <f>VLOOKUP(A252,'NCES LEA District ID'!$F$3:$S$854,14,FALSE)</f>
        <v>1730540</v>
      </c>
      <c r="H252" s="137">
        <f>VLOOKUP(A252,'Enrollment FY18-20'!$A$9:$BL$859,64,FALSE)</f>
        <v>316.5</v>
      </c>
      <c r="I252" s="138">
        <f t="shared" si="6"/>
        <v>5098.3818325434431</v>
      </c>
      <c r="J252" s="139">
        <f>VLOOKUP(A252,'SAIPE FY22'!$C$9:$O$859,9,FALSE)</f>
        <v>0.16510903426791276</v>
      </c>
      <c r="K252" s="141">
        <f t="shared" si="7"/>
        <v>745012.5</v>
      </c>
      <c r="L252" s="136" t="s">
        <v>10419</v>
      </c>
    </row>
    <row r="253" spans="1:12" ht="15.5" thickTop="1" thickBot="1" x14ac:dyDescent="0.4">
      <c r="A253" s="103" t="s">
        <v>1552</v>
      </c>
      <c r="B253" s="118" t="s">
        <v>1553</v>
      </c>
      <c r="C253" s="118" t="s">
        <v>1541</v>
      </c>
      <c r="D253" s="118" t="s">
        <v>10</v>
      </c>
      <c r="E253" s="104">
        <v>21982988.630000003</v>
      </c>
      <c r="F253" s="6"/>
      <c r="G253" s="136" t="str">
        <f>VLOOKUP(A253,'NCES LEA District ID'!$F$3:$S$854,14,FALSE)</f>
        <v>1726400</v>
      </c>
      <c r="H253" s="137">
        <f>VLOOKUP(A253,'Enrollment FY18-20'!$A$9:$BL$859,64,FALSE)</f>
        <v>6869.75</v>
      </c>
      <c r="I253" s="138">
        <f t="shared" si="6"/>
        <v>3199.9692317769936</v>
      </c>
      <c r="J253" s="139">
        <f>VLOOKUP(A253,'SAIPE FY22'!$C$9:$O$859,9,FALSE)</f>
        <v>0.1651017214397496</v>
      </c>
      <c r="K253" s="141">
        <f t="shared" si="7"/>
        <v>751882.25</v>
      </c>
      <c r="L253" s="136" t="s">
        <v>10419</v>
      </c>
    </row>
    <row r="254" spans="1:12" ht="15.5" thickTop="1" thickBot="1" x14ac:dyDescent="0.4">
      <c r="A254" s="103" t="s">
        <v>44</v>
      </c>
      <c r="B254" s="118" t="s">
        <v>45</v>
      </c>
      <c r="C254" s="118" t="s">
        <v>41</v>
      </c>
      <c r="D254" s="118" t="s">
        <v>10</v>
      </c>
      <c r="E254" s="104">
        <v>5488606.4400000004</v>
      </c>
      <c r="F254" s="6"/>
      <c r="G254" s="136" t="str">
        <f>VLOOKUP(A254,'NCES LEA District ID'!$F$3:$S$854,14,FALSE)</f>
        <v>1731710</v>
      </c>
      <c r="H254" s="137">
        <f>VLOOKUP(A254,'Enrollment FY18-20'!$A$9:$BL$859,64,FALSE)</f>
        <v>1095.5</v>
      </c>
      <c r="I254" s="138">
        <f t="shared" si="6"/>
        <v>5010.1382382473757</v>
      </c>
      <c r="J254" s="139">
        <f>VLOOKUP(A254,'SAIPE FY22'!$C$9:$O$859,9,FALSE)</f>
        <v>0.164956590370955</v>
      </c>
      <c r="K254" s="141">
        <f t="shared" si="7"/>
        <v>752977.75</v>
      </c>
      <c r="L254" s="136" t="s">
        <v>10419</v>
      </c>
    </row>
    <row r="255" spans="1:12" ht="15.5" thickTop="1" thickBot="1" x14ac:dyDescent="0.4">
      <c r="A255" s="103" t="s">
        <v>1043</v>
      </c>
      <c r="B255" s="118" t="s">
        <v>1044</v>
      </c>
      <c r="C255" s="118" t="s">
        <v>1027</v>
      </c>
      <c r="D255" s="118" t="s">
        <v>10</v>
      </c>
      <c r="E255" s="104">
        <v>3793240.3500000006</v>
      </c>
      <c r="F255" s="6"/>
      <c r="G255" s="136" t="str">
        <f>VLOOKUP(A255,'NCES LEA District ID'!$F$3:$S$854,14,FALSE)</f>
        <v>1708250</v>
      </c>
      <c r="H255" s="137">
        <f>VLOOKUP(A255,'Enrollment FY18-20'!$A$9:$BL$859,64,FALSE)</f>
        <v>852.5</v>
      </c>
      <c r="I255" s="138">
        <f t="shared" si="6"/>
        <v>4449.5487976539598</v>
      </c>
      <c r="J255" s="139">
        <f>VLOOKUP(A255,'SAIPE FY22'!$C$9:$O$859,9,FALSE)</f>
        <v>0.16487455197132617</v>
      </c>
      <c r="K255" s="141">
        <f t="shared" si="7"/>
        <v>753830.25</v>
      </c>
      <c r="L255" s="136" t="s">
        <v>10419</v>
      </c>
    </row>
    <row r="256" spans="1:12" ht="15.5" thickTop="1" thickBot="1" x14ac:dyDescent="0.4">
      <c r="A256" s="103" t="s">
        <v>979</v>
      </c>
      <c r="B256" s="118" t="s">
        <v>980</v>
      </c>
      <c r="C256" s="118" t="s">
        <v>981</v>
      </c>
      <c r="D256" s="118" t="s">
        <v>108</v>
      </c>
      <c r="E256" s="104">
        <v>143358.57999999999</v>
      </c>
      <c r="F256" s="6"/>
      <c r="G256" s="136" t="str">
        <f>VLOOKUP(A256,'NCES LEA District ID'!$F$3:$S$854,14,FALSE)</f>
        <v>1729700</v>
      </c>
      <c r="H256" s="137">
        <f>VLOOKUP(A256,'Enrollment FY18-20'!$A$9:$BL$859,64,FALSE)</f>
        <v>69</v>
      </c>
      <c r="I256" s="138">
        <f t="shared" si="6"/>
        <v>2077.6605797101447</v>
      </c>
      <c r="J256" s="139">
        <f>VLOOKUP(A256,'SAIPE FY22'!$C$9:$O$859,9,FALSE)</f>
        <v>0.16483516483516483</v>
      </c>
      <c r="K256" s="141">
        <f t="shared" si="7"/>
        <v>753899.25</v>
      </c>
      <c r="L256" s="136" t="s">
        <v>10419</v>
      </c>
    </row>
    <row r="257" spans="1:12" ht="15.5" thickTop="1" thickBot="1" x14ac:dyDescent="0.4">
      <c r="A257" s="103" t="s">
        <v>1737</v>
      </c>
      <c r="B257" s="118" t="s">
        <v>1738</v>
      </c>
      <c r="C257" s="118" t="s">
        <v>907</v>
      </c>
      <c r="D257" s="118" t="s">
        <v>108</v>
      </c>
      <c r="E257" s="104">
        <v>2886225.53</v>
      </c>
      <c r="F257" s="6"/>
      <c r="G257" s="136" t="str">
        <f>VLOOKUP(A257,'NCES LEA District ID'!$F$3:$S$854,14,FALSE)</f>
        <v>1709510</v>
      </c>
      <c r="H257" s="137">
        <f>VLOOKUP(A257,'Enrollment FY18-20'!$A$9:$BL$859,64,FALSE)</f>
        <v>440.5</v>
      </c>
      <c r="I257" s="138">
        <f t="shared" si="6"/>
        <v>6552.1578433598179</v>
      </c>
      <c r="J257" s="139">
        <f>VLOOKUP(A257,'SAIPE FY22'!$C$9:$O$859,9,FALSE)</f>
        <v>0.16475972540045766</v>
      </c>
      <c r="K257" s="141">
        <f t="shared" si="7"/>
        <v>754339.75</v>
      </c>
      <c r="L257" s="136" t="s">
        <v>10419</v>
      </c>
    </row>
    <row r="258" spans="1:12" ht="15.5" thickTop="1" thickBot="1" x14ac:dyDescent="0.4">
      <c r="A258" s="103" t="s">
        <v>1677</v>
      </c>
      <c r="B258" s="118" t="s">
        <v>1678</v>
      </c>
      <c r="C258" s="118" t="s">
        <v>1643</v>
      </c>
      <c r="D258" s="118" t="s">
        <v>108</v>
      </c>
      <c r="E258" s="104">
        <v>250624.06999999995</v>
      </c>
      <c r="F258" s="6"/>
      <c r="G258" s="136" t="str">
        <f>VLOOKUP(A258,'NCES LEA District ID'!$F$3:$S$854,14,FALSE)</f>
        <v>1737020</v>
      </c>
      <c r="H258" s="137">
        <f>VLOOKUP(A258,'Enrollment FY18-20'!$A$9:$BL$859,64,FALSE)</f>
        <v>61</v>
      </c>
      <c r="I258" s="138">
        <f t="shared" si="6"/>
        <v>4108.5913114754094</v>
      </c>
      <c r="J258" s="139">
        <f>VLOOKUP(A258,'SAIPE FY22'!$C$9:$O$859,9,FALSE)</f>
        <v>0.16470588235294117</v>
      </c>
      <c r="K258" s="141">
        <f t="shared" si="7"/>
        <v>754400.75</v>
      </c>
      <c r="L258" s="136" t="s">
        <v>10419</v>
      </c>
    </row>
    <row r="259" spans="1:12" ht="15.5" thickTop="1" thickBot="1" x14ac:dyDescent="0.4">
      <c r="A259" s="103" t="s">
        <v>1301</v>
      </c>
      <c r="B259" s="118" t="s">
        <v>1302</v>
      </c>
      <c r="C259" s="118" t="s">
        <v>1252</v>
      </c>
      <c r="D259" s="118" t="s">
        <v>108</v>
      </c>
      <c r="E259" s="104">
        <v>3740371.62</v>
      </c>
      <c r="F259" s="6"/>
      <c r="G259" s="136" t="str">
        <f>VLOOKUP(A259,'NCES LEA District ID'!$F$3:$S$854,14,FALSE)</f>
        <v>1725620</v>
      </c>
      <c r="H259" s="137">
        <f>VLOOKUP(A259,'Enrollment FY18-20'!$A$9:$BL$859,64,FALSE)</f>
        <v>1024.5</v>
      </c>
      <c r="I259" s="138">
        <f t="shared" si="6"/>
        <v>3650.9239824304541</v>
      </c>
      <c r="J259" s="139">
        <f>VLOOKUP(A259,'SAIPE FY22'!$C$9:$O$859,9,FALSE)</f>
        <v>0.16455696202531644</v>
      </c>
      <c r="K259" s="141">
        <f t="shared" si="7"/>
        <v>755425.25</v>
      </c>
      <c r="L259" s="136" t="s">
        <v>10419</v>
      </c>
    </row>
    <row r="260" spans="1:12" ht="15.5" thickTop="1" thickBot="1" x14ac:dyDescent="0.4">
      <c r="A260" s="103" t="s">
        <v>881</v>
      </c>
      <c r="B260" s="118" t="s">
        <v>882</v>
      </c>
      <c r="C260" s="118" t="s">
        <v>880</v>
      </c>
      <c r="D260" s="118" t="s">
        <v>108</v>
      </c>
      <c r="E260" s="104">
        <v>1252914.8199999998</v>
      </c>
      <c r="F260" s="6"/>
      <c r="G260" s="136" t="str">
        <f>VLOOKUP(A260,'NCES LEA District ID'!$F$3:$S$854,14,FALSE)</f>
        <v>1728160</v>
      </c>
      <c r="H260" s="137">
        <f>VLOOKUP(A260,'Enrollment FY18-20'!$A$9:$BL$859,64,FALSE)</f>
        <v>210</v>
      </c>
      <c r="I260" s="138">
        <f t="shared" si="6"/>
        <v>5966.2610476190466</v>
      </c>
      <c r="J260" s="139">
        <f>VLOOKUP(A260,'SAIPE FY22'!$C$9:$O$859,9,FALSE)</f>
        <v>0.16450216450216451</v>
      </c>
      <c r="K260" s="141">
        <f t="shared" si="7"/>
        <v>755635.25</v>
      </c>
      <c r="L260" s="136" t="s">
        <v>10419</v>
      </c>
    </row>
    <row r="261" spans="1:12" ht="15.5" thickTop="1" thickBot="1" x14ac:dyDescent="0.4">
      <c r="A261" s="103" t="s">
        <v>538</v>
      </c>
      <c r="B261" s="118" t="s">
        <v>539</v>
      </c>
      <c r="C261" s="118" t="s">
        <v>533</v>
      </c>
      <c r="D261" s="118" t="s">
        <v>10</v>
      </c>
      <c r="E261" s="104">
        <v>2692128.83</v>
      </c>
      <c r="F261" s="6"/>
      <c r="G261" s="136" t="str">
        <f>VLOOKUP(A261,'NCES LEA District ID'!$F$3:$S$854,14,FALSE)</f>
        <v>1729420</v>
      </c>
      <c r="H261" s="137">
        <f>VLOOKUP(A261,'Enrollment FY18-20'!$A$9:$BL$859,64,FALSE)</f>
        <v>536.5</v>
      </c>
      <c r="I261" s="138">
        <f t="shared" si="6"/>
        <v>5017.9474930102515</v>
      </c>
      <c r="J261" s="139">
        <f>VLOOKUP(A261,'SAIPE FY22'!$C$9:$O$859,9,FALSE)</f>
        <v>0.16445182724252491</v>
      </c>
      <c r="K261" s="141">
        <f t="shared" si="7"/>
        <v>756171.75</v>
      </c>
      <c r="L261" s="136" t="s">
        <v>10419</v>
      </c>
    </row>
    <row r="262" spans="1:12" ht="15.5" thickTop="1" thickBot="1" x14ac:dyDescent="0.4">
      <c r="A262" s="103" t="s">
        <v>1204</v>
      </c>
      <c r="B262" s="118" t="s">
        <v>1205</v>
      </c>
      <c r="C262" s="118" t="s">
        <v>1161</v>
      </c>
      <c r="D262" s="118" t="s">
        <v>108</v>
      </c>
      <c r="E262" s="104">
        <v>1936378.0899999999</v>
      </c>
      <c r="F262" s="6"/>
      <c r="G262" s="136" t="str">
        <f>VLOOKUP(A262,'NCES LEA District ID'!$F$3:$S$854,14,FALSE)</f>
        <v>1712210</v>
      </c>
      <c r="H262" s="137">
        <f>VLOOKUP(A262,'Enrollment FY18-20'!$A$9:$BL$859,64,FALSE)</f>
        <v>856</v>
      </c>
      <c r="I262" s="138">
        <f t="shared" si="6"/>
        <v>2262.1239369158875</v>
      </c>
      <c r="J262" s="139">
        <f>VLOOKUP(A262,'SAIPE FY22'!$C$9:$O$859,9,FALSE)</f>
        <v>0.16441005802707931</v>
      </c>
      <c r="K262" s="141">
        <f t="shared" si="7"/>
        <v>757027.75</v>
      </c>
      <c r="L262" s="136" t="s">
        <v>10419</v>
      </c>
    </row>
    <row r="263" spans="1:12" ht="15.5" thickTop="1" thickBot="1" x14ac:dyDescent="0.4">
      <c r="A263" s="103" t="s">
        <v>37</v>
      </c>
      <c r="B263" s="118" t="s">
        <v>38</v>
      </c>
      <c r="C263" s="118" t="s">
        <v>6</v>
      </c>
      <c r="D263" s="118" t="s">
        <v>10</v>
      </c>
      <c r="E263" s="104">
        <v>10714901.300000001</v>
      </c>
      <c r="F263" s="6"/>
      <c r="G263" s="136" t="str">
        <f>VLOOKUP(A263,'NCES LEA District ID'!$F$3:$S$854,14,FALSE)</f>
        <v>1720280</v>
      </c>
      <c r="H263" s="137">
        <f>VLOOKUP(A263,'Enrollment FY18-20'!$A$9:$BL$859,64,FALSE)</f>
        <v>3038.5</v>
      </c>
      <c r="I263" s="138">
        <f t="shared" si="6"/>
        <v>3526.3785749547478</v>
      </c>
      <c r="J263" s="139">
        <f>VLOOKUP(A263,'SAIPE FY22'!$C$9:$O$859,9,FALSE)</f>
        <v>0.16441005802707931</v>
      </c>
      <c r="K263" s="141">
        <f t="shared" si="7"/>
        <v>760066.25</v>
      </c>
      <c r="L263" s="136" t="s">
        <v>10419</v>
      </c>
    </row>
    <row r="264" spans="1:12" ht="15.5" thickTop="1" thickBot="1" x14ac:dyDescent="0.4">
      <c r="A264" s="103" t="s">
        <v>1644</v>
      </c>
      <c r="B264" s="118" t="s">
        <v>1645</v>
      </c>
      <c r="C264" s="118" t="s">
        <v>1646</v>
      </c>
      <c r="D264" s="118" t="s">
        <v>10</v>
      </c>
      <c r="E264" s="104">
        <v>3046047.0000000009</v>
      </c>
      <c r="F264" s="6"/>
      <c r="G264" s="136" t="str">
        <f>VLOOKUP(A264,'NCES LEA District ID'!$F$3:$S$854,14,FALSE)</f>
        <v>1718510</v>
      </c>
      <c r="H264" s="137">
        <f>VLOOKUP(A264,'Enrollment FY18-20'!$A$9:$BL$859,64,FALSE)</f>
        <v>833</v>
      </c>
      <c r="I264" s="138">
        <f t="shared" ref="I264:I327" si="8">+E264/H264</f>
        <v>3656.7190876350551</v>
      </c>
      <c r="J264" s="139">
        <f>VLOOKUP(A264,'SAIPE FY22'!$C$9:$O$859,9,FALSE)</f>
        <v>0.16426193118756938</v>
      </c>
      <c r="K264" s="141">
        <f t="shared" si="7"/>
        <v>760899.25</v>
      </c>
      <c r="L264" s="136" t="s">
        <v>10419</v>
      </c>
    </row>
    <row r="265" spans="1:12" ht="15.5" thickTop="1" thickBot="1" x14ac:dyDescent="0.4">
      <c r="A265" s="103" t="s">
        <v>835</v>
      </c>
      <c r="B265" s="118" t="s">
        <v>836</v>
      </c>
      <c r="C265" s="118" t="s">
        <v>834</v>
      </c>
      <c r="D265" s="118" t="s">
        <v>10</v>
      </c>
      <c r="E265" s="104">
        <v>6032329.5800000001</v>
      </c>
      <c r="F265" s="6"/>
      <c r="G265" s="136" t="str">
        <f>VLOOKUP(A265,'NCES LEA District ID'!$F$3:$S$854,14,FALSE)</f>
        <v>1740470</v>
      </c>
      <c r="H265" s="137">
        <f>VLOOKUP(A265,'Enrollment FY18-20'!$A$9:$BL$859,64,FALSE)</f>
        <v>1381.75</v>
      </c>
      <c r="I265" s="138">
        <f t="shared" si="8"/>
        <v>4365.717083408721</v>
      </c>
      <c r="J265" s="139">
        <f>VLOOKUP(A265,'SAIPE FY22'!$C$9:$O$859,9,FALSE)</f>
        <v>0.16389548693586697</v>
      </c>
      <c r="K265" s="141">
        <f t="shared" ref="K265:K328" si="9">+K264+H265</f>
        <v>762281</v>
      </c>
      <c r="L265" s="136" t="s">
        <v>10419</v>
      </c>
    </row>
    <row r="266" spans="1:12" ht="15.5" thickTop="1" thickBot="1" x14ac:dyDescent="0.4">
      <c r="A266" s="103" t="s">
        <v>1369</v>
      </c>
      <c r="B266" s="118" t="s">
        <v>1370</v>
      </c>
      <c r="C266" s="118" t="s">
        <v>1368</v>
      </c>
      <c r="D266" s="118" t="s">
        <v>10</v>
      </c>
      <c r="E266" s="104">
        <v>2082754.5200000003</v>
      </c>
      <c r="F266" s="6"/>
      <c r="G266" s="136" t="str">
        <f>VLOOKUP(A266,'NCES LEA District ID'!$F$3:$S$854,14,FALSE)</f>
        <v>1735010</v>
      </c>
      <c r="H266" s="137">
        <f>VLOOKUP(A266,'Enrollment FY18-20'!$A$9:$BL$859,64,FALSE)</f>
        <v>1691</v>
      </c>
      <c r="I266" s="138">
        <f t="shared" si="8"/>
        <v>1231.6703252513307</v>
      </c>
      <c r="J266" s="139">
        <f>VLOOKUP(A266,'SAIPE FY22'!$C$9:$O$859,9,FALSE)</f>
        <v>0.16348195329087048</v>
      </c>
      <c r="K266" s="141">
        <f t="shared" si="9"/>
        <v>763972</v>
      </c>
      <c r="L266" s="136" t="s">
        <v>10419</v>
      </c>
    </row>
    <row r="267" spans="1:12" ht="15.5" thickTop="1" thickBot="1" x14ac:dyDescent="0.4">
      <c r="A267" s="103" t="s">
        <v>1228</v>
      </c>
      <c r="B267" s="118" t="s">
        <v>1229</v>
      </c>
      <c r="C267" s="118" t="s">
        <v>1161</v>
      </c>
      <c r="D267" s="118" t="s">
        <v>10</v>
      </c>
      <c r="E267" s="104">
        <v>64076905.650000006</v>
      </c>
      <c r="F267" s="6"/>
      <c r="G267" s="136" t="str">
        <f>VLOOKUP(A267,'NCES LEA District ID'!$F$3:$S$854,14,FALSE)</f>
        <v>1734990</v>
      </c>
      <c r="H267" s="137">
        <f>VLOOKUP(A267,'Enrollment FY18-20'!$A$9:$BL$859,64,FALSE)</f>
        <v>6689.5</v>
      </c>
      <c r="I267" s="138">
        <f t="shared" si="8"/>
        <v>9578.7287016966893</v>
      </c>
      <c r="J267" s="139">
        <f>VLOOKUP(A267,'SAIPE FY22'!$C$9:$O$859,9,FALSE)</f>
        <v>0.16344489324870168</v>
      </c>
      <c r="K267" s="141">
        <f t="shared" si="9"/>
        <v>770661.5</v>
      </c>
      <c r="L267" s="136" t="s">
        <v>10419</v>
      </c>
    </row>
    <row r="268" spans="1:12" ht="15.5" thickTop="1" thickBot="1" x14ac:dyDescent="0.4">
      <c r="A268" s="103" t="s">
        <v>83</v>
      </c>
      <c r="B268" s="118" t="s">
        <v>84</v>
      </c>
      <c r="C268" s="118" t="s">
        <v>53</v>
      </c>
      <c r="D268" s="118" t="s">
        <v>10</v>
      </c>
      <c r="E268" s="104">
        <v>2215885.5700000003</v>
      </c>
      <c r="F268" s="6"/>
      <c r="G268" s="136" t="str">
        <f>VLOOKUP(A268,'NCES LEA District ID'!$F$3:$S$854,14,FALSE)</f>
        <v>1737230</v>
      </c>
      <c r="H268" s="137">
        <f>VLOOKUP(A268,'Enrollment FY18-20'!$A$9:$BL$859,64,FALSE)</f>
        <v>409</v>
      </c>
      <c r="I268" s="138">
        <f t="shared" si="8"/>
        <v>5417.8131295843532</v>
      </c>
      <c r="J268" s="139">
        <f>VLOOKUP(A268,'SAIPE FY22'!$C$9:$O$859,9,FALSE)</f>
        <v>0.16331096196868009</v>
      </c>
      <c r="K268" s="141">
        <f t="shared" si="9"/>
        <v>771070.5</v>
      </c>
      <c r="L268" s="136" t="s">
        <v>10419</v>
      </c>
    </row>
    <row r="269" spans="1:12" ht="15.5" thickTop="1" thickBot="1" x14ac:dyDescent="0.4">
      <c r="A269" s="103" t="s">
        <v>738</v>
      </c>
      <c r="B269" s="118" t="s">
        <v>739</v>
      </c>
      <c r="C269" s="118" t="s">
        <v>723</v>
      </c>
      <c r="D269" s="118" t="s">
        <v>108</v>
      </c>
      <c r="E269" s="104">
        <v>12371104.510000004</v>
      </c>
      <c r="F269" s="6"/>
      <c r="G269" s="136" t="str">
        <f>VLOOKUP(A269,'NCES LEA District ID'!$F$3:$S$854,14,FALSE)</f>
        <v>1724780</v>
      </c>
      <c r="H269" s="137">
        <f>VLOOKUP(A269,'Enrollment FY18-20'!$A$9:$BL$859,64,FALSE)</f>
        <v>2401.5</v>
      </c>
      <c r="I269" s="138">
        <f t="shared" si="8"/>
        <v>5151.4072496356457</v>
      </c>
      <c r="J269" s="139">
        <f>VLOOKUP(A269,'SAIPE FY22'!$C$9:$O$859,9,FALSE)</f>
        <v>0.16281407035175879</v>
      </c>
      <c r="K269" s="141">
        <f t="shared" si="9"/>
        <v>773472</v>
      </c>
      <c r="L269" s="136" t="s">
        <v>10419</v>
      </c>
    </row>
    <row r="270" spans="1:12" ht="15.5" thickTop="1" thickBot="1" x14ac:dyDescent="0.4">
      <c r="A270" s="103" t="s">
        <v>815</v>
      </c>
      <c r="B270" s="118" t="s">
        <v>816</v>
      </c>
      <c r="C270" s="118" t="s">
        <v>817</v>
      </c>
      <c r="D270" s="118" t="s">
        <v>10</v>
      </c>
      <c r="E270" s="104">
        <v>6266626.4900000002</v>
      </c>
      <c r="F270" s="6"/>
      <c r="G270" s="136" t="str">
        <f>VLOOKUP(A270,'NCES LEA District ID'!$F$3:$S$854,14,FALSE)</f>
        <v>1710790</v>
      </c>
      <c r="H270" s="137">
        <f>VLOOKUP(A270,'Enrollment FY18-20'!$A$9:$BL$859,64,FALSE)</f>
        <v>1077</v>
      </c>
      <c r="I270" s="138">
        <f t="shared" si="8"/>
        <v>5818.594698235841</v>
      </c>
      <c r="J270" s="139">
        <f>VLOOKUP(A270,'SAIPE FY22'!$C$9:$O$859,9,FALSE)</f>
        <v>0.16262705238467554</v>
      </c>
      <c r="K270" s="141">
        <f t="shared" si="9"/>
        <v>774549</v>
      </c>
      <c r="L270" s="136" t="s">
        <v>10419</v>
      </c>
    </row>
    <row r="271" spans="1:12" ht="15.5" thickTop="1" thickBot="1" x14ac:dyDescent="0.4">
      <c r="A271" s="103" t="s">
        <v>1455</v>
      </c>
      <c r="B271" s="118" t="s">
        <v>1456</v>
      </c>
      <c r="C271" s="118" t="s">
        <v>1454</v>
      </c>
      <c r="D271" s="118" t="s">
        <v>10</v>
      </c>
      <c r="E271" s="104">
        <v>6056899.3000000007</v>
      </c>
      <c r="F271" s="6"/>
      <c r="G271" s="136" t="str">
        <f>VLOOKUP(A271,'NCES LEA District ID'!$F$3:$S$854,14,FALSE)</f>
        <v>1712330</v>
      </c>
      <c r="H271" s="137">
        <f>VLOOKUP(A271,'Enrollment FY18-20'!$A$9:$BL$859,64,FALSE)</f>
        <v>2562</v>
      </c>
      <c r="I271" s="138">
        <f t="shared" si="8"/>
        <v>2364.1293130366903</v>
      </c>
      <c r="J271" s="139">
        <f>VLOOKUP(A271,'SAIPE FY22'!$C$9:$O$859,9,FALSE)</f>
        <v>0.16261022927689595</v>
      </c>
      <c r="K271" s="141">
        <f t="shared" si="9"/>
        <v>777111</v>
      </c>
      <c r="L271" s="136" t="s">
        <v>10419</v>
      </c>
    </row>
    <row r="272" spans="1:12" ht="15.5" thickTop="1" thickBot="1" x14ac:dyDescent="0.4">
      <c r="A272" s="103" t="s">
        <v>609</v>
      </c>
      <c r="B272" s="118" t="s">
        <v>610</v>
      </c>
      <c r="C272" s="118" t="s">
        <v>606</v>
      </c>
      <c r="D272" s="118" t="s">
        <v>108</v>
      </c>
      <c r="E272" s="104">
        <v>1162120.3500000001</v>
      </c>
      <c r="F272" s="6"/>
      <c r="G272" s="136" t="str">
        <f>VLOOKUP(A272,'NCES LEA District ID'!$F$3:$S$854,14,FALSE)</f>
        <v>1720250</v>
      </c>
      <c r="H272" s="137">
        <f>VLOOKUP(A272,'Enrollment FY18-20'!$A$9:$BL$859,64,FALSE)</f>
        <v>199.5</v>
      </c>
      <c r="I272" s="138">
        <f t="shared" si="8"/>
        <v>5825.1646616541357</v>
      </c>
      <c r="J272" s="139">
        <f>VLOOKUP(A272,'SAIPE FY22'!$C$9:$O$859,9,FALSE)</f>
        <v>0.1623931623931624</v>
      </c>
      <c r="K272" s="141">
        <f t="shared" si="9"/>
        <v>777310.5</v>
      </c>
      <c r="L272" s="136" t="s">
        <v>10419</v>
      </c>
    </row>
    <row r="273" spans="1:12" ht="15.5" thickTop="1" thickBot="1" x14ac:dyDescent="0.4">
      <c r="A273" s="103" t="s">
        <v>638</v>
      </c>
      <c r="B273" s="118" t="s">
        <v>639</v>
      </c>
      <c r="C273" s="118" t="s">
        <v>633</v>
      </c>
      <c r="D273" s="118" t="s">
        <v>108</v>
      </c>
      <c r="E273" s="104">
        <v>575022.93999999994</v>
      </c>
      <c r="F273" s="6"/>
      <c r="G273" s="136" t="str">
        <f>VLOOKUP(A273,'NCES LEA District ID'!$F$3:$S$854,14,FALSE)</f>
        <v>1704340</v>
      </c>
      <c r="H273" s="137">
        <f>VLOOKUP(A273,'Enrollment FY18-20'!$A$9:$BL$859,64,FALSE)</f>
        <v>115</v>
      </c>
      <c r="I273" s="138">
        <f t="shared" si="8"/>
        <v>5000.199478260869</v>
      </c>
      <c r="J273" s="139">
        <f>VLOOKUP(A273,'SAIPE FY22'!$C$9:$O$859,9,FALSE)</f>
        <v>0.16216216216216217</v>
      </c>
      <c r="K273" s="141">
        <f t="shared" si="9"/>
        <v>777425.5</v>
      </c>
      <c r="L273" s="136" t="s">
        <v>10419</v>
      </c>
    </row>
    <row r="274" spans="1:12" ht="15.5" thickTop="1" thickBot="1" x14ac:dyDescent="0.4">
      <c r="A274" s="103" t="s">
        <v>1713</v>
      </c>
      <c r="B274" s="118" t="s">
        <v>1714</v>
      </c>
      <c r="C274" s="118" t="s">
        <v>1706</v>
      </c>
      <c r="D274" s="118" t="s">
        <v>10</v>
      </c>
      <c r="E274" s="104">
        <v>1863691.11</v>
      </c>
      <c r="F274" s="6"/>
      <c r="G274" s="136" t="str">
        <f>VLOOKUP(A274,'NCES LEA District ID'!$F$3:$S$854,14,FALSE)</f>
        <v>1734870</v>
      </c>
      <c r="H274" s="137">
        <f>VLOOKUP(A274,'Enrollment FY18-20'!$A$9:$BL$859,64,FALSE)</f>
        <v>366.5</v>
      </c>
      <c r="I274" s="138">
        <f t="shared" si="8"/>
        <v>5085.1053478854028</v>
      </c>
      <c r="J274" s="139">
        <f>VLOOKUP(A274,'SAIPE FY22'!$C$9:$O$859,9,FALSE)</f>
        <v>0.16195372750642673</v>
      </c>
      <c r="K274" s="141">
        <f t="shared" si="9"/>
        <v>777792</v>
      </c>
      <c r="L274" s="136" t="s">
        <v>10419</v>
      </c>
    </row>
    <row r="275" spans="1:12" ht="15.5" thickTop="1" thickBot="1" x14ac:dyDescent="0.4">
      <c r="A275" s="103" t="s">
        <v>1499</v>
      </c>
      <c r="B275" s="118" t="s">
        <v>1500</v>
      </c>
      <c r="C275" s="118" t="s">
        <v>1488</v>
      </c>
      <c r="D275" s="118" t="s">
        <v>108</v>
      </c>
      <c r="E275" s="104">
        <v>786705.21</v>
      </c>
      <c r="F275" s="6"/>
      <c r="G275" s="136" t="str">
        <f>VLOOKUP(A275,'NCES LEA District ID'!$F$3:$S$854,14,FALSE)</f>
        <v>1701411</v>
      </c>
      <c r="H275" s="137">
        <f>VLOOKUP(A275,'Enrollment FY18-20'!$A$9:$BL$859,64,FALSE)</f>
        <v>233.5</v>
      </c>
      <c r="I275" s="138">
        <f t="shared" si="8"/>
        <v>3369.1871948608136</v>
      </c>
      <c r="J275" s="139">
        <f>VLOOKUP(A275,'SAIPE FY22'!$C$9:$O$859,9,FALSE)</f>
        <v>0.16104868913857678</v>
      </c>
      <c r="K275" s="141">
        <f t="shared" si="9"/>
        <v>778025.5</v>
      </c>
      <c r="L275" s="136" t="s">
        <v>10419</v>
      </c>
    </row>
    <row r="276" spans="1:12" ht="15.5" thickTop="1" thickBot="1" x14ac:dyDescent="0.4">
      <c r="A276" s="103" t="s">
        <v>1569</v>
      </c>
      <c r="B276" s="118" t="s">
        <v>1570</v>
      </c>
      <c r="C276" s="118" t="s">
        <v>1562</v>
      </c>
      <c r="D276" s="118" t="s">
        <v>10</v>
      </c>
      <c r="E276" s="104">
        <v>3201276.86</v>
      </c>
      <c r="F276" s="6"/>
      <c r="G276" s="136" t="str">
        <f>VLOOKUP(A276,'NCES LEA District ID'!$F$3:$S$854,14,FALSE)</f>
        <v>1724650</v>
      </c>
      <c r="H276" s="137">
        <f>VLOOKUP(A276,'Enrollment FY18-20'!$A$9:$BL$859,64,FALSE)</f>
        <v>488</v>
      </c>
      <c r="I276" s="138">
        <f t="shared" si="8"/>
        <v>6559.99356557377</v>
      </c>
      <c r="J276" s="139">
        <f>VLOOKUP(A276,'SAIPE FY22'!$C$9:$O$859,9,FALSE)</f>
        <v>0.16096579476861167</v>
      </c>
      <c r="K276" s="141">
        <f t="shared" si="9"/>
        <v>778513.5</v>
      </c>
      <c r="L276" s="136" t="s">
        <v>10419</v>
      </c>
    </row>
    <row r="277" spans="1:12" ht="15.5" thickTop="1" thickBot="1" x14ac:dyDescent="0.4">
      <c r="A277" s="103" t="s">
        <v>957</v>
      </c>
      <c r="B277" s="118" t="s">
        <v>958</v>
      </c>
      <c r="C277" s="118" t="s">
        <v>954</v>
      </c>
      <c r="D277" s="118" t="s">
        <v>108</v>
      </c>
      <c r="E277" s="104">
        <v>1113231.4600000002</v>
      </c>
      <c r="F277" s="6"/>
      <c r="G277" s="136" t="str">
        <f>VLOOKUP(A277,'NCES LEA District ID'!$F$3:$S$854,14,FALSE)</f>
        <v>1701385</v>
      </c>
      <c r="H277" s="137">
        <f>VLOOKUP(A277,'Enrollment FY18-20'!$A$9:$BL$859,64,FALSE)</f>
        <v>406</v>
      </c>
      <c r="I277" s="138">
        <f t="shared" si="8"/>
        <v>2741.9494088669958</v>
      </c>
      <c r="J277" s="139">
        <f>VLOOKUP(A277,'SAIPE FY22'!$C$9:$O$859,9,FALSE)</f>
        <v>0.16040100250626566</v>
      </c>
      <c r="K277" s="141">
        <f t="shared" si="9"/>
        <v>778919.5</v>
      </c>
      <c r="L277" s="136" t="s">
        <v>10419</v>
      </c>
    </row>
    <row r="278" spans="1:12" ht="15.5" thickTop="1" thickBot="1" x14ac:dyDescent="0.4">
      <c r="A278" s="103" t="s">
        <v>221</v>
      </c>
      <c r="B278" s="118" t="s">
        <v>222</v>
      </c>
      <c r="C278" s="118" t="s">
        <v>128</v>
      </c>
      <c r="D278" s="118" t="s">
        <v>108</v>
      </c>
      <c r="E278" s="104">
        <v>3434039.61</v>
      </c>
      <c r="F278" s="6"/>
      <c r="G278" s="136" t="str">
        <f>VLOOKUP(A278,'NCES LEA District ID'!$F$3:$S$854,14,FALSE)</f>
        <v>1733840</v>
      </c>
      <c r="H278" s="137">
        <f>VLOOKUP(A278,'Enrollment FY18-20'!$A$9:$BL$859,64,FALSE)</f>
        <v>750.5</v>
      </c>
      <c r="I278" s="138">
        <f t="shared" si="8"/>
        <v>4575.6690339773486</v>
      </c>
      <c r="J278" s="139">
        <f>VLOOKUP(A278,'SAIPE FY22'!$C$9:$O$859,9,FALSE)</f>
        <v>0.15993788819875776</v>
      </c>
      <c r="K278" s="141">
        <f t="shared" si="9"/>
        <v>779670</v>
      </c>
      <c r="L278" s="136" t="s">
        <v>10419</v>
      </c>
    </row>
    <row r="279" spans="1:12" ht="15.5" thickTop="1" thickBot="1" x14ac:dyDescent="0.4">
      <c r="A279" s="103" t="s">
        <v>1109</v>
      </c>
      <c r="B279" s="118" t="s">
        <v>1110</v>
      </c>
      <c r="C279" s="118" t="s">
        <v>1102</v>
      </c>
      <c r="D279" s="118" t="s">
        <v>10</v>
      </c>
      <c r="E279" s="104">
        <v>4282980.92</v>
      </c>
      <c r="F279" s="6"/>
      <c r="G279" s="136" t="str">
        <f>VLOOKUP(A279,'NCES LEA District ID'!$F$3:$S$854,14,FALSE)</f>
        <v>1720180</v>
      </c>
      <c r="H279" s="137">
        <f>VLOOKUP(A279,'Enrollment FY18-20'!$A$9:$BL$859,64,FALSE)</f>
        <v>861.5</v>
      </c>
      <c r="I279" s="138">
        <f t="shared" si="8"/>
        <v>4971.5390829947764</v>
      </c>
      <c r="J279" s="139">
        <f>VLOOKUP(A279,'SAIPE FY22'!$C$9:$O$859,9,FALSE)</f>
        <v>0.15938303341902313</v>
      </c>
      <c r="K279" s="141">
        <f t="shared" si="9"/>
        <v>780531.5</v>
      </c>
      <c r="L279" s="136" t="s">
        <v>10419</v>
      </c>
    </row>
    <row r="280" spans="1:12" ht="15.5" thickTop="1" thickBot="1" x14ac:dyDescent="0.4">
      <c r="A280" s="103" t="s">
        <v>580</v>
      </c>
      <c r="B280" s="118" t="s">
        <v>581</v>
      </c>
      <c r="C280" s="118" t="s">
        <v>577</v>
      </c>
      <c r="D280" s="118" t="s">
        <v>108</v>
      </c>
      <c r="E280" s="104">
        <v>1306435.73</v>
      </c>
      <c r="F280" s="6"/>
      <c r="G280" s="136" t="str">
        <f>VLOOKUP(A280,'NCES LEA District ID'!$F$3:$S$854,14,FALSE)</f>
        <v>1715090</v>
      </c>
      <c r="H280" s="137">
        <f>VLOOKUP(A280,'Enrollment FY18-20'!$A$9:$BL$859,64,FALSE)</f>
        <v>240</v>
      </c>
      <c r="I280" s="138">
        <f t="shared" si="8"/>
        <v>5443.4822083333329</v>
      </c>
      <c r="J280" s="139">
        <f>VLOOKUP(A280,'SAIPE FY22'!$C$9:$O$859,9,FALSE)</f>
        <v>0.15936254980079681</v>
      </c>
      <c r="K280" s="141">
        <f t="shared" si="9"/>
        <v>780771.5</v>
      </c>
      <c r="L280" s="136" t="s">
        <v>10419</v>
      </c>
    </row>
    <row r="281" spans="1:12" ht="15.5" thickTop="1" thickBot="1" x14ac:dyDescent="0.4">
      <c r="A281" s="103" t="s">
        <v>1076</v>
      </c>
      <c r="B281" s="118" t="s">
        <v>1077</v>
      </c>
      <c r="C281" s="118" t="s">
        <v>1067</v>
      </c>
      <c r="D281" s="118" t="s">
        <v>119</v>
      </c>
      <c r="E281" s="104">
        <v>2655946.16</v>
      </c>
      <c r="F281" s="6"/>
      <c r="G281" s="136" t="str">
        <f>VLOOKUP(A281,'NCES LEA District ID'!$F$3:$S$854,14,FALSE)</f>
        <v>1703780</v>
      </c>
      <c r="H281" s="137">
        <f>VLOOKUP(A281,'Enrollment FY18-20'!$A$9:$BL$859,64,FALSE)</f>
        <v>511</v>
      </c>
      <c r="I281" s="138">
        <f t="shared" si="8"/>
        <v>5197.5463013698636</v>
      </c>
      <c r="J281" s="139">
        <f>VLOOKUP(A281,'SAIPE FY22'!$C$9:$O$859,9,FALSE)</f>
        <v>0.15913555992141454</v>
      </c>
      <c r="K281" s="141">
        <f t="shared" si="9"/>
        <v>781282.5</v>
      </c>
      <c r="L281" s="136" t="s">
        <v>10419</v>
      </c>
    </row>
    <row r="282" spans="1:12" ht="15.5" thickTop="1" thickBot="1" x14ac:dyDescent="0.4">
      <c r="A282" s="103" t="s">
        <v>126</v>
      </c>
      <c r="B282" s="118" t="s">
        <v>127</v>
      </c>
      <c r="C282" s="118" t="s">
        <v>98</v>
      </c>
      <c r="D282" s="118" t="s">
        <v>10</v>
      </c>
      <c r="E282" s="104">
        <v>4232340.8099999996</v>
      </c>
      <c r="F282" s="6"/>
      <c r="G282" s="136" t="str">
        <f>VLOOKUP(A282,'NCES LEA District ID'!$F$3:$S$854,14,FALSE)</f>
        <v>1742790</v>
      </c>
      <c r="H282" s="137">
        <f>VLOOKUP(A282,'Enrollment FY18-20'!$A$9:$BL$859,64,FALSE)</f>
        <v>1324</v>
      </c>
      <c r="I282" s="138">
        <f t="shared" si="8"/>
        <v>3196.6320317220539</v>
      </c>
      <c r="J282" s="139">
        <f>VLOOKUP(A282,'SAIPE FY22'!$C$9:$O$859,9,FALSE)</f>
        <v>0.15895372233400401</v>
      </c>
      <c r="K282" s="141">
        <f t="shared" si="9"/>
        <v>782606.5</v>
      </c>
      <c r="L282" s="136" t="s">
        <v>10419</v>
      </c>
    </row>
    <row r="283" spans="1:12" ht="15.5" thickTop="1" thickBot="1" x14ac:dyDescent="0.4">
      <c r="A283" s="103" t="s">
        <v>680</v>
      </c>
      <c r="B283" s="118" t="s">
        <v>681</v>
      </c>
      <c r="C283" s="118" t="s">
        <v>671</v>
      </c>
      <c r="D283" s="118" t="s">
        <v>108</v>
      </c>
      <c r="E283" s="104">
        <v>814795.65999999992</v>
      </c>
      <c r="F283" s="6"/>
      <c r="G283" s="136" t="str">
        <f>VLOOKUP(A283,'NCES LEA District ID'!$F$3:$S$854,14,FALSE)</f>
        <v>1712840</v>
      </c>
      <c r="H283" s="137">
        <f>VLOOKUP(A283,'Enrollment FY18-20'!$A$9:$BL$859,64,FALSE)</f>
        <v>463.5</v>
      </c>
      <c r="I283" s="138">
        <f t="shared" si="8"/>
        <v>1757.9194390507009</v>
      </c>
      <c r="J283" s="139">
        <f>VLOOKUP(A283,'SAIPE FY22'!$C$9:$O$859,9,FALSE)</f>
        <v>0.15860735009671179</v>
      </c>
      <c r="K283" s="141">
        <f t="shared" si="9"/>
        <v>783070</v>
      </c>
      <c r="L283" s="136" t="s">
        <v>10419</v>
      </c>
    </row>
    <row r="284" spans="1:12" ht="15.5" thickTop="1" thickBot="1" x14ac:dyDescent="0.4">
      <c r="A284" s="103" t="s">
        <v>1263</v>
      </c>
      <c r="B284" s="118" t="s">
        <v>1264</v>
      </c>
      <c r="C284" s="118" t="s">
        <v>1252</v>
      </c>
      <c r="D284" s="118" t="s">
        <v>108</v>
      </c>
      <c r="E284" s="104">
        <v>62564.2</v>
      </c>
      <c r="F284" s="6"/>
      <c r="G284" s="136" t="str">
        <f>VLOOKUP(A284,'NCES LEA District ID'!$F$3:$S$854,14,FALSE)</f>
        <v>1703420</v>
      </c>
      <c r="H284" s="137">
        <f>VLOOKUP(A284,'Enrollment FY18-20'!$A$9:$BL$859,64,FALSE)</f>
        <v>69.75</v>
      </c>
      <c r="I284" s="138">
        <f t="shared" si="8"/>
        <v>896.97777777777776</v>
      </c>
      <c r="J284" s="139">
        <f>VLOOKUP(A284,'SAIPE FY22'!$C$9:$O$859,9,FALSE)</f>
        <v>0.15853658536585366</v>
      </c>
      <c r="K284" s="141">
        <f t="shared" si="9"/>
        <v>783139.75</v>
      </c>
      <c r="L284" s="136" t="s">
        <v>10419</v>
      </c>
    </row>
    <row r="285" spans="1:12" ht="15.5" thickTop="1" thickBot="1" x14ac:dyDescent="0.4">
      <c r="A285" s="103" t="s">
        <v>289</v>
      </c>
      <c r="B285" s="118" t="s">
        <v>290</v>
      </c>
      <c r="C285" s="118" t="s">
        <v>128</v>
      </c>
      <c r="D285" s="118" t="s">
        <v>108</v>
      </c>
      <c r="E285" s="104">
        <v>956167.82</v>
      </c>
      <c r="F285" s="6"/>
      <c r="G285" s="136" t="str">
        <f>VLOOKUP(A285,'NCES LEA District ID'!$F$3:$S$854,14,FALSE)</f>
        <v>1737860</v>
      </c>
      <c r="H285" s="137">
        <f>VLOOKUP(A285,'Enrollment FY18-20'!$A$9:$BL$859,64,FALSE)</f>
        <v>338</v>
      </c>
      <c r="I285" s="138">
        <f t="shared" si="8"/>
        <v>2828.8988757396446</v>
      </c>
      <c r="J285" s="139">
        <f>VLOOKUP(A285,'SAIPE FY22'!$C$9:$O$859,9,FALSE)</f>
        <v>0.1581769436997319</v>
      </c>
      <c r="K285" s="141">
        <f t="shared" si="9"/>
        <v>783477.75</v>
      </c>
      <c r="L285" s="136" t="s">
        <v>10419</v>
      </c>
    </row>
    <row r="286" spans="1:12" ht="15.5" thickTop="1" thickBot="1" x14ac:dyDescent="0.4">
      <c r="A286" s="103" t="s">
        <v>399</v>
      </c>
      <c r="B286" s="118" t="s">
        <v>400</v>
      </c>
      <c r="C286" s="118" t="s">
        <v>128</v>
      </c>
      <c r="D286" s="118" t="s">
        <v>119</v>
      </c>
      <c r="E286" s="104">
        <v>2892972.9100000006</v>
      </c>
      <c r="F286" s="6"/>
      <c r="G286" s="136" t="str">
        <f>VLOOKUP(A286,'NCES LEA District ID'!$F$3:$S$854,14,FALSE)</f>
        <v>1733270</v>
      </c>
      <c r="H286" s="137">
        <f>VLOOKUP(A286,'Enrollment FY18-20'!$A$9:$BL$859,64,FALSE)</f>
        <v>1915.5</v>
      </c>
      <c r="I286" s="138">
        <f t="shared" si="8"/>
        <v>1510.2964813364661</v>
      </c>
      <c r="J286" s="139">
        <f>VLOOKUP(A286,'SAIPE FY22'!$C$9:$O$859,9,FALSE)</f>
        <v>0.15805946791862285</v>
      </c>
      <c r="K286" s="141">
        <f t="shared" si="9"/>
        <v>785393.25</v>
      </c>
      <c r="L286" s="136" t="s">
        <v>10419</v>
      </c>
    </row>
    <row r="287" spans="1:12" ht="15.5" thickTop="1" thickBot="1" x14ac:dyDescent="0.4">
      <c r="A287" s="103" t="s">
        <v>1707</v>
      </c>
      <c r="B287" s="118" t="s">
        <v>1708</v>
      </c>
      <c r="C287" s="118" t="s">
        <v>1706</v>
      </c>
      <c r="D287" s="118" t="s">
        <v>10</v>
      </c>
      <c r="E287" s="104">
        <v>3080911.0700000003</v>
      </c>
      <c r="F287" s="6"/>
      <c r="G287" s="136" t="str">
        <f>VLOOKUP(A287,'NCES LEA District ID'!$F$3:$S$854,14,FALSE)</f>
        <v>1706390</v>
      </c>
      <c r="H287" s="137">
        <f>VLOOKUP(A287,'Enrollment FY18-20'!$A$9:$BL$859,64,FALSE)</f>
        <v>785</v>
      </c>
      <c r="I287" s="138">
        <f t="shared" si="8"/>
        <v>3924.7274777070065</v>
      </c>
      <c r="J287" s="139">
        <f>VLOOKUP(A287,'SAIPE FY22'!$C$9:$O$859,9,FALSE)</f>
        <v>0.15796344647519583</v>
      </c>
      <c r="K287" s="141">
        <f t="shared" si="9"/>
        <v>786178.25</v>
      </c>
      <c r="L287" s="136" t="s">
        <v>10419</v>
      </c>
    </row>
    <row r="288" spans="1:12" ht="15.5" thickTop="1" thickBot="1" x14ac:dyDescent="0.4">
      <c r="A288" s="103" t="s">
        <v>655</v>
      </c>
      <c r="B288" s="118" t="s">
        <v>656</v>
      </c>
      <c r="C288" s="118" t="s">
        <v>646</v>
      </c>
      <c r="D288" s="118" t="s">
        <v>10</v>
      </c>
      <c r="E288" s="104">
        <v>36359644.829999998</v>
      </c>
      <c r="F288" s="6"/>
      <c r="G288" s="136" t="str">
        <f>VLOOKUP(A288,'NCES LEA District ID'!$F$3:$S$854,14,FALSE)</f>
        <v>1712000</v>
      </c>
      <c r="H288" s="137">
        <f>VLOOKUP(A288,'Enrollment FY18-20'!$A$9:$BL$859,64,FALSE)</f>
        <v>6425.75</v>
      </c>
      <c r="I288" s="138">
        <f t="shared" si="8"/>
        <v>5658.4281725868577</v>
      </c>
      <c r="J288" s="139">
        <f>VLOOKUP(A288,'SAIPE FY22'!$C$9:$O$859,9,FALSE)</f>
        <v>0.15793576551294045</v>
      </c>
      <c r="K288" s="141">
        <f t="shared" si="9"/>
        <v>792604</v>
      </c>
      <c r="L288" s="136" t="s">
        <v>10419</v>
      </c>
    </row>
    <row r="289" spans="1:12" ht="15.5" thickTop="1" thickBot="1" x14ac:dyDescent="0.4">
      <c r="A289" s="103" t="s">
        <v>22</v>
      </c>
      <c r="B289" s="118" t="s">
        <v>23</v>
      </c>
      <c r="C289" s="118" t="s">
        <v>24</v>
      </c>
      <c r="D289" s="118" t="s">
        <v>10</v>
      </c>
      <c r="E289" s="104">
        <v>10892880.330000002</v>
      </c>
      <c r="F289" s="6"/>
      <c r="G289" s="136" t="str">
        <f>VLOOKUP(A289,'NCES LEA District ID'!$F$3:$S$854,14,FALSE)</f>
        <v>1705310</v>
      </c>
      <c r="H289" s="137">
        <f>VLOOKUP(A289,'Enrollment FY18-20'!$A$9:$BL$859,64,FALSE)</f>
        <v>1358.5</v>
      </c>
      <c r="I289" s="138">
        <f t="shared" si="8"/>
        <v>8018.3145601766664</v>
      </c>
      <c r="J289" s="139">
        <f>VLOOKUP(A289,'SAIPE FY22'!$C$9:$O$859,9,FALSE)</f>
        <v>0.15793528505392912</v>
      </c>
      <c r="K289" s="141">
        <f t="shared" si="9"/>
        <v>793962.5</v>
      </c>
      <c r="L289" s="136" t="s">
        <v>10419</v>
      </c>
    </row>
    <row r="290" spans="1:12" ht="15.5" thickTop="1" thickBot="1" x14ac:dyDescent="0.4">
      <c r="A290" s="103" t="s">
        <v>1774</v>
      </c>
      <c r="B290" s="118" t="s">
        <v>1775</v>
      </c>
      <c r="C290" s="118" t="s">
        <v>518</v>
      </c>
      <c r="D290" s="118" t="s">
        <v>10</v>
      </c>
      <c r="E290" s="104">
        <v>2395141.6999999997</v>
      </c>
      <c r="F290" s="6"/>
      <c r="G290" s="136" t="str">
        <f>VLOOKUP(A290,'NCES LEA District ID'!$F$3:$S$854,14,FALSE)</f>
        <v>1700176</v>
      </c>
      <c r="H290" s="137">
        <f>VLOOKUP(A290,'Enrollment FY18-20'!$A$9:$BL$859,64,FALSE)</f>
        <v>329</v>
      </c>
      <c r="I290" s="138">
        <f t="shared" si="8"/>
        <v>7280.0659574468073</v>
      </c>
      <c r="J290" s="139">
        <f>VLOOKUP(A290,'SAIPE FY22'!$C$9:$O$859,9,FALSE)</f>
        <v>0.15764705882352942</v>
      </c>
      <c r="K290" s="141">
        <f t="shared" si="9"/>
        <v>794291.5</v>
      </c>
      <c r="L290" s="136" t="s">
        <v>10419</v>
      </c>
    </row>
    <row r="291" spans="1:12" ht="15.5" thickTop="1" thickBot="1" x14ac:dyDescent="0.4">
      <c r="A291" s="103" t="s">
        <v>177</v>
      </c>
      <c r="B291" s="118" t="s">
        <v>178</v>
      </c>
      <c r="C291" s="118" t="s">
        <v>128</v>
      </c>
      <c r="D291" s="118" t="s">
        <v>108</v>
      </c>
      <c r="E291" s="104">
        <v>2334371.8399999999</v>
      </c>
      <c r="F291" s="6"/>
      <c r="G291" s="136" t="str">
        <f>VLOOKUP(A291,'NCES LEA District ID'!$F$3:$S$854,14,FALSE)</f>
        <v>1736450</v>
      </c>
      <c r="H291" s="137">
        <f>VLOOKUP(A291,'Enrollment FY18-20'!$A$9:$BL$859,64,FALSE)</f>
        <v>1696</v>
      </c>
      <c r="I291" s="138">
        <f t="shared" si="8"/>
        <v>1376.3984905660377</v>
      </c>
      <c r="J291" s="139">
        <f>VLOOKUP(A291,'SAIPE FY22'!$C$9:$O$859,9,FALSE)</f>
        <v>0.1573093220338983</v>
      </c>
      <c r="K291" s="141">
        <f t="shared" si="9"/>
        <v>795987.5</v>
      </c>
      <c r="L291" s="136" t="s">
        <v>10419</v>
      </c>
    </row>
    <row r="292" spans="1:12" ht="15.5" thickTop="1" thickBot="1" x14ac:dyDescent="0.4">
      <c r="A292" s="103" t="s">
        <v>988</v>
      </c>
      <c r="B292" s="118" t="s">
        <v>989</v>
      </c>
      <c r="C292" s="118" t="s">
        <v>981</v>
      </c>
      <c r="D292" s="118" t="s">
        <v>108</v>
      </c>
      <c r="E292" s="104">
        <v>3661527.9500000007</v>
      </c>
      <c r="F292" s="6"/>
      <c r="G292" s="136" t="str">
        <f>VLOOKUP(A292,'NCES LEA District ID'!$F$3:$S$854,14,FALSE)</f>
        <v>1737050</v>
      </c>
      <c r="H292" s="137">
        <f>VLOOKUP(A292,'Enrollment FY18-20'!$A$9:$BL$859,64,FALSE)</f>
        <v>587.5</v>
      </c>
      <c r="I292" s="138">
        <f t="shared" si="8"/>
        <v>6232.3880000000008</v>
      </c>
      <c r="J292" s="139">
        <f>VLOOKUP(A292,'SAIPE FY22'!$C$9:$O$859,9,FALSE)</f>
        <v>0.15707620528771385</v>
      </c>
      <c r="K292" s="141">
        <f t="shared" si="9"/>
        <v>796575</v>
      </c>
      <c r="L292" s="136" t="s">
        <v>10419</v>
      </c>
    </row>
    <row r="293" spans="1:12" ht="15.5" thickTop="1" thickBot="1" x14ac:dyDescent="0.4">
      <c r="A293" s="103" t="s">
        <v>613</v>
      </c>
      <c r="B293" s="118" t="s">
        <v>614</v>
      </c>
      <c r="C293" s="118" t="s">
        <v>606</v>
      </c>
      <c r="D293" s="118" t="s">
        <v>10</v>
      </c>
      <c r="E293" s="104">
        <v>427346.81</v>
      </c>
      <c r="F293" s="6"/>
      <c r="G293" s="136" t="str">
        <f>VLOOKUP(A293,'NCES LEA District ID'!$F$3:$S$854,14,FALSE)</f>
        <v>1730870</v>
      </c>
      <c r="H293" s="137">
        <f>VLOOKUP(A293,'Enrollment FY18-20'!$A$9:$BL$859,64,FALSE)</f>
        <v>228.5</v>
      </c>
      <c r="I293" s="138">
        <f t="shared" si="8"/>
        <v>1870.226739606127</v>
      </c>
      <c r="J293" s="139">
        <f>VLOOKUP(A293,'SAIPE FY22'!$C$9:$O$859,9,FALSE)</f>
        <v>0.15702479338842976</v>
      </c>
      <c r="K293" s="141">
        <f t="shared" si="9"/>
        <v>796803.5</v>
      </c>
      <c r="L293" s="136" t="s">
        <v>10419</v>
      </c>
    </row>
    <row r="294" spans="1:12" ht="15.5" thickTop="1" thickBot="1" x14ac:dyDescent="0.4">
      <c r="A294" s="103" t="s">
        <v>548</v>
      </c>
      <c r="B294" s="118" t="s">
        <v>549</v>
      </c>
      <c r="C294" s="118" t="s">
        <v>523</v>
      </c>
      <c r="D294" s="118" t="s">
        <v>10</v>
      </c>
      <c r="E294" s="104">
        <v>10110659.999999998</v>
      </c>
      <c r="F294" s="6"/>
      <c r="G294" s="136" t="str">
        <f>VLOOKUP(A294,'NCES LEA District ID'!$F$3:$S$854,14,FALSE)</f>
        <v>1713290</v>
      </c>
      <c r="H294" s="137">
        <f>VLOOKUP(A294,'Enrollment FY18-20'!$A$9:$BL$859,64,FALSE)</f>
        <v>2164</v>
      </c>
      <c r="I294" s="138">
        <f t="shared" si="8"/>
        <v>4672.2088724584091</v>
      </c>
      <c r="J294" s="139">
        <f>VLOOKUP(A294,'SAIPE FY22'!$C$9:$O$859,9,FALSE)</f>
        <v>0.15666406858924395</v>
      </c>
      <c r="K294" s="141">
        <f t="shared" si="9"/>
        <v>798967.5</v>
      </c>
      <c r="L294" s="136" t="s">
        <v>10419</v>
      </c>
    </row>
    <row r="295" spans="1:12" ht="15.5" thickTop="1" thickBot="1" x14ac:dyDescent="0.4">
      <c r="A295" s="103" t="s">
        <v>1482</v>
      </c>
      <c r="B295" s="118" t="s">
        <v>1483</v>
      </c>
      <c r="C295" s="118" t="s">
        <v>1467</v>
      </c>
      <c r="D295" s="118" t="s">
        <v>108</v>
      </c>
      <c r="E295" s="104">
        <v>5309622.4900000012</v>
      </c>
      <c r="F295" s="6"/>
      <c r="G295" s="136" t="str">
        <f>VLOOKUP(A295,'NCES LEA District ID'!$F$3:$S$854,14,FALSE)</f>
        <v>1734260</v>
      </c>
      <c r="H295" s="137">
        <f>VLOOKUP(A295,'Enrollment FY18-20'!$A$9:$BL$859,64,FALSE)</f>
        <v>1457</v>
      </c>
      <c r="I295" s="138">
        <f t="shared" si="8"/>
        <v>3644.2158476321215</v>
      </c>
      <c r="J295" s="139">
        <f>VLOOKUP(A295,'SAIPE FY22'!$C$9:$O$859,9,FALSE)</f>
        <v>0.15649350649350649</v>
      </c>
      <c r="K295" s="141">
        <f t="shared" si="9"/>
        <v>800424.5</v>
      </c>
      <c r="L295" s="136" t="s">
        <v>10419</v>
      </c>
    </row>
    <row r="296" spans="1:12" ht="15.5" thickTop="1" thickBot="1" x14ac:dyDescent="0.4">
      <c r="A296" s="103" t="s">
        <v>868</v>
      </c>
      <c r="B296" s="118" t="s">
        <v>869</v>
      </c>
      <c r="C296" s="118" t="s">
        <v>859</v>
      </c>
      <c r="D296" s="118" t="s">
        <v>108</v>
      </c>
      <c r="E296" s="104">
        <v>961041.27</v>
      </c>
      <c r="F296" s="6"/>
      <c r="G296" s="136" t="str">
        <f>VLOOKUP(A296,'NCES LEA District ID'!$F$3:$S$854,14,FALSE)</f>
        <v>1714640</v>
      </c>
      <c r="H296" s="137">
        <f>VLOOKUP(A296,'Enrollment FY18-20'!$A$9:$BL$859,64,FALSE)</f>
        <v>189.5</v>
      </c>
      <c r="I296" s="138">
        <f t="shared" si="8"/>
        <v>5071.4578891820584</v>
      </c>
      <c r="J296" s="139">
        <f>VLOOKUP(A296,'SAIPE FY22'!$C$9:$O$859,9,FALSE)</f>
        <v>0.15596330275229359</v>
      </c>
      <c r="K296" s="141">
        <f t="shared" si="9"/>
        <v>800614</v>
      </c>
      <c r="L296" s="136" t="s">
        <v>10419</v>
      </c>
    </row>
    <row r="297" spans="1:12" ht="15.5" thickTop="1" thickBot="1" x14ac:dyDescent="0.4">
      <c r="A297" s="103" t="s">
        <v>239</v>
      </c>
      <c r="B297" s="118" t="s">
        <v>240</v>
      </c>
      <c r="C297" s="118" t="s">
        <v>128</v>
      </c>
      <c r="D297" s="118" t="s">
        <v>108</v>
      </c>
      <c r="E297" s="104">
        <v>626799.71000000008</v>
      </c>
      <c r="F297" s="6"/>
      <c r="G297" s="136" t="str">
        <f>VLOOKUP(A297,'NCES LEA District ID'!$F$3:$S$854,14,FALSE)</f>
        <v>1719230</v>
      </c>
      <c r="H297" s="137">
        <f>VLOOKUP(A297,'Enrollment FY18-20'!$A$9:$BL$859,64,FALSE)</f>
        <v>417</v>
      </c>
      <c r="I297" s="138">
        <f t="shared" si="8"/>
        <v>1503.116810551559</v>
      </c>
      <c r="J297" s="139">
        <f>VLOOKUP(A297,'SAIPE FY22'!$C$9:$O$859,9,FALSE)</f>
        <v>0.15587044534412955</v>
      </c>
      <c r="K297" s="141">
        <f t="shared" si="9"/>
        <v>801031</v>
      </c>
      <c r="L297" s="136" t="s">
        <v>10419</v>
      </c>
    </row>
    <row r="298" spans="1:12" ht="15.5" thickTop="1" thickBot="1" x14ac:dyDescent="0.4">
      <c r="A298" s="103" t="s">
        <v>676</v>
      </c>
      <c r="B298" s="118" t="s">
        <v>677</v>
      </c>
      <c r="C298" s="118" t="s">
        <v>671</v>
      </c>
      <c r="D298" s="118" t="s">
        <v>119</v>
      </c>
      <c r="E298" s="104">
        <v>2672462.4899999998</v>
      </c>
      <c r="F298" s="6"/>
      <c r="G298" s="136" t="str">
        <f>VLOOKUP(A298,'NCES LEA District ID'!$F$3:$S$854,14,FALSE)</f>
        <v>1732220</v>
      </c>
      <c r="H298" s="137">
        <f>VLOOKUP(A298,'Enrollment FY18-20'!$A$9:$BL$859,64,FALSE)</f>
        <v>677</v>
      </c>
      <c r="I298" s="138">
        <f t="shared" si="8"/>
        <v>3947.5073707533229</v>
      </c>
      <c r="J298" s="139">
        <f>VLOOKUP(A298,'SAIPE FY22'!$C$9:$O$859,9,FALSE)</f>
        <v>0.15558510638297873</v>
      </c>
      <c r="K298" s="141">
        <f t="shared" si="9"/>
        <v>801708</v>
      </c>
      <c r="L298" s="136" t="s">
        <v>10419</v>
      </c>
    </row>
    <row r="299" spans="1:12" ht="15.5" thickTop="1" thickBot="1" x14ac:dyDescent="0.4">
      <c r="A299" s="103" t="s">
        <v>1601</v>
      </c>
      <c r="B299" s="118" t="s">
        <v>1602</v>
      </c>
      <c r="C299" s="118" t="s">
        <v>1562</v>
      </c>
      <c r="D299" s="118" t="s">
        <v>108</v>
      </c>
      <c r="E299" s="104">
        <v>2655044.2400000002</v>
      </c>
      <c r="F299" s="6"/>
      <c r="G299" s="136" t="str">
        <f>VLOOKUP(A299,'NCES LEA District ID'!$F$3:$S$854,14,FALSE)</f>
        <v>1714220</v>
      </c>
      <c r="H299" s="137">
        <f>VLOOKUP(A299,'Enrollment FY18-20'!$A$9:$BL$859,64,FALSE)</f>
        <v>739.5</v>
      </c>
      <c r="I299" s="138">
        <f t="shared" si="8"/>
        <v>3590.3235158891148</v>
      </c>
      <c r="J299" s="139">
        <f>VLOOKUP(A299,'SAIPE FY22'!$C$9:$O$859,9,FALSE)</f>
        <v>0.15550755939524838</v>
      </c>
      <c r="K299" s="141">
        <f t="shared" si="9"/>
        <v>802447.5</v>
      </c>
      <c r="L299" s="136" t="s">
        <v>10419</v>
      </c>
    </row>
    <row r="300" spans="1:12" ht="15.5" thickTop="1" thickBot="1" x14ac:dyDescent="0.4">
      <c r="A300" s="103" t="s">
        <v>1585</v>
      </c>
      <c r="B300" s="118" t="s">
        <v>1586</v>
      </c>
      <c r="C300" s="118" t="s">
        <v>1562</v>
      </c>
      <c r="D300" s="118" t="s">
        <v>108</v>
      </c>
      <c r="E300" s="104">
        <v>1793752.66</v>
      </c>
      <c r="F300" s="6"/>
      <c r="G300" s="136" t="str">
        <f>VLOOKUP(A300,'NCES LEA District ID'!$F$3:$S$854,14,FALSE)</f>
        <v>1717310</v>
      </c>
      <c r="H300" s="137">
        <f>VLOOKUP(A300,'Enrollment FY18-20'!$A$9:$BL$859,64,FALSE)</f>
        <v>571.5</v>
      </c>
      <c r="I300" s="138">
        <f t="shared" si="8"/>
        <v>3138.674820647419</v>
      </c>
      <c r="J300" s="139">
        <f>VLOOKUP(A300,'SAIPE FY22'!$C$9:$O$859,9,FALSE)</f>
        <v>0.155467720685112</v>
      </c>
      <c r="K300" s="141">
        <f t="shared" si="9"/>
        <v>803019</v>
      </c>
      <c r="L300" s="136" t="s">
        <v>10419</v>
      </c>
    </row>
    <row r="301" spans="1:12" ht="15.5" thickTop="1" thickBot="1" x14ac:dyDescent="0.4">
      <c r="A301" s="103" t="s">
        <v>111</v>
      </c>
      <c r="B301" s="118" t="s">
        <v>112</v>
      </c>
      <c r="C301" s="118" t="s">
        <v>98</v>
      </c>
      <c r="D301" s="118" t="s">
        <v>108</v>
      </c>
      <c r="E301" s="104">
        <v>115739.93000000002</v>
      </c>
      <c r="F301" s="6"/>
      <c r="G301" s="136" t="str">
        <f>VLOOKUP(A301,'NCES LEA District ID'!$F$3:$S$854,14,FALSE)</f>
        <v>1736240</v>
      </c>
      <c r="H301" s="137">
        <f>VLOOKUP(A301,'Enrollment FY18-20'!$A$9:$BL$859,64,FALSE)</f>
        <v>98</v>
      </c>
      <c r="I301" s="138">
        <f t="shared" si="8"/>
        <v>1181.0196938775512</v>
      </c>
      <c r="J301" s="139">
        <f>VLOOKUP(A301,'SAIPE FY22'!$C$9:$O$859,9,FALSE)</f>
        <v>0.15492957746478872</v>
      </c>
      <c r="K301" s="141">
        <f t="shared" si="9"/>
        <v>803117</v>
      </c>
      <c r="L301" s="136" t="s">
        <v>10419</v>
      </c>
    </row>
    <row r="302" spans="1:12" ht="15.5" thickTop="1" thickBot="1" x14ac:dyDescent="0.4">
      <c r="A302" s="103" t="s">
        <v>1039</v>
      </c>
      <c r="B302" s="118" t="s">
        <v>1040</v>
      </c>
      <c r="C302" s="118" t="s">
        <v>1027</v>
      </c>
      <c r="D302" s="118" t="s">
        <v>108</v>
      </c>
      <c r="E302" s="104">
        <v>3252428.06</v>
      </c>
      <c r="F302" s="6"/>
      <c r="G302" s="136" t="str">
        <f>VLOOKUP(A302,'NCES LEA District ID'!$F$3:$S$854,14,FALSE)</f>
        <v>1739930</v>
      </c>
      <c r="H302" s="137">
        <f>VLOOKUP(A302,'Enrollment FY18-20'!$A$9:$BL$859,64,FALSE)</f>
        <v>557.5</v>
      </c>
      <c r="I302" s="138">
        <f t="shared" si="8"/>
        <v>5833.951677130045</v>
      </c>
      <c r="J302" s="139">
        <f>VLOOKUP(A302,'SAIPE FY22'!$C$9:$O$859,9,FALSE)</f>
        <v>0.1544461778471139</v>
      </c>
      <c r="K302" s="141">
        <f t="shared" si="9"/>
        <v>803674.5</v>
      </c>
      <c r="L302" s="136" t="s">
        <v>10419</v>
      </c>
    </row>
    <row r="303" spans="1:12" ht="15.5" thickTop="1" thickBot="1" x14ac:dyDescent="0.4">
      <c r="A303" s="103" t="s">
        <v>1472</v>
      </c>
      <c r="B303" s="118" t="s">
        <v>1473</v>
      </c>
      <c r="C303" s="118" t="s">
        <v>1467</v>
      </c>
      <c r="D303" s="118" t="s">
        <v>10</v>
      </c>
      <c r="E303" s="104">
        <v>3364665.0799999996</v>
      </c>
      <c r="F303" s="6"/>
      <c r="G303" s="136" t="str">
        <f>VLOOKUP(A303,'NCES LEA District ID'!$F$3:$S$854,14,FALSE)</f>
        <v>1730160</v>
      </c>
      <c r="H303" s="137">
        <f>VLOOKUP(A303,'Enrollment FY18-20'!$A$9:$BL$859,64,FALSE)</f>
        <v>1333</v>
      </c>
      <c r="I303" s="138">
        <f t="shared" si="8"/>
        <v>2524.1298424606148</v>
      </c>
      <c r="J303" s="139">
        <f>VLOOKUP(A303,'SAIPE FY22'!$C$9:$O$859,9,FALSE)</f>
        <v>0.154421768707483</v>
      </c>
      <c r="K303" s="141">
        <f t="shared" si="9"/>
        <v>805007.5</v>
      </c>
      <c r="L303" s="136" t="s">
        <v>10419</v>
      </c>
    </row>
    <row r="304" spans="1:12" ht="15.5" thickTop="1" thickBot="1" x14ac:dyDescent="0.4">
      <c r="A304" s="103" t="s">
        <v>903</v>
      </c>
      <c r="B304" s="118" t="s">
        <v>904</v>
      </c>
      <c r="C304" s="118" t="s">
        <v>898</v>
      </c>
      <c r="D304" s="118" t="s">
        <v>10</v>
      </c>
      <c r="E304" s="104">
        <v>14338775.600000001</v>
      </c>
      <c r="F304" s="6"/>
      <c r="G304" s="136" t="str">
        <f>VLOOKUP(A304,'NCES LEA District ID'!$F$3:$S$854,14,FALSE)</f>
        <v>1718810</v>
      </c>
      <c r="H304" s="137">
        <f>VLOOKUP(A304,'Enrollment FY18-20'!$A$9:$BL$859,64,FALSE)</f>
        <v>2275.5</v>
      </c>
      <c r="I304" s="138">
        <f t="shared" si="8"/>
        <v>6301.3735882223691</v>
      </c>
      <c r="J304" s="139">
        <f>VLOOKUP(A304,'SAIPE FY22'!$C$9:$O$859,9,FALSE)</f>
        <v>0.15415451895043733</v>
      </c>
      <c r="K304" s="141">
        <f t="shared" si="9"/>
        <v>807283</v>
      </c>
      <c r="L304" s="136" t="s">
        <v>10419</v>
      </c>
    </row>
    <row r="305" spans="1:12" ht="15.5" thickTop="1" thickBot="1" x14ac:dyDescent="0.4">
      <c r="A305" s="103" t="s">
        <v>1603</v>
      </c>
      <c r="B305" s="118" t="s">
        <v>1604</v>
      </c>
      <c r="C305" s="118" t="s">
        <v>1562</v>
      </c>
      <c r="D305" s="118" t="s">
        <v>108</v>
      </c>
      <c r="E305" s="104">
        <v>1647327.3800000001</v>
      </c>
      <c r="F305" s="6"/>
      <c r="G305" s="136" t="str">
        <f>VLOOKUP(A305,'NCES LEA District ID'!$F$3:$S$854,14,FALSE)</f>
        <v>1736330</v>
      </c>
      <c r="H305" s="137">
        <f>VLOOKUP(A305,'Enrollment FY18-20'!$A$9:$BL$859,64,FALSE)</f>
        <v>296</v>
      </c>
      <c r="I305" s="138">
        <f t="shared" si="8"/>
        <v>5565.2952027027031</v>
      </c>
      <c r="J305" s="139">
        <f>VLOOKUP(A305,'SAIPE FY22'!$C$9:$O$859,9,FALSE)</f>
        <v>0.15406162464985995</v>
      </c>
      <c r="K305" s="141">
        <f t="shared" si="9"/>
        <v>807579</v>
      </c>
      <c r="L305" s="136" t="s">
        <v>10419</v>
      </c>
    </row>
    <row r="306" spans="1:12" ht="15.5" thickTop="1" thickBot="1" x14ac:dyDescent="0.4">
      <c r="A306" s="103" t="s">
        <v>1157</v>
      </c>
      <c r="B306" s="118" t="s">
        <v>1158</v>
      </c>
      <c r="C306" s="118" t="s">
        <v>1139</v>
      </c>
      <c r="D306" s="118" t="s">
        <v>10</v>
      </c>
      <c r="E306" s="104">
        <v>9582204.8599999994</v>
      </c>
      <c r="F306" s="6"/>
      <c r="G306" s="136" t="str">
        <f>VLOOKUP(A306,'NCES LEA District ID'!$F$3:$S$854,14,FALSE)</f>
        <v>1700320</v>
      </c>
      <c r="H306" s="137">
        <f>VLOOKUP(A306,'Enrollment FY18-20'!$A$9:$BL$859,64,FALSE)</f>
        <v>1512.5</v>
      </c>
      <c r="I306" s="138">
        <f t="shared" si="8"/>
        <v>6335.3420561983467</v>
      </c>
      <c r="J306" s="139">
        <f>VLOOKUP(A306,'SAIPE FY22'!$C$9:$O$859,9,FALSE)</f>
        <v>0.15357766143106458</v>
      </c>
      <c r="K306" s="141">
        <f t="shared" si="9"/>
        <v>809091.5</v>
      </c>
      <c r="L306" s="136" t="s">
        <v>10419</v>
      </c>
    </row>
    <row r="307" spans="1:12" ht="15.5" thickTop="1" thickBot="1" x14ac:dyDescent="0.4">
      <c r="A307" s="103" t="s">
        <v>1135</v>
      </c>
      <c r="B307" s="118" t="s">
        <v>1136</v>
      </c>
      <c r="C307" s="118" t="s">
        <v>1099</v>
      </c>
      <c r="D307" s="118" t="s">
        <v>119</v>
      </c>
      <c r="E307" s="104">
        <v>1486699.0799999998</v>
      </c>
      <c r="F307" s="6"/>
      <c r="G307" s="136" t="str">
        <f>VLOOKUP(A307,'NCES LEA District ID'!$F$3:$S$854,14,FALSE)</f>
        <v>1737140</v>
      </c>
      <c r="H307" s="137">
        <f>VLOOKUP(A307,'Enrollment FY18-20'!$A$9:$BL$859,64,FALSE)</f>
        <v>194.5</v>
      </c>
      <c r="I307" s="138">
        <f t="shared" si="8"/>
        <v>7643.6970694087395</v>
      </c>
      <c r="J307" s="139">
        <f>VLOOKUP(A307,'SAIPE FY22'!$C$9:$O$859,9,FALSE)</f>
        <v>0.15354330708661418</v>
      </c>
      <c r="K307" s="141">
        <f t="shared" si="9"/>
        <v>809286</v>
      </c>
      <c r="L307" s="136" t="s">
        <v>10419</v>
      </c>
    </row>
    <row r="308" spans="1:12" ht="15.5" thickTop="1" thickBot="1" x14ac:dyDescent="0.4">
      <c r="A308" s="103" t="s">
        <v>1493</v>
      </c>
      <c r="B308" s="118" t="s">
        <v>1494</v>
      </c>
      <c r="C308" s="118" t="s">
        <v>1488</v>
      </c>
      <c r="D308" s="118" t="s">
        <v>10</v>
      </c>
      <c r="E308" s="104">
        <v>14337003.140000001</v>
      </c>
      <c r="F308" s="6"/>
      <c r="G308" s="136" t="str">
        <f>VLOOKUP(A308,'NCES LEA District ID'!$F$3:$S$854,14,FALSE)</f>
        <v>1742310</v>
      </c>
      <c r="H308" s="137">
        <f>VLOOKUP(A308,'Enrollment FY18-20'!$A$9:$BL$859,64,FALSE)</f>
        <v>3204</v>
      </c>
      <c r="I308" s="138">
        <f t="shared" si="8"/>
        <v>4474.7200811485645</v>
      </c>
      <c r="J308" s="139">
        <f>VLOOKUP(A308,'SAIPE FY22'!$C$9:$O$859,9,FALSE)</f>
        <v>0.15339918651946544</v>
      </c>
      <c r="K308" s="141">
        <f t="shared" si="9"/>
        <v>812490</v>
      </c>
      <c r="L308" s="136" t="s">
        <v>10419</v>
      </c>
    </row>
    <row r="309" spans="1:12" ht="15.5" thickTop="1" thickBot="1" x14ac:dyDescent="0.4">
      <c r="A309" s="103" t="s">
        <v>507</v>
      </c>
      <c r="B309" s="118" t="s">
        <v>508</v>
      </c>
      <c r="C309" s="118" t="s">
        <v>502</v>
      </c>
      <c r="D309" s="118" t="s">
        <v>10</v>
      </c>
      <c r="E309" s="104">
        <v>631228.19999999995</v>
      </c>
      <c r="F309" s="6"/>
      <c r="G309" s="136" t="str">
        <f>VLOOKUP(A309,'NCES LEA District ID'!$F$3:$S$854,14,FALSE)</f>
        <v>1713370</v>
      </c>
      <c r="H309" s="137">
        <f>VLOOKUP(A309,'Enrollment FY18-20'!$A$9:$BL$859,64,FALSE)</f>
        <v>290.5</v>
      </c>
      <c r="I309" s="138">
        <f t="shared" si="8"/>
        <v>2172.9025817555935</v>
      </c>
      <c r="J309" s="139">
        <f>VLOOKUP(A309,'SAIPE FY22'!$C$9:$O$859,9,FALSE)</f>
        <v>0.15309446254071662</v>
      </c>
      <c r="K309" s="141">
        <f t="shared" si="9"/>
        <v>812780.5</v>
      </c>
      <c r="L309" s="136" t="s">
        <v>10419</v>
      </c>
    </row>
    <row r="310" spans="1:12" ht="15.5" thickTop="1" thickBot="1" x14ac:dyDescent="0.4">
      <c r="A310" s="103" t="s">
        <v>524</v>
      </c>
      <c r="B310" s="118" t="s">
        <v>525</v>
      </c>
      <c r="C310" s="118" t="s">
        <v>526</v>
      </c>
      <c r="D310" s="118" t="s">
        <v>10</v>
      </c>
      <c r="E310" s="104">
        <v>1289879.2999999998</v>
      </c>
      <c r="F310" s="6"/>
      <c r="G310" s="136" t="str">
        <f>VLOOKUP(A310,'NCES LEA District ID'!$F$3:$S$854,14,FALSE)</f>
        <v>1710340</v>
      </c>
      <c r="H310" s="137">
        <f>VLOOKUP(A310,'Enrollment FY18-20'!$A$9:$BL$859,64,FALSE)</f>
        <v>272</v>
      </c>
      <c r="I310" s="138">
        <f t="shared" si="8"/>
        <v>4742.2033088235285</v>
      </c>
      <c r="J310" s="139">
        <f>VLOOKUP(A310,'SAIPE FY22'!$C$9:$O$859,9,FALSE)</f>
        <v>0.15309446254071662</v>
      </c>
      <c r="K310" s="141">
        <f t="shared" si="9"/>
        <v>813052.5</v>
      </c>
      <c r="L310" s="136" t="s">
        <v>10419</v>
      </c>
    </row>
    <row r="311" spans="1:12" ht="15.5" thickTop="1" thickBot="1" x14ac:dyDescent="0.4">
      <c r="A311" s="103" t="s">
        <v>1383</v>
      </c>
      <c r="B311" s="118" t="s">
        <v>1384</v>
      </c>
      <c r="C311" s="118" t="s">
        <v>1368</v>
      </c>
      <c r="D311" s="118" t="s">
        <v>10</v>
      </c>
      <c r="E311" s="104">
        <v>26570167.210000005</v>
      </c>
      <c r="F311" s="6"/>
      <c r="G311" s="136" t="str">
        <f>VLOOKUP(A311,'NCES LEA District ID'!$F$3:$S$854,14,FALSE)</f>
        <v>1710650</v>
      </c>
      <c r="H311" s="137">
        <f>VLOOKUP(A311,'Enrollment FY18-20'!$A$9:$BL$859,64,FALSE)</f>
        <v>6027</v>
      </c>
      <c r="I311" s="138">
        <f t="shared" si="8"/>
        <v>4408.5228488468565</v>
      </c>
      <c r="J311" s="139">
        <f>VLOOKUP(A311,'SAIPE FY22'!$C$9:$O$859,9,FALSE)</f>
        <v>0.15297929285814904</v>
      </c>
      <c r="K311" s="141">
        <f t="shared" si="9"/>
        <v>819079.5</v>
      </c>
      <c r="L311" s="136" t="s">
        <v>10419</v>
      </c>
    </row>
    <row r="312" spans="1:12" ht="15.5" thickTop="1" thickBot="1" x14ac:dyDescent="0.4">
      <c r="A312" s="103" t="s">
        <v>397</v>
      </c>
      <c r="B312" s="118" t="s">
        <v>398</v>
      </c>
      <c r="C312" s="118" t="s">
        <v>128</v>
      </c>
      <c r="D312" s="118" t="s">
        <v>119</v>
      </c>
      <c r="E312" s="104">
        <v>19693248.329999998</v>
      </c>
      <c r="F312" s="6"/>
      <c r="G312" s="136" t="str">
        <f>VLOOKUP(A312,'NCES LEA District ID'!$F$3:$S$854,14,FALSE)</f>
        <v>1706540</v>
      </c>
      <c r="H312" s="137">
        <f>VLOOKUP(A312,'Enrollment FY18-20'!$A$9:$BL$859,64,FALSE)</f>
        <v>5345.5</v>
      </c>
      <c r="I312" s="138">
        <f t="shared" si="8"/>
        <v>3684.0797549340564</v>
      </c>
      <c r="J312" s="139">
        <f>VLOOKUP(A312,'SAIPE FY22'!$C$9:$O$859,9,FALSE)</f>
        <v>0.15288260799743053</v>
      </c>
      <c r="K312" s="141">
        <f t="shared" si="9"/>
        <v>824425</v>
      </c>
      <c r="L312" s="136" t="s">
        <v>10419</v>
      </c>
    </row>
    <row r="313" spans="1:12" ht="15.5" thickTop="1" thickBot="1" x14ac:dyDescent="0.4">
      <c r="A313" s="103" t="s">
        <v>1107</v>
      </c>
      <c r="B313" s="118" t="s">
        <v>1108</v>
      </c>
      <c r="C313" s="118" t="s">
        <v>1102</v>
      </c>
      <c r="D313" s="118" t="s">
        <v>10</v>
      </c>
      <c r="E313" s="104">
        <v>5115663.21</v>
      </c>
      <c r="F313" s="6"/>
      <c r="G313" s="136" t="str">
        <f>VLOOKUP(A313,'NCES LEA District ID'!$F$3:$S$854,14,FALSE)</f>
        <v>1720170</v>
      </c>
      <c r="H313" s="137">
        <f>VLOOKUP(A313,'Enrollment FY18-20'!$A$9:$BL$859,64,FALSE)</f>
        <v>877.5</v>
      </c>
      <c r="I313" s="138">
        <f t="shared" si="8"/>
        <v>5829.815623931624</v>
      </c>
      <c r="J313" s="139">
        <f>VLOOKUP(A313,'SAIPE FY22'!$C$9:$O$859,9,FALSE)</f>
        <v>0.15228426395939088</v>
      </c>
      <c r="K313" s="141">
        <f t="shared" si="9"/>
        <v>825302.5</v>
      </c>
      <c r="L313" s="136" t="s">
        <v>10419</v>
      </c>
    </row>
    <row r="314" spans="1:12" ht="15.5" thickTop="1" thickBot="1" x14ac:dyDescent="0.4">
      <c r="A314" s="103" t="s">
        <v>269</v>
      </c>
      <c r="B314" s="118" t="s">
        <v>270</v>
      </c>
      <c r="C314" s="118" t="s">
        <v>128</v>
      </c>
      <c r="D314" s="118" t="s">
        <v>119</v>
      </c>
      <c r="E314" s="104">
        <v>68056436.639999986</v>
      </c>
      <c r="F314" s="6"/>
      <c r="G314" s="136" t="str">
        <f>VLOOKUP(A314,'NCES LEA District ID'!$F$3:$S$854,14,FALSE)</f>
        <v>1726880</v>
      </c>
      <c r="H314" s="137">
        <f>VLOOKUP(A314,'Enrollment FY18-20'!$A$9:$BL$859,64,FALSE)</f>
        <v>7946.5</v>
      </c>
      <c r="I314" s="138">
        <f t="shared" si="8"/>
        <v>8564.3285270244742</v>
      </c>
      <c r="J314" s="139">
        <f>VLOOKUP(A314,'SAIPE FY22'!$C$9:$O$859,9,FALSE)</f>
        <v>0.1522638223770135</v>
      </c>
      <c r="K314" s="141">
        <f t="shared" si="9"/>
        <v>833249</v>
      </c>
      <c r="L314" s="136" t="s">
        <v>10419</v>
      </c>
    </row>
    <row r="315" spans="1:12" ht="15.5" thickTop="1" thickBot="1" x14ac:dyDescent="0.4">
      <c r="A315" s="103" t="s">
        <v>1802</v>
      </c>
      <c r="B315" s="118" t="s">
        <v>1803</v>
      </c>
      <c r="C315" s="118" t="s">
        <v>907</v>
      </c>
      <c r="D315" s="118" t="s">
        <v>10</v>
      </c>
      <c r="E315" s="104">
        <v>17398581.859999999</v>
      </c>
      <c r="F315" s="6"/>
      <c r="G315" s="136" t="str">
        <f>VLOOKUP(A315,'NCES LEA District ID'!$F$3:$S$854,14,FALSE)</f>
        <v>1711250</v>
      </c>
      <c r="H315" s="137">
        <f>VLOOKUP(A315,'Enrollment FY18-20'!$A$9:$BL$859,64,FALSE)</f>
        <v>4365</v>
      </c>
      <c r="I315" s="138">
        <f t="shared" si="8"/>
        <v>3985.9294066437569</v>
      </c>
      <c r="J315" s="139">
        <f>VLOOKUP(A315,'SAIPE FY22'!$C$9:$O$859,9,FALSE)</f>
        <v>0.15215364534775314</v>
      </c>
      <c r="K315" s="141">
        <f t="shared" si="9"/>
        <v>837614</v>
      </c>
      <c r="L315" s="136" t="s">
        <v>10419</v>
      </c>
    </row>
    <row r="316" spans="1:12" ht="15.5" thickTop="1" thickBot="1" x14ac:dyDescent="0.4">
      <c r="A316" s="103" t="s">
        <v>975</v>
      </c>
      <c r="B316" s="118" t="s">
        <v>976</v>
      </c>
      <c r="C316" s="118" t="s">
        <v>977</v>
      </c>
      <c r="D316" s="118" t="s">
        <v>10</v>
      </c>
      <c r="E316" s="104">
        <v>3734775.2500000005</v>
      </c>
      <c r="F316" s="6"/>
      <c r="G316" s="136" t="str">
        <f>VLOOKUP(A316,'NCES LEA District ID'!$F$3:$S$854,14,FALSE)</f>
        <v>1700332</v>
      </c>
      <c r="H316" s="137">
        <f>VLOOKUP(A316,'Enrollment FY18-20'!$A$9:$BL$859,64,FALSE)</f>
        <v>908.5</v>
      </c>
      <c r="I316" s="138">
        <f t="shared" si="8"/>
        <v>4110.9248761695108</v>
      </c>
      <c r="J316" s="139">
        <f>VLOOKUP(A316,'SAIPE FY22'!$C$9:$O$859,9,FALSE)</f>
        <v>0.15183752417794971</v>
      </c>
      <c r="K316" s="141">
        <f t="shared" si="9"/>
        <v>838522.5</v>
      </c>
      <c r="L316" s="136" t="s">
        <v>10419</v>
      </c>
    </row>
    <row r="317" spans="1:12" ht="15.5" thickTop="1" thickBot="1" x14ac:dyDescent="0.4">
      <c r="A317" s="103" t="s">
        <v>1635</v>
      </c>
      <c r="B317" s="118" t="s">
        <v>1636</v>
      </c>
      <c r="C317" s="118" t="s">
        <v>1617</v>
      </c>
      <c r="D317" s="118" t="s">
        <v>10</v>
      </c>
      <c r="E317" s="104">
        <v>6857163.8500000015</v>
      </c>
      <c r="F317" s="6"/>
      <c r="G317" s="136" t="str">
        <f>VLOOKUP(A317,'NCES LEA District ID'!$F$3:$S$854,14,FALSE)</f>
        <v>1734100</v>
      </c>
      <c r="H317" s="137">
        <f>VLOOKUP(A317,'Enrollment FY18-20'!$A$9:$BL$859,64,FALSE)</f>
        <v>1327</v>
      </c>
      <c r="I317" s="138">
        <f t="shared" si="8"/>
        <v>5167.4181235870392</v>
      </c>
      <c r="J317" s="139">
        <f>VLOOKUP(A317,'SAIPE FY22'!$C$9:$O$859,9,FALSE)</f>
        <v>0.15164835164835164</v>
      </c>
      <c r="K317" s="141">
        <f t="shared" si="9"/>
        <v>839849.5</v>
      </c>
      <c r="L317" s="136" t="s">
        <v>10419</v>
      </c>
    </row>
    <row r="318" spans="1:12" ht="15.5" thickTop="1" thickBot="1" x14ac:dyDescent="0.4">
      <c r="A318" s="103" t="s">
        <v>1111</v>
      </c>
      <c r="B318" s="118" t="s">
        <v>1112</v>
      </c>
      <c r="C318" s="118" t="s">
        <v>1102</v>
      </c>
      <c r="D318" s="118" t="s">
        <v>10</v>
      </c>
      <c r="E318" s="104">
        <v>1687220.3</v>
      </c>
      <c r="F318" s="6"/>
      <c r="G318" s="136" t="str">
        <f>VLOOKUP(A318,'NCES LEA District ID'!$F$3:$S$854,14,FALSE)</f>
        <v>1701416</v>
      </c>
      <c r="H318" s="137">
        <f>VLOOKUP(A318,'Enrollment FY18-20'!$A$9:$BL$859,64,FALSE)</f>
        <v>507.5</v>
      </c>
      <c r="I318" s="138">
        <f t="shared" si="8"/>
        <v>3324.5720197044334</v>
      </c>
      <c r="J318" s="139">
        <f>VLOOKUP(A318,'SAIPE FY22'!$C$9:$O$859,9,FALSE)</f>
        <v>0.15130434782608695</v>
      </c>
      <c r="K318" s="141">
        <f t="shared" si="9"/>
        <v>840357</v>
      </c>
      <c r="L318" s="136" t="s">
        <v>10419</v>
      </c>
    </row>
    <row r="319" spans="1:12" ht="15.5" thickTop="1" thickBot="1" x14ac:dyDescent="0.4">
      <c r="A319" s="103" t="s">
        <v>1242</v>
      </c>
      <c r="B319" s="118" t="s">
        <v>1243</v>
      </c>
      <c r="C319" s="118" t="s">
        <v>1161</v>
      </c>
      <c r="D319" s="118" t="s">
        <v>119</v>
      </c>
      <c r="E319" s="104">
        <v>18096243.849999998</v>
      </c>
      <c r="F319" s="6"/>
      <c r="G319" s="136" t="str">
        <f>VLOOKUP(A319,'NCES LEA District ID'!$F$3:$S$854,14,FALSE)</f>
        <v>1743890</v>
      </c>
      <c r="H319" s="137">
        <f>VLOOKUP(A319,'Enrollment FY18-20'!$A$9:$BL$859,64,FALSE)</f>
        <v>2509</v>
      </c>
      <c r="I319" s="138">
        <f t="shared" si="8"/>
        <v>7212.532423276205</v>
      </c>
      <c r="J319" s="139">
        <f>VLOOKUP(A319,'SAIPE FY22'!$C$9:$O$859,9,FALSE)</f>
        <v>0.15121042830540038</v>
      </c>
      <c r="K319" s="141">
        <f t="shared" si="9"/>
        <v>842866</v>
      </c>
      <c r="L319" s="136" t="s">
        <v>10419</v>
      </c>
    </row>
    <row r="320" spans="1:12" ht="15.5" thickTop="1" thickBot="1" x14ac:dyDescent="0.4">
      <c r="A320" s="103" t="s">
        <v>944</v>
      </c>
      <c r="B320" s="118" t="s">
        <v>945</v>
      </c>
      <c r="C320" s="118" t="s">
        <v>941</v>
      </c>
      <c r="D320" s="118" t="s">
        <v>10</v>
      </c>
      <c r="E320" s="104">
        <v>1791362.54</v>
      </c>
      <c r="F320" s="6"/>
      <c r="G320" s="136" t="str">
        <f>VLOOKUP(A320,'NCES LEA District ID'!$F$3:$S$854,14,FALSE)</f>
        <v>1711400</v>
      </c>
      <c r="H320" s="137">
        <f>VLOOKUP(A320,'Enrollment FY18-20'!$A$9:$BL$859,64,FALSE)</f>
        <v>392</v>
      </c>
      <c r="I320" s="138">
        <f t="shared" si="8"/>
        <v>4569.8023979591835</v>
      </c>
      <c r="J320" s="139">
        <f>VLOOKUP(A320,'SAIPE FY22'!$C$9:$O$859,9,FALSE)</f>
        <v>0.15102040816326531</v>
      </c>
      <c r="K320" s="141">
        <f t="shared" si="9"/>
        <v>843258</v>
      </c>
      <c r="L320" s="136" t="s">
        <v>10419</v>
      </c>
    </row>
    <row r="321" spans="1:12" ht="15.5" thickTop="1" thickBot="1" x14ac:dyDescent="0.4">
      <c r="A321" s="103" t="s">
        <v>259</v>
      </c>
      <c r="B321" s="118" t="s">
        <v>260</v>
      </c>
      <c r="C321" s="118" t="s">
        <v>128</v>
      </c>
      <c r="D321" s="118" t="s">
        <v>108</v>
      </c>
      <c r="E321" s="104">
        <v>9367060</v>
      </c>
      <c r="F321" s="6"/>
      <c r="G321" s="136" t="str">
        <f>VLOOKUP(A321,'NCES LEA District ID'!$F$3:$S$854,14,FALSE)</f>
        <v>1723850</v>
      </c>
      <c r="H321" s="137">
        <f>VLOOKUP(A321,'Enrollment FY18-20'!$A$9:$BL$859,64,FALSE)</f>
        <v>2201</v>
      </c>
      <c r="I321" s="138">
        <f t="shared" si="8"/>
        <v>4255.8200817810084</v>
      </c>
      <c r="J321" s="139">
        <f>VLOOKUP(A321,'SAIPE FY22'!$C$9:$O$859,9,FALSE)</f>
        <v>0.15092748735244518</v>
      </c>
      <c r="K321" s="141">
        <f t="shared" si="9"/>
        <v>845459</v>
      </c>
      <c r="L321" s="136" t="s">
        <v>10419</v>
      </c>
    </row>
    <row r="322" spans="1:12" ht="15.5" thickTop="1" thickBot="1" x14ac:dyDescent="0.4">
      <c r="A322" s="103" t="s">
        <v>305</v>
      </c>
      <c r="B322" s="118" t="s">
        <v>306</v>
      </c>
      <c r="C322" s="118" t="s">
        <v>128</v>
      </c>
      <c r="D322" s="118" t="s">
        <v>108</v>
      </c>
      <c r="E322" s="104">
        <v>2493937.09</v>
      </c>
      <c r="F322" s="6"/>
      <c r="G322" s="136" t="str">
        <f>VLOOKUP(A322,'NCES LEA District ID'!$F$3:$S$854,14,FALSE)</f>
        <v>1703480</v>
      </c>
      <c r="H322" s="137">
        <f>VLOOKUP(A322,'Enrollment FY18-20'!$A$9:$BL$859,64,FALSE)</f>
        <v>1544.5</v>
      </c>
      <c r="I322" s="138">
        <f t="shared" si="8"/>
        <v>1614.721327290385</v>
      </c>
      <c r="J322" s="139">
        <f>VLOOKUP(A322,'SAIPE FY22'!$C$9:$O$859,9,FALSE)</f>
        <v>0.15020697811945594</v>
      </c>
      <c r="K322" s="141">
        <f t="shared" si="9"/>
        <v>847003.5</v>
      </c>
      <c r="L322" s="136" t="s">
        <v>10419</v>
      </c>
    </row>
    <row r="323" spans="1:12" ht="15.5" thickTop="1" thickBot="1" x14ac:dyDescent="0.4">
      <c r="A323" s="103" t="s">
        <v>169</v>
      </c>
      <c r="B323" s="118" t="s">
        <v>170</v>
      </c>
      <c r="C323" s="118" t="s">
        <v>128</v>
      </c>
      <c r="D323" s="118" t="s">
        <v>108</v>
      </c>
      <c r="E323" s="104">
        <v>7462572.4399999995</v>
      </c>
      <c r="F323" s="6"/>
      <c r="G323" s="136" t="str">
        <f>VLOOKUP(A323,'NCES LEA District ID'!$F$3:$S$854,14,FALSE)</f>
        <v>1713140</v>
      </c>
      <c r="H323" s="137">
        <f>VLOOKUP(A323,'Enrollment FY18-20'!$A$9:$BL$859,64,FALSE)</f>
        <v>3261.5</v>
      </c>
      <c r="I323" s="138">
        <f t="shared" si="8"/>
        <v>2288.0798528284531</v>
      </c>
      <c r="J323" s="139">
        <f>VLOOKUP(A323,'SAIPE FY22'!$C$9:$O$859,9,FALSE)</f>
        <v>0.15014852822036187</v>
      </c>
      <c r="K323" s="141">
        <f t="shared" si="9"/>
        <v>850265</v>
      </c>
      <c r="L323" s="136" t="s">
        <v>10419</v>
      </c>
    </row>
    <row r="324" spans="1:12" ht="15.5" thickTop="1" thickBot="1" x14ac:dyDescent="0.4">
      <c r="A324" s="103" t="s">
        <v>1457</v>
      </c>
      <c r="B324" s="118" t="s">
        <v>1458</v>
      </c>
      <c r="C324" s="118" t="s">
        <v>1454</v>
      </c>
      <c r="D324" s="118" t="s">
        <v>108</v>
      </c>
      <c r="E324" s="104">
        <v>53844.909999999996</v>
      </c>
      <c r="F324" s="6"/>
      <c r="G324" s="136" t="str">
        <f>VLOOKUP(A324,'NCES LEA District ID'!$F$3:$S$854,14,FALSE)</f>
        <v>1737800</v>
      </c>
      <c r="H324" s="137">
        <f>VLOOKUP(A324,'Enrollment FY18-20'!$A$9:$BL$859,64,FALSE)</f>
        <v>61.5</v>
      </c>
      <c r="I324" s="138">
        <f t="shared" si="8"/>
        <v>875.52699186991867</v>
      </c>
      <c r="J324" s="139">
        <f>VLOOKUP(A324,'SAIPE FY22'!$C$9:$O$859,9,FALSE)</f>
        <v>0.15</v>
      </c>
      <c r="K324" s="141">
        <f t="shared" si="9"/>
        <v>850326.5</v>
      </c>
      <c r="L324" s="136" t="s">
        <v>10419</v>
      </c>
    </row>
    <row r="325" spans="1:12" ht="15.5" thickTop="1" thickBot="1" x14ac:dyDescent="0.4">
      <c r="A325" s="103" t="s">
        <v>1439</v>
      </c>
      <c r="B325" s="118" t="s">
        <v>1440</v>
      </c>
      <c r="C325" s="118" t="s">
        <v>1441</v>
      </c>
      <c r="D325" s="118" t="s">
        <v>10</v>
      </c>
      <c r="E325" s="104">
        <v>1204041.6599999999</v>
      </c>
      <c r="F325" s="6"/>
      <c r="G325" s="136" t="str">
        <f>VLOOKUP(A325,'NCES LEA District ID'!$F$3:$S$854,14,FALSE)</f>
        <v>1710980</v>
      </c>
      <c r="H325" s="137">
        <f>VLOOKUP(A325,'Enrollment FY18-20'!$A$9:$BL$859,64,FALSE)</f>
        <v>207</v>
      </c>
      <c r="I325" s="138">
        <f t="shared" si="8"/>
        <v>5816.6263768115941</v>
      </c>
      <c r="J325" s="139">
        <f>VLOOKUP(A325,'SAIPE FY22'!$C$9:$O$859,9,FALSE)</f>
        <v>0.15</v>
      </c>
      <c r="K325" s="141">
        <f t="shared" si="9"/>
        <v>850533.5</v>
      </c>
      <c r="L325" s="136" t="s">
        <v>10419</v>
      </c>
    </row>
    <row r="326" spans="1:12" ht="15.5" thickTop="1" thickBot="1" x14ac:dyDescent="0.4">
      <c r="A326" s="103" t="s">
        <v>1663</v>
      </c>
      <c r="B326" s="118" t="s">
        <v>1664</v>
      </c>
      <c r="C326" s="118" t="s">
        <v>1643</v>
      </c>
      <c r="D326" s="118" t="s">
        <v>108</v>
      </c>
      <c r="E326" s="104">
        <v>407404.67</v>
      </c>
      <c r="F326" s="6"/>
      <c r="G326" s="136" t="str">
        <f>VLOOKUP(A326,'NCES LEA District ID'!$F$3:$S$854,14,FALSE)</f>
        <v>1733120</v>
      </c>
      <c r="H326" s="137">
        <f>VLOOKUP(A326,'Enrollment FY18-20'!$A$9:$BL$859,64,FALSE)</f>
        <v>169.5</v>
      </c>
      <c r="I326" s="138">
        <f t="shared" si="8"/>
        <v>2403.5673746312682</v>
      </c>
      <c r="J326" s="139">
        <f>VLOOKUP(A326,'SAIPE FY22'!$C$9:$O$859,9,FALSE)</f>
        <v>0.14977973568281938</v>
      </c>
      <c r="K326" s="141">
        <f t="shared" si="9"/>
        <v>850703</v>
      </c>
      <c r="L326" s="136" t="s">
        <v>10419</v>
      </c>
    </row>
    <row r="327" spans="1:12" ht="15.5" thickTop="1" thickBot="1" x14ac:dyDescent="0.4">
      <c r="A327" s="103" t="s">
        <v>405</v>
      </c>
      <c r="B327" s="118" t="s">
        <v>406</v>
      </c>
      <c r="C327" s="118" t="s">
        <v>128</v>
      </c>
      <c r="D327" s="118" t="s">
        <v>119</v>
      </c>
      <c r="E327" s="104">
        <v>6058496.25</v>
      </c>
      <c r="F327" s="6"/>
      <c r="G327" s="136" t="str">
        <f>VLOOKUP(A327,'NCES LEA District ID'!$F$3:$S$854,14,FALSE)</f>
        <v>1729220</v>
      </c>
      <c r="H327" s="137">
        <f>VLOOKUP(A327,'Enrollment FY18-20'!$A$9:$BL$859,64,FALSE)</f>
        <v>1902.5</v>
      </c>
      <c r="I327" s="138">
        <f t="shared" si="8"/>
        <v>3184.4921156373193</v>
      </c>
      <c r="J327" s="139">
        <f>VLOOKUP(A327,'SAIPE FY22'!$C$9:$O$859,9,FALSE)</f>
        <v>0.14967996061053668</v>
      </c>
      <c r="K327" s="141">
        <f t="shared" si="9"/>
        <v>852605.5</v>
      </c>
      <c r="L327" s="136" t="s">
        <v>10419</v>
      </c>
    </row>
    <row r="328" spans="1:12" ht="15.5" thickTop="1" thickBot="1" x14ac:dyDescent="0.4">
      <c r="A328" s="103" t="s">
        <v>824</v>
      </c>
      <c r="B328" s="118" t="s">
        <v>825</v>
      </c>
      <c r="C328" s="118" t="s">
        <v>808</v>
      </c>
      <c r="D328" s="118" t="s">
        <v>10</v>
      </c>
      <c r="E328" s="104">
        <v>1676477.21</v>
      </c>
      <c r="F328" s="6"/>
      <c r="G328" s="136" t="str">
        <f>VLOOKUP(A328,'NCES LEA District ID'!$F$3:$S$854,14,FALSE)</f>
        <v>1716020</v>
      </c>
      <c r="H328" s="137">
        <f>VLOOKUP(A328,'Enrollment FY18-20'!$A$9:$BL$859,64,FALSE)</f>
        <v>404.5</v>
      </c>
      <c r="I328" s="138">
        <f t="shared" ref="I328:I391" si="10">+E328/H328</f>
        <v>4144.5666501854139</v>
      </c>
      <c r="J328" s="139">
        <f>VLOOKUP(A328,'SAIPE FY22'!$C$9:$O$859,9,FALSE)</f>
        <v>0.14942528735632185</v>
      </c>
      <c r="K328" s="141">
        <f t="shared" si="9"/>
        <v>853010</v>
      </c>
      <c r="L328" s="136" t="s">
        <v>10419</v>
      </c>
    </row>
    <row r="329" spans="1:12" ht="15.5" thickTop="1" thickBot="1" x14ac:dyDescent="0.4">
      <c r="A329" s="103" t="s">
        <v>215</v>
      </c>
      <c r="B329" s="118" t="s">
        <v>216</v>
      </c>
      <c r="C329" s="118" t="s">
        <v>128</v>
      </c>
      <c r="D329" s="118" t="s">
        <v>108</v>
      </c>
      <c r="E329" s="104">
        <v>6420355.5499999998</v>
      </c>
      <c r="F329" s="6"/>
      <c r="G329" s="136" t="str">
        <f>VLOOKUP(A329,'NCES LEA District ID'!$F$3:$S$854,14,FALSE)</f>
        <v>1724330</v>
      </c>
      <c r="H329" s="137">
        <f>VLOOKUP(A329,'Enrollment FY18-20'!$A$9:$BL$859,64,FALSE)</f>
        <v>2476</v>
      </c>
      <c r="I329" s="138">
        <f t="shared" si="10"/>
        <v>2593.0353594507269</v>
      </c>
      <c r="J329" s="139">
        <f>VLOOKUP(A329,'SAIPE FY22'!$C$9:$O$859,9,FALSE)</f>
        <v>0.14916666666666667</v>
      </c>
      <c r="K329" s="141">
        <f t="shared" ref="K329:K392" si="11">+K328+H329</f>
        <v>855486</v>
      </c>
      <c r="L329" s="136" t="s">
        <v>10419</v>
      </c>
    </row>
    <row r="330" spans="1:12" ht="15.5" thickTop="1" thickBot="1" x14ac:dyDescent="0.4">
      <c r="A330" s="103" t="s">
        <v>1484</v>
      </c>
      <c r="B330" s="118" t="s">
        <v>1485</v>
      </c>
      <c r="C330" s="118" t="s">
        <v>1467</v>
      </c>
      <c r="D330" s="118" t="s">
        <v>108</v>
      </c>
      <c r="E330" s="104">
        <v>96804.040000000023</v>
      </c>
      <c r="F330" s="6"/>
      <c r="G330" s="136" t="str">
        <f>VLOOKUP(A330,'NCES LEA District ID'!$F$3:$S$854,14,FALSE)</f>
        <v>1714410</v>
      </c>
      <c r="H330" s="137">
        <f>VLOOKUP(A330,'Enrollment FY18-20'!$A$9:$BL$859,64,FALSE)</f>
        <v>75.5</v>
      </c>
      <c r="I330" s="138">
        <f t="shared" si="10"/>
        <v>1282.1727152317883</v>
      </c>
      <c r="J330" s="139">
        <f>VLOOKUP(A330,'SAIPE FY22'!$C$9:$O$859,9,FALSE)</f>
        <v>0.14912280701754385</v>
      </c>
      <c r="K330" s="141">
        <f t="shared" si="11"/>
        <v>855561.5</v>
      </c>
      <c r="L330" s="136" t="s">
        <v>10419</v>
      </c>
    </row>
    <row r="331" spans="1:12" ht="15.5" thickTop="1" thickBot="1" x14ac:dyDescent="0.4">
      <c r="A331" s="103" t="s">
        <v>1476</v>
      </c>
      <c r="B331" s="118" t="s">
        <v>1477</v>
      </c>
      <c r="C331" s="118" t="s">
        <v>1467</v>
      </c>
      <c r="D331" s="118" t="s">
        <v>10</v>
      </c>
      <c r="E331" s="104">
        <v>1571532.4599999997</v>
      </c>
      <c r="F331" s="6"/>
      <c r="G331" s="136" t="str">
        <f>VLOOKUP(A331,'NCES LEA District ID'!$F$3:$S$854,14,FALSE)</f>
        <v>1732100</v>
      </c>
      <c r="H331" s="137">
        <f>VLOOKUP(A331,'Enrollment FY18-20'!$A$9:$BL$859,64,FALSE)</f>
        <v>555.5</v>
      </c>
      <c r="I331" s="138">
        <f t="shared" si="10"/>
        <v>2829.041332133213</v>
      </c>
      <c r="J331" s="139">
        <f>VLOOKUP(A331,'SAIPE FY22'!$C$9:$O$859,9,FALSE)</f>
        <v>0.14879999999999999</v>
      </c>
      <c r="K331" s="141">
        <f t="shared" si="11"/>
        <v>856117</v>
      </c>
      <c r="L331" s="136" t="s">
        <v>10419</v>
      </c>
    </row>
    <row r="332" spans="1:12" ht="15.5" thickTop="1" thickBot="1" x14ac:dyDescent="0.4">
      <c r="A332" s="103" t="s">
        <v>57</v>
      </c>
      <c r="B332" s="118" t="s">
        <v>58</v>
      </c>
      <c r="C332" s="118" t="s">
        <v>56</v>
      </c>
      <c r="D332" s="118" t="s">
        <v>10</v>
      </c>
      <c r="E332" s="104">
        <v>7696933.1400000006</v>
      </c>
      <c r="F332" s="6"/>
      <c r="G332" s="136" t="str">
        <f>VLOOKUP(A332,'NCES LEA District ID'!$F$3:$S$854,14,FALSE)</f>
        <v>1717730</v>
      </c>
      <c r="H332" s="137">
        <f>VLOOKUP(A332,'Enrollment FY18-20'!$A$9:$BL$859,64,FALSE)</f>
        <v>1634.5</v>
      </c>
      <c r="I332" s="138">
        <f t="shared" si="10"/>
        <v>4709.0444417252984</v>
      </c>
      <c r="J332" s="139">
        <f>VLOOKUP(A332,'SAIPE FY22'!$C$9:$O$859,9,FALSE)</f>
        <v>0.14840579710144927</v>
      </c>
      <c r="K332" s="141">
        <f t="shared" si="11"/>
        <v>857751.5</v>
      </c>
      <c r="L332" s="136" t="s">
        <v>10419</v>
      </c>
    </row>
    <row r="333" spans="1:12" ht="15.5" thickTop="1" thickBot="1" x14ac:dyDescent="0.4">
      <c r="A333" s="103" t="s">
        <v>1667</v>
      </c>
      <c r="B333" s="118" t="s">
        <v>1668</v>
      </c>
      <c r="C333" s="118" t="s">
        <v>1643</v>
      </c>
      <c r="D333" s="118" t="s">
        <v>108</v>
      </c>
      <c r="E333" s="104">
        <v>12025653.52</v>
      </c>
      <c r="F333" s="6"/>
      <c r="G333" s="136" t="str">
        <f>VLOOKUP(A333,'NCES LEA District ID'!$F$3:$S$854,14,FALSE)</f>
        <v>1731080</v>
      </c>
      <c r="H333" s="137">
        <f>VLOOKUP(A333,'Enrollment FY18-20'!$A$9:$BL$859,64,FALSE)</f>
        <v>3288.5</v>
      </c>
      <c r="I333" s="138">
        <f t="shared" si="10"/>
        <v>3656.8811068876385</v>
      </c>
      <c r="J333" s="139">
        <f>VLOOKUP(A333,'SAIPE FY22'!$C$9:$O$859,9,FALSE)</f>
        <v>0.14833333333333334</v>
      </c>
      <c r="K333" s="141">
        <f t="shared" si="11"/>
        <v>861040</v>
      </c>
      <c r="L333" s="136" t="s">
        <v>10419</v>
      </c>
    </row>
    <row r="334" spans="1:12" ht="15.5" thickTop="1" thickBot="1" x14ac:dyDescent="0.4">
      <c r="A334" s="103" t="s">
        <v>1770</v>
      </c>
      <c r="B334" s="118" t="s">
        <v>1771</v>
      </c>
      <c r="C334" s="118" t="s">
        <v>1769</v>
      </c>
      <c r="D334" s="118" t="s">
        <v>10</v>
      </c>
      <c r="E334" s="104">
        <v>2183859.69</v>
      </c>
      <c r="F334" s="6"/>
      <c r="G334" s="136" t="str">
        <f>VLOOKUP(A334,'NCES LEA District ID'!$F$3:$S$854,14,FALSE)</f>
        <v>1724900</v>
      </c>
      <c r="H334" s="137">
        <f>VLOOKUP(A334,'Enrollment FY18-20'!$A$9:$BL$859,64,FALSE)</f>
        <v>354</v>
      </c>
      <c r="I334" s="138">
        <f t="shared" si="10"/>
        <v>6169.0951694915257</v>
      </c>
      <c r="J334" s="139">
        <f>VLOOKUP(A334,'SAIPE FY22'!$C$9:$O$859,9,FALSE)</f>
        <v>0.14825581395348839</v>
      </c>
      <c r="K334" s="141">
        <f t="shared" si="11"/>
        <v>861394</v>
      </c>
      <c r="L334" s="136" t="s">
        <v>10419</v>
      </c>
    </row>
    <row r="335" spans="1:12" ht="15.5" thickTop="1" thickBot="1" x14ac:dyDescent="0.4">
      <c r="A335" s="103" t="s">
        <v>602</v>
      </c>
      <c r="B335" s="118" t="s">
        <v>603</v>
      </c>
      <c r="C335" s="118" t="s">
        <v>577</v>
      </c>
      <c r="D335" s="118" t="s">
        <v>10</v>
      </c>
      <c r="E335" s="104">
        <v>2221011.75</v>
      </c>
      <c r="F335" s="6"/>
      <c r="G335" s="136" t="str">
        <f>VLOOKUP(A335,'NCES LEA District ID'!$F$3:$S$854,14,FALSE)</f>
        <v>1701417</v>
      </c>
      <c r="H335" s="137">
        <f>VLOOKUP(A335,'Enrollment FY18-20'!$A$9:$BL$859,64,FALSE)</f>
        <v>358.5</v>
      </c>
      <c r="I335" s="138">
        <f t="shared" si="10"/>
        <v>6195.2907949790797</v>
      </c>
      <c r="J335" s="139">
        <f>VLOOKUP(A335,'SAIPE FY22'!$C$9:$O$859,9,FALSE)</f>
        <v>0.14822546972860126</v>
      </c>
      <c r="K335" s="141">
        <f t="shared" si="11"/>
        <v>861752.5</v>
      </c>
      <c r="L335" s="136" t="s">
        <v>10419</v>
      </c>
    </row>
    <row r="336" spans="1:12" ht="15.5" thickTop="1" thickBot="1" x14ac:dyDescent="0.4">
      <c r="A336" s="103" t="s">
        <v>1025</v>
      </c>
      <c r="B336" s="118" t="s">
        <v>1026</v>
      </c>
      <c r="C336" s="118" t="s">
        <v>1024</v>
      </c>
      <c r="D336" s="118" t="s">
        <v>10</v>
      </c>
      <c r="E336" s="104">
        <v>1468188.9700000002</v>
      </c>
      <c r="F336" s="6"/>
      <c r="G336" s="136" t="str">
        <f>VLOOKUP(A336,'NCES LEA District ID'!$F$3:$S$854,14,FALSE)</f>
        <v>1737490</v>
      </c>
      <c r="H336" s="137">
        <f>VLOOKUP(A336,'Enrollment FY18-20'!$A$9:$BL$859,64,FALSE)</f>
        <v>626</v>
      </c>
      <c r="I336" s="138">
        <f t="shared" si="10"/>
        <v>2345.3497923322689</v>
      </c>
      <c r="J336" s="139">
        <f>VLOOKUP(A336,'SAIPE FY22'!$C$9:$O$859,9,FALSE)</f>
        <v>0.14814814814814814</v>
      </c>
      <c r="K336" s="141">
        <f t="shared" si="11"/>
        <v>862378.5</v>
      </c>
      <c r="L336" s="136" t="s">
        <v>10419</v>
      </c>
    </row>
    <row r="337" spans="1:12" ht="15.5" thickTop="1" thickBot="1" x14ac:dyDescent="0.4">
      <c r="A337" s="103" t="s">
        <v>1123</v>
      </c>
      <c r="B337" s="118" t="s">
        <v>1124</v>
      </c>
      <c r="C337" s="118" t="s">
        <v>1099</v>
      </c>
      <c r="D337" s="118" t="s">
        <v>108</v>
      </c>
      <c r="E337" s="104">
        <v>6958758.7799999993</v>
      </c>
      <c r="F337" s="6"/>
      <c r="G337" s="136" t="str">
        <f>VLOOKUP(A337,'NCES LEA District ID'!$F$3:$S$854,14,FALSE)</f>
        <v>1706750</v>
      </c>
      <c r="H337" s="137">
        <f>VLOOKUP(A337,'Enrollment FY18-20'!$A$9:$BL$859,64,FALSE)</f>
        <v>2358.5</v>
      </c>
      <c r="I337" s="138">
        <f t="shared" si="10"/>
        <v>2950.5019207123169</v>
      </c>
      <c r="J337" s="139">
        <f>VLOOKUP(A337,'SAIPE FY22'!$C$9:$O$859,9,FALSE)</f>
        <v>0.14807765511990864</v>
      </c>
      <c r="K337" s="141">
        <f t="shared" si="11"/>
        <v>864737</v>
      </c>
      <c r="L337" s="136" t="s">
        <v>10419</v>
      </c>
    </row>
    <row r="338" spans="1:12" ht="15.5" thickTop="1" thickBot="1" x14ac:dyDescent="0.4">
      <c r="A338" s="103" t="s">
        <v>1767</v>
      </c>
      <c r="B338" s="118" t="s">
        <v>1768</v>
      </c>
      <c r="C338" s="118" t="s">
        <v>1769</v>
      </c>
      <c r="D338" s="118" t="s">
        <v>10</v>
      </c>
      <c r="E338" s="104">
        <v>6142363.0800000001</v>
      </c>
      <c r="F338" s="6"/>
      <c r="G338" s="136" t="str">
        <f>VLOOKUP(A338,'NCES LEA District ID'!$F$3:$S$854,14,FALSE)</f>
        <v>1724870</v>
      </c>
      <c r="H338" s="137">
        <f>VLOOKUP(A338,'Enrollment FY18-20'!$A$9:$BL$859,64,FALSE)</f>
        <v>1250</v>
      </c>
      <c r="I338" s="138">
        <f t="shared" si="10"/>
        <v>4913.8904640000001</v>
      </c>
      <c r="J338" s="139">
        <f>VLOOKUP(A338,'SAIPE FY22'!$C$9:$O$859,9,FALSE)</f>
        <v>0.14786585365853658</v>
      </c>
      <c r="K338" s="141">
        <f t="shared" si="11"/>
        <v>865987</v>
      </c>
      <c r="L338" s="136" t="s">
        <v>10419</v>
      </c>
    </row>
    <row r="339" spans="1:12" ht="15.5" thickTop="1" thickBot="1" x14ac:dyDescent="0.4">
      <c r="A339" s="103" t="s">
        <v>984</v>
      </c>
      <c r="B339" s="118" t="s">
        <v>985</v>
      </c>
      <c r="C339" s="118" t="s">
        <v>981</v>
      </c>
      <c r="D339" s="118" t="s">
        <v>108</v>
      </c>
      <c r="E339" s="104">
        <v>490696.72000000003</v>
      </c>
      <c r="F339" s="6"/>
      <c r="G339" s="136" t="str">
        <f>VLOOKUP(A339,'NCES LEA District ID'!$F$3:$S$854,14,FALSE)</f>
        <v>1721510</v>
      </c>
      <c r="H339" s="137">
        <f>VLOOKUP(A339,'Enrollment FY18-20'!$A$9:$BL$859,64,FALSE)</f>
        <v>177.5</v>
      </c>
      <c r="I339" s="138">
        <f t="shared" si="10"/>
        <v>2764.4885633802819</v>
      </c>
      <c r="J339" s="139">
        <f>VLOOKUP(A339,'SAIPE FY22'!$C$9:$O$859,9,FALSE)</f>
        <v>0.14778325123152711</v>
      </c>
      <c r="K339" s="141">
        <f t="shared" si="11"/>
        <v>866164.5</v>
      </c>
      <c r="L339" s="136" t="s">
        <v>10419</v>
      </c>
    </row>
    <row r="340" spans="1:12" ht="15.5" thickTop="1" thickBot="1" x14ac:dyDescent="0.4">
      <c r="A340" s="103" t="s">
        <v>1216</v>
      </c>
      <c r="B340" s="118" t="s">
        <v>1217</v>
      </c>
      <c r="C340" s="118" t="s">
        <v>1161</v>
      </c>
      <c r="D340" s="118" t="s">
        <v>108</v>
      </c>
      <c r="E340" s="104">
        <v>140592.78</v>
      </c>
      <c r="F340" s="6"/>
      <c r="G340" s="136" t="str">
        <f>VLOOKUP(A340,'NCES LEA District ID'!$F$3:$S$854,14,FALSE)</f>
        <v>1704950</v>
      </c>
      <c r="H340" s="137">
        <f>VLOOKUP(A340,'Enrollment FY18-20'!$A$9:$BL$859,64,FALSE)</f>
        <v>152</v>
      </c>
      <c r="I340" s="138">
        <f t="shared" si="10"/>
        <v>924.95249999999999</v>
      </c>
      <c r="J340" s="139">
        <f>VLOOKUP(A340,'SAIPE FY22'!$C$9:$O$859,9,FALSE)</f>
        <v>0.14754098360655737</v>
      </c>
      <c r="K340" s="141">
        <f t="shared" si="11"/>
        <v>866316.5</v>
      </c>
      <c r="L340" s="136" t="s">
        <v>10419</v>
      </c>
    </row>
    <row r="341" spans="1:12" ht="15.5" thickTop="1" thickBot="1" x14ac:dyDescent="0.4">
      <c r="A341" s="103" t="s">
        <v>275</v>
      </c>
      <c r="B341" s="118" t="s">
        <v>276</v>
      </c>
      <c r="C341" s="118" t="s">
        <v>128</v>
      </c>
      <c r="D341" s="118" t="s">
        <v>119</v>
      </c>
      <c r="E341" s="104">
        <v>16574306.6</v>
      </c>
      <c r="F341" s="6"/>
      <c r="G341" s="136" t="str">
        <f>VLOOKUP(A341,'NCES LEA District ID'!$F$3:$S$854,14,FALSE)</f>
        <v>1732910</v>
      </c>
      <c r="H341" s="137">
        <f>VLOOKUP(A341,'Enrollment FY18-20'!$A$9:$BL$859,64,FALSE)</f>
        <v>4471.5</v>
      </c>
      <c r="I341" s="138">
        <f t="shared" si="10"/>
        <v>3706.6547243654254</v>
      </c>
      <c r="J341" s="139">
        <f>VLOOKUP(A341,'SAIPE FY22'!$C$9:$O$859,9,FALSE)</f>
        <v>0.14629289215686275</v>
      </c>
      <c r="K341" s="141">
        <f t="shared" si="11"/>
        <v>870788</v>
      </c>
      <c r="L341" s="136" t="s">
        <v>10419</v>
      </c>
    </row>
    <row r="342" spans="1:12" ht="15.5" thickTop="1" thickBot="1" x14ac:dyDescent="0.4">
      <c r="A342" s="103" t="s">
        <v>351</v>
      </c>
      <c r="B342" s="118" t="s">
        <v>352</v>
      </c>
      <c r="C342" s="118" t="s">
        <v>128</v>
      </c>
      <c r="D342" s="118" t="s">
        <v>108</v>
      </c>
      <c r="E342" s="104">
        <v>451928.91000000003</v>
      </c>
      <c r="F342" s="6"/>
      <c r="G342" s="136" t="str">
        <f>VLOOKUP(A342,'NCES LEA District ID'!$F$3:$S$854,14,FALSE)</f>
        <v>1738910</v>
      </c>
      <c r="H342" s="137">
        <f>VLOOKUP(A342,'Enrollment FY18-20'!$A$9:$BL$859,64,FALSE)</f>
        <v>221.5</v>
      </c>
      <c r="I342" s="138">
        <f t="shared" si="10"/>
        <v>2040.3111060948083</v>
      </c>
      <c r="J342" s="139">
        <f>VLOOKUP(A342,'SAIPE FY22'!$C$9:$O$859,9,FALSE)</f>
        <v>0.14590747330960854</v>
      </c>
      <c r="K342" s="141">
        <f t="shared" si="11"/>
        <v>871009.5</v>
      </c>
      <c r="L342" s="136" t="s">
        <v>10419</v>
      </c>
    </row>
    <row r="343" spans="1:12" ht="15.5" thickTop="1" thickBot="1" x14ac:dyDescent="0.4">
      <c r="A343" s="103" t="s">
        <v>1033</v>
      </c>
      <c r="B343" s="118" t="s">
        <v>1034</v>
      </c>
      <c r="C343" s="118" t="s">
        <v>1027</v>
      </c>
      <c r="D343" s="118" t="s">
        <v>108</v>
      </c>
      <c r="E343" s="104">
        <v>990336.23</v>
      </c>
      <c r="F343" s="6"/>
      <c r="G343" s="136" t="str">
        <f>VLOOKUP(A343,'NCES LEA District ID'!$F$3:$S$854,14,FALSE)</f>
        <v>1712150</v>
      </c>
      <c r="H343" s="137">
        <f>VLOOKUP(A343,'Enrollment FY18-20'!$A$9:$BL$859,64,FALSE)</f>
        <v>177.5</v>
      </c>
      <c r="I343" s="138">
        <f t="shared" si="10"/>
        <v>5579.3590422535208</v>
      </c>
      <c r="J343" s="139">
        <f>VLOOKUP(A343,'SAIPE FY22'!$C$9:$O$859,9,FALSE)</f>
        <v>0.145748987854251</v>
      </c>
      <c r="K343" s="141">
        <f t="shared" si="11"/>
        <v>871187</v>
      </c>
      <c r="L343" s="136" t="s">
        <v>10419</v>
      </c>
    </row>
    <row r="344" spans="1:12" ht="15.5" thickTop="1" thickBot="1" x14ac:dyDescent="0.4">
      <c r="A344" s="103" t="s">
        <v>862</v>
      </c>
      <c r="B344" s="118" t="s">
        <v>863</v>
      </c>
      <c r="C344" s="118" t="s">
        <v>859</v>
      </c>
      <c r="D344" s="118" t="s">
        <v>108</v>
      </c>
      <c r="E344" s="104">
        <v>213424.80999999997</v>
      </c>
      <c r="F344" s="6"/>
      <c r="G344" s="136" t="str">
        <f>VLOOKUP(A344,'NCES LEA District ID'!$F$3:$S$854,14,FALSE)</f>
        <v>1703210</v>
      </c>
      <c r="H344" s="137">
        <f>VLOOKUP(A344,'Enrollment FY18-20'!$A$9:$BL$859,64,FALSE)</f>
        <v>87.5</v>
      </c>
      <c r="I344" s="138">
        <f t="shared" si="10"/>
        <v>2439.1406857142852</v>
      </c>
      <c r="J344" s="139">
        <f>VLOOKUP(A344,'SAIPE FY22'!$C$9:$O$859,9,FALSE)</f>
        <v>0.14563106796116504</v>
      </c>
      <c r="K344" s="141">
        <f t="shared" si="11"/>
        <v>871274.5</v>
      </c>
      <c r="L344" s="136" t="s">
        <v>10419</v>
      </c>
    </row>
    <row r="345" spans="1:12" ht="15.5" thickTop="1" thickBot="1" x14ac:dyDescent="0.4">
      <c r="A345" s="103" t="s">
        <v>611</v>
      </c>
      <c r="B345" s="118" t="s">
        <v>612</v>
      </c>
      <c r="C345" s="118" t="s">
        <v>606</v>
      </c>
      <c r="D345" s="118" t="s">
        <v>108</v>
      </c>
      <c r="E345" s="104">
        <v>1087621.92</v>
      </c>
      <c r="F345" s="6"/>
      <c r="G345" s="136" t="str">
        <f>VLOOKUP(A345,'NCES LEA District ID'!$F$3:$S$854,14,FALSE)</f>
        <v>1735770</v>
      </c>
      <c r="H345" s="137">
        <f>VLOOKUP(A345,'Enrollment FY18-20'!$A$9:$BL$859,64,FALSE)</f>
        <v>266</v>
      </c>
      <c r="I345" s="138">
        <f t="shared" si="10"/>
        <v>4088.8042105263157</v>
      </c>
      <c r="J345" s="139">
        <f>VLOOKUP(A345,'SAIPE FY22'!$C$9:$O$859,9,FALSE)</f>
        <v>0.14545454545454545</v>
      </c>
      <c r="K345" s="141">
        <f t="shared" si="11"/>
        <v>871540.5</v>
      </c>
      <c r="L345" s="136" t="s">
        <v>10419</v>
      </c>
    </row>
    <row r="346" spans="1:12" ht="15.5" thickTop="1" thickBot="1" x14ac:dyDescent="0.4">
      <c r="A346" s="103" t="s">
        <v>401</v>
      </c>
      <c r="B346" s="118" t="s">
        <v>402</v>
      </c>
      <c r="C346" s="118" t="s">
        <v>128</v>
      </c>
      <c r="D346" s="118" t="s">
        <v>119</v>
      </c>
      <c r="E346" s="104">
        <v>22490836.219999999</v>
      </c>
      <c r="F346" s="6"/>
      <c r="G346" s="136" t="str">
        <f>VLOOKUP(A346,'NCES LEA District ID'!$F$3:$S$854,14,FALSE)</f>
        <v>1733420</v>
      </c>
      <c r="H346" s="137">
        <f>VLOOKUP(A346,'Enrollment FY18-20'!$A$9:$BL$859,64,FALSE)</f>
        <v>3294.5</v>
      </c>
      <c r="I346" s="138">
        <f t="shared" si="10"/>
        <v>6826.7828866292302</v>
      </c>
      <c r="J346" s="139">
        <f>VLOOKUP(A346,'SAIPE FY22'!$C$9:$O$859,9,FALSE)</f>
        <v>0.14506457564575645</v>
      </c>
      <c r="K346" s="141">
        <f t="shared" si="11"/>
        <v>874835</v>
      </c>
      <c r="L346" s="136" t="s">
        <v>10419</v>
      </c>
    </row>
    <row r="347" spans="1:12" ht="15.5" thickTop="1" thickBot="1" x14ac:dyDescent="0.4">
      <c r="A347" s="103" t="s">
        <v>876</v>
      </c>
      <c r="B347" s="118" t="s">
        <v>877</v>
      </c>
      <c r="C347" s="118" t="s">
        <v>859</v>
      </c>
      <c r="D347" s="118" t="s">
        <v>10</v>
      </c>
      <c r="E347" s="104">
        <v>3845046.6300000004</v>
      </c>
      <c r="F347" s="6"/>
      <c r="G347" s="136" t="str">
        <f>VLOOKUP(A347,'NCES LEA District ID'!$F$3:$S$854,14,FALSE)</f>
        <v>1735940</v>
      </c>
      <c r="H347" s="137">
        <f>VLOOKUP(A347,'Enrollment FY18-20'!$A$9:$BL$859,64,FALSE)</f>
        <v>588.5</v>
      </c>
      <c r="I347" s="138">
        <f t="shared" si="10"/>
        <v>6533.6391333899755</v>
      </c>
      <c r="J347" s="139">
        <f>VLOOKUP(A347,'SAIPE FY22'!$C$9:$O$859,9,FALSE)</f>
        <v>0.14471780028943559</v>
      </c>
      <c r="K347" s="141">
        <f t="shared" si="11"/>
        <v>875423.5</v>
      </c>
      <c r="L347" s="136" t="s">
        <v>10419</v>
      </c>
    </row>
    <row r="348" spans="1:12" ht="15.5" thickTop="1" thickBot="1" x14ac:dyDescent="0.4">
      <c r="A348" s="103" t="s">
        <v>1463</v>
      </c>
      <c r="B348" s="118" t="s">
        <v>1464</v>
      </c>
      <c r="C348" s="118" t="s">
        <v>1454</v>
      </c>
      <c r="D348" s="118" t="s">
        <v>10</v>
      </c>
      <c r="E348" s="104">
        <v>703309.49</v>
      </c>
      <c r="F348" s="6"/>
      <c r="G348" s="136" t="str">
        <f>VLOOKUP(A348,'NCES LEA District ID'!$F$3:$S$854,14,FALSE)</f>
        <v>1704380</v>
      </c>
      <c r="H348" s="137">
        <f>VLOOKUP(A348,'Enrollment FY18-20'!$A$9:$BL$859,64,FALSE)</f>
        <v>502.5</v>
      </c>
      <c r="I348" s="138">
        <f t="shared" si="10"/>
        <v>1399.6208756218905</v>
      </c>
      <c r="J348" s="139">
        <f>VLOOKUP(A348,'SAIPE FY22'!$C$9:$O$859,9,FALSE)</f>
        <v>0.14446227929373998</v>
      </c>
      <c r="K348" s="141">
        <f t="shared" si="11"/>
        <v>875926</v>
      </c>
      <c r="L348" s="136" t="s">
        <v>10419</v>
      </c>
    </row>
    <row r="349" spans="1:12" ht="15.5" thickTop="1" thickBot="1" x14ac:dyDescent="0.4">
      <c r="A349" s="103" t="s">
        <v>1255</v>
      </c>
      <c r="B349" s="118" t="s">
        <v>1256</v>
      </c>
      <c r="C349" s="118" t="s">
        <v>1252</v>
      </c>
      <c r="D349" s="118" t="s">
        <v>10</v>
      </c>
      <c r="E349" s="104">
        <v>868171.95999999985</v>
      </c>
      <c r="F349" s="6"/>
      <c r="G349" s="136" t="str">
        <f>VLOOKUP(A349,'NCES LEA District ID'!$F$3:$S$854,14,FALSE)</f>
        <v>1715880</v>
      </c>
      <c r="H349" s="137">
        <f>VLOOKUP(A349,'Enrollment FY18-20'!$A$9:$BL$859,64,FALSE)</f>
        <v>632</v>
      </c>
      <c r="I349" s="138">
        <f t="shared" si="10"/>
        <v>1373.689810126582</v>
      </c>
      <c r="J349" s="139">
        <f>VLOOKUP(A349,'SAIPE FY22'!$C$9:$O$859,9,FALSE)</f>
        <v>0.14445828144458281</v>
      </c>
      <c r="K349" s="141">
        <f t="shared" si="11"/>
        <v>876558</v>
      </c>
      <c r="L349" s="136" t="s">
        <v>10419</v>
      </c>
    </row>
    <row r="350" spans="1:12" ht="15.5" thickTop="1" thickBot="1" x14ac:dyDescent="0.4">
      <c r="A350" s="103" t="s">
        <v>253</v>
      </c>
      <c r="B350" s="118" t="s">
        <v>254</v>
      </c>
      <c r="C350" s="118" t="s">
        <v>128</v>
      </c>
      <c r="D350" s="118" t="s">
        <v>108</v>
      </c>
      <c r="E350" s="104">
        <v>25743375.079999998</v>
      </c>
      <c r="F350" s="6"/>
      <c r="G350" s="136" t="str">
        <f>VLOOKUP(A350,'NCES LEA District ID'!$F$3:$S$854,14,FALSE)</f>
        <v>1706090</v>
      </c>
      <c r="H350" s="137">
        <f>VLOOKUP(A350,'Enrollment FY18-20'!$A$9:$BL$859,64,FALSE)</f>
        <v>3310</v>
      </c>
      <c r="I350" s="138">
        <f t="shared" si="10"/>
        <v>7777.4547069486398</v>
      </c>
      <c r="J350" s="139">
        <f>VLOOKUP(A350,'SAIPE FY22'!$C$9:$O$859,9,FALSE)</f>
        <v>0.14405405405405405</v>
      </c>
      <c r="K350" s="141">
        <f t="shared" si="11"/>
        <v>879868</v>
      </c>
      <c r="L350" s="136" t="s">
        <v>10419</v>
      </c>
    </row>
    <row r="351" spans="1:12" ht="15.5" thickTop="1" thickBot="1" x14ac:dyDescent="0.4">
      <c r="A351" s="103" t="s">
        <v>1140</v>
      </c>
      <c r="B351" s="118" t="s">
        <v>1141</v>
      </c>
      <c r="C351" s="118" t="s">
        <v>1142</v>
      </c>
      <c r="D351" s="118" t="s">
        <v>10</v>
      </c>
      <c r="E351" s="104">
        <v>1943778.7199999997</v>
      </c>
      <c r="F351" s="6"/>
      <c r="G351" s="136" t="str">
        <f>VLOOKUP(A351,'NCES LEA District ID'!$F$3:$S$854,14,FALSE)</f>
        <v>1700319</v>
      </c>
      <c r="H351" s="137">
        <f>VLOOKUP(A351,'Enrollment FY18-20'!$A$9:$BL$859,64,FALSE)</f>
        <v>701</v>
      </c>
      <c r="I351" s="138">
        <f t="shared" si="10"/>
        <v>2772.8655064194004</v>
      </c>
      <c r="J351" s="139">
        <f>VLOOKUP(A351,'SAIPE FY22'!$C$9:$O$859,9,FALSE)</f>
        <v>0.14398943196829592</v>
      </c>
      <c r="K351" s="141">
        <f t="shared" si="11"/>
        <v>880569</v>
      </c>
      <c r="L351" s="136" t="s">
        <v>10419</v>
      </c>
    </row>
    <row r="352" spans="1:12" ht="15.5" thickTop="1" thickBot="1" x14ac:dyDescent="0.4">
      <c r="A352" s="103" t="s">
        <v>705</v>
      </c>
      <c r="B352" s="118" t="s">
        <v>706</v>
      </c>
      <c r="C352" s="118" t="s">
        <v>694</v>
      </c>
      <c r="D352" s="118" t="s">
        <v>119</v>
      </c>
      <c r="E352" s="104">
        <v>2450487.9900000002</v>
      </c>
      <c r="F352" s="6"/>
      <c r="G352" s="136" t="str">
        <f>VLOOKUP(A352,'NCES LEA District ID'!$F$3:$S$854,14,FALSE)</f>
        <v>1723050</v>
      </c>
      <c r="H352" s="137">
        <f>VLOOKUP(A352,'Enrollment FY18-20'!$A$9:$BL$859,64,FALSE)</f>
        <v>796</v>
      </c>
      <c r="I352" s="138">
        <f t="shared" si="10"/>
        <v>3078.5025000000001</v>
      </c>
      <c r="J352" s="139">
        <f>VLOOKUP(A352,'SAIPE FY22'!$C$9:$O$859,9,FALSE)</f>
        <v>0.14301801801801803</v>
      </c>
      <c r="K352" s="141">
        <f t="shared" si="11"/>
        <v>881365</v>
      </c>
      <c r="L352" s="136" t="s">
        <v>10419</v>
      </c>
    </row>
    <row r="353" spans="1:12" ht="15.5" thickTop="1" thickBot="1" x14ac:dyDescent="0.4">
      <c r="A353" s="103" t="s">
        <v>917</v>
      </c>
      <c r="B353" s="118" t="s">
        <v>918</v>
      </c>
      <c r="C353" s="118" t="s">
        <v>908</v>
      </c>
      <c r="D353" s="118" t="s">
        <v>108</v>
      </c>
      <c r="E353" s="104">
        <v>810481.66999999993</v>
      </c>
      <c r="F353" s="6"/>
      <c r="G353" s="136" t="str">
        <f>VLOOKUP(A353,'NCES LEA District ID'!$F$3:$S$854,14,FALSE)</f>
        <v>1706840</v>
      </c>
      <c r="H353" s="137">
        <f>VLOOKUP(A353,'Enrollment FY18-20'!$A$9:$BL$859,64,FALSE)</f>
        <v>104.5</v>
      </c>
      <c r="I353" s="138">
        <f t="shared" si="10"/>
        <v>7755.8054545454543</v>
      </c>
      <c r="J353" s="139">
        <f>VLOOKUP(A353,'SAIPE FY22'!$C$9:$O$859,9,FALSE)</f>
        <v>0.14285714285714285</v>
      </c>
      <c r="K353" s="141">
        <f t="shared" si="11"/>
        <v>881469.5</v>
      </c>
      <c r="L353" s="136" t="s">
        <v>10419</v>
      </c>
    </row>
    <row r="354" spans="1:12" ht="15.5" thickTop="1" thickBot="1" x14ac:dyDescent="0.4">
      <c r="A354" s="103" t="s">
        <v>996</v>
      </c>
      <c r="B354" s="118" t="s">
        <v>997</v>
      </c>
      <c r="C354" s="118" t="s">
        <v>981</v>
      </c>
      <c r="D354" s="118" t="s">
        <v>10</v>
      </c>
      <c r="E354" s="104">
        <v>2976315</v>
      </c>
      <c r="F354" s="6"/>
      <c r="G354" s="136" t="str">
        <f>VLOOKUP(A354,'NCES LEA District ID'!$F$3:$S$854,14,FALSE)</f>
        <v>1700125</v>
      </c>
      <c r="H354" s="137">
        <f>VLOOKUP(A354,'Enrollment FY18-20'!$A$9:$BL$859,64,FALSE)</f>
        <v>959.5</v>
      </c>
      <c r="I354" s="138">
        <f t="shared" si="10"/>
        <v>3101.9437206878583</v>
      </c>
      <c r="J354" s="139">
        <f>VLOOKUP(A354,'SAIPE FY22'!$C$9:$O$859,9,FALSE)</f>
        <v>0.14258734655335223</v>
      </c>
      <c r="K354" s="141">
        <f t="shared" si="11"/>
        <v>882429</v>
      </c>
      <c r="L354" s="136" t="s">
        <v>10419</v>
      </c>
    </row>
    <row r="355" spans="1:12" ht="15.5" thickTop="1" thickBot="1" x14ac:dyDescent="0.4">
      <c r="A355" s="103" t="s">
        <v>664</v>
      </c>
      <c r="B355" s="118" t="s">
        <v>665</v>
      </c>
      <c r="C355" s="118" t="s">
        <v>666</v>
      </c>
      <c r="D355" s="118" t="s">
        <v>10</v>
      </c>
      <c r="E355" s="104">
        <v>2150371.5499999998</v>
      </c>
      <c r="F355" s="6"/>
      <c r="G355" s="136" t="str">
        <f>VLOOKUP(A355,'NCES LEA District ID'!$F$3:$S$854,14,FALSE)</f>
        <v>1710440</v>
      </c>
      <c r="H355" s="137">
        <f>VLOOKUP(A355,'Enrollment FY18-20'!$A$9:$BL$859,64,FALSE)</f>
        <v>1654.5</v>
      </c>
      <c r="I355" s="138">
        <f t="shared" si="10"/>
        <v>1299.7108189785433</v>
      </c>
      <c r="J355" s="139">
        <f>VLOOKUP(A355,'SAIPE FY22'!$C$9:$O$859,9,FALSE)</f>
        <v>0.14157303370786517</v>
      </c>
      <c r="K355" s="141">
        <f t="shared" si="11"/>
        <v>884083.5</v>
      </c>
      <c r="L355" s="136" t="s">
        <v>10419</v>
      </c>
    </row>
    <row r="356" spans="1:12" ht="15.5" thickTop="1" thickBot="1" x14ac:dyDescent="0.4">
      <c r="A356" s="103" t="s">
        <v>986</v>
      </c>
      <c r="B356" s="118" t="s">
        <v>987</v>
      </c>
      <c r="C356" s="118" t="s">
        <v>981</v>
      </c>
      <c r="D356" s="118" t="s">
        <v>108</v>
      </c>
      <c r="E356" s="104">
        <v>301312.61</v>
      </c>
      <c r="F356" s="6"/>
      <c r="G356" s="136" t="str">
        <f>VLOOKUP(A356,'NCES LEA District ID'!$F$3:$S$854,14,FALSE)</f>
        <v>1711700</v>
      </c>
      <c r="H356" s="137">
        <f>VLOOKUP(A356,'Enrollment FY18-20'!$A$9:$BL$859,64,FALSE)</f>
        <v>60.5</v>
      </c>
      <c r="I356" s="138">
        <f t="shared" si="10"/>
        <v>4980.3737190082638</v>
      </c>
      <c r="J356" s="139">
        <f>VLOOKUP(A356,'SAIPE FY22'!$C$9:$O$859,9,FALSE)</f>
        <v>0.14084507042253522</v>
      </c>
      <c r="K356" s="141">
        <f t="shared" si="11"/>
        <v>884144</v>
      </c>
      <c r="L356" s="136" t="s">
        <v>10419</v>
      </c>
    </row>
    <row r="357" spans="1:12" ht="15.5" thickTop="1" thickBot="1" x14ac:dyDescent="0.4">
      <c r="A357" s="103" t="s">
        <v>1047</v>
      </c>
      <c r="B357" s="118" t="s">
        <v>1048</v>
      </c>
      <c r="C357" s="118" t="s">
        <v>1027</v>
      </c>
      <c r="D357" s="118" t="s">
        <v>10</v>
      </c>
      <c r="E357" s="104">
        <v>2738857.57</v>
      </c>
      <c r="F357" s="6"/>
      <c r="G357" s="136" t="str">
        <f>VLOOKUP(A357,'NCES LEA District ID'!$F$3:$S$854,14,FALSE)</f>
        <v>1713860</v>
      </c>
      <c r="H357" s="137">
        <f>VLOOKUP(A357,'Enrollment FY18-20'!$A$9:$BL$859,64,FALSE)</f>
        <v>375.5</v>
      </c>
      <c r="I357" s="138">
        <f t="shared" si="10"/>
        <v>7293.89499334221</v>
      </c>
      <c r="J357" s="139">
        <f>VLOOKUP(A357,'SAIPE FY22'!$C$9:$O$859,9,FALSE)</f>
        <v>0.14065510597302505</v>
      </c>
      <c r="K357" s="141">
        <f t="shared" si="11"/>
        <v>884519.5</v>
      </c>
      <c r="L357" s="136" t="s">
        <v>10419</v>
      </c>
    </row>
    <row r="358" spans="1:12" ht="15.5" thickTop="1" thickBot="1" x14ac:dyDescent="0.4">
      <c r="A358" s="103" t="s">
        <v>1103</v>
      </c>
      <c r="B358" s="118" t="s">
        <v>1104</v>
      </c>
      <c r="C358" s="118" t="s">
        <v>1102</v>
      </c>
      <c r="D358" s="118" t="s">
        <v>10</v>
      </c>
      <c r="E358" s="104">
        <v>3556198.1300000004</v>
      </c>
      <c r="F358" s="6"/>
      <c r="G358" s="136" t="str">
        <f>VLOOKUP(A358,'NCES LEA District ID'!$F$3:$S$854,14,FALSE)</f>
        <v>1710410</v>
      </c>
      <c r="H358" s="137">
        <f>VLOOKUP(A358,'Enrollment FY18-20'!$A$9:$BL$859,64,FALSE)</f>
        <v>957</v>
      </c>
      <c r="I358" s="138">
        <f t="shared" si="10"/>
        <v>3715.9855067920589</v>
      </c>
      <c r="J358" s="139">
        <f>VLOOKUP(A358,'SAIPE FY22'!$C$9:$O$859,9,FALSE)</f>
        <v>0.14054600606673406</v>
      </c>
      <c r="K358" s="141">
        <f t="shared" si="11"/>
        <v>885476.5</v>
      </c>
      <c r="L358" s="136" t="s">
        <v>10419</v>
      </c>
    </row>
    <row r="359" spans="1:12" ht="15.5" thickTop="1" thickBot="1" x14ac:dyDescent="0.4">
      <c r="A359" s="103" t="s">
        <v>1491</v>
      </c>
      <c r="B359" s="118" t="s">
        <v>1492</v>
      </c>
      <c r="C359" s="118" t="s">
        <v>1488</v>
      </c>
      <c r="D359" s="118" t="s">
        <v>10</v>
      </c>
      <c r="E359" s="104">
        <v>2751032.2</v>
      </c>
      <c r="F359" s="6"/>
      <c r="G359" s="136" t="str">
        <f>VLOOKUP(A359,'NCES LEA District ID'!$F$3:$S$854,14,FALSE)</f>
        <v>1732830</v>
      </c>
      <c r="H359" s="137">
        <f>VLOOKUP(A359,'Enrollment FY18-20'!$A$9:$BL$859,64,FALSE)</f>
        <v>703</v>
      </c>
      <c r="I359" s="138">
        <f t="shared" si="10"/>
        <v>3913.2748221906118</v>
      </c>
      <c r="J359" s="139">
        <f>VLOOKUP(A359,'SAIPE FY22'!$C$9:$O$859,9,FALSE)</f>
        <v>0.14054054054054055</v>
      </c>
      <c r="K359" s="141">
        <f t="shared" si="11"/>
        <v>886179.5</v>
      </c>
      <c r="L359" s="136" t="s">
        <v>10419</v>
      </c>
    </row>
    <row r="360" spans="1:12" ht="15.5" thickTop="1" thickBot="1" x14ac:dyDescent="0.4">
      <c r="A360" s="103" t="s">
        <v>798</v>
      </c>
      <c r="B360" s="118" t="s">
        <v>799</v>
      </c>
      <c r="C360" s="118" t="s">
        <v>723</v>
      </c>
      <c r="D360" s="118" t="s">
        <v>10</v>
      </c>
      <c r="E360" s="104">
        <v>1325947.0599999998</v>
      </c>
      <c r="F360" s="6"/>
      <c r="G360" s="136" t="str">
        <f>VLOOKUP(A360,'NCES LEA District ID'!$F$3:$S$854,14,FALSE)</f>
        <v>1741980</v>
      </c>
      <c r="H360" s="137">
        <f>VLOOKUP(A360,'Enrollment FY18-20'!$A$9:$BL$859,64,FALSE)</f>
        <v>1319</v>
      </c>
      <c r="I360" s="138">
        <f t="shared" si="10"/>
        <v>1005.266914329037</v>
      </c>
      <c r="J360" s="139">
        <f>VLOOKUP(A360,'SAIPE FY22'!$C$9:$O$859,9,FALSE)</f>
        <v>0.14037192561487702</v>
      </c>
      <c r="K360" s="141">
        <f t="shared" si="11"/>
        <v>887498.5</v>
      </c>
      <c r="L360" s="136" t="s">
        <v>10419</v>
      </c>
    </row>
    <row r="361" spans="1:12" ht="15.5" thickTop="1" thickBot="1" x14ac:dyDescent="0.4">
      <c r="A361" s="103" t="s">
        <v>1129</v>
      </c>
      <c r="B361" s="118" t="s">
        <v>1130</v>
      </c>
      <c r="C361" s="118" t="s">
        <v>1099</v>
      </c>
      <c r="D361" s="118" t="s">
        <v>108</v>
      </c>
      <c r="E361" s="104">
        <v>1346368.6900000002</v>
      </c>
      <c r="F361" s="6"/>
      <c r="G361" s="136" t="str">
        <f>VLOOKUP(A361,'NCES LEA District ID'!$F$3:$S$854,14,FALSE)</f>
        <v>1737120</v>
      </c>
      <c r="H361" s="137">
        <f>VLOOKUP(A361,'Enrollment FY18-20'!$A$9:$BL$859,64,FALSE)</f>
        <v>295.5</v>
      </c>
      <c r="I361" s="138">
        <f t="shared" si="10"/>
        <v>4556.2392216582066</v>
      </c>
      <c r="J361" s="139">
        <f>VLOOKUP(A361,'SAIPE FY22'!$C$9:$O$859,9,FALSE)</f>
        <v>0.13915857605177995</v>
      </c>
      <c r="K361" s="141">
        <f t="shared" si="11"/>
        <v>887794</v>
      </c>
      <c r="L361" s="136" t="s">
        <v>10419</v>
      </c>
    </row>
    <row r="362" spans="1:12" ht="15.5" thickTop="1" thickBot="1" x14ac:dyDescent="0.4">
      <c r="A362" s="103" t="s">
        <v>1049</v>
      </c>
      <c r="B362" s="118" t="s">
        <v>1050</v>
      </c>
      <c r="C362" s="118" t="s">
        <v>1051</v>
      </c>
      <c r="D362" s="118" t="s">
        <v>108</v>
      </c>
      <c r="E362" s="104">
        <v>705613.14</v>
      </c>
      <c r="F362" s="6"/>
      <c r="G362" s="136" t="str">
        <f>VLOOKUP(A362,'NCES LEA District ID'!$F$3:$S$854,14,FALSE)</f>
        <v>1738550</v>
      </c>
      <c r="H362" s="137">
        <f>VLOOKUP(A362,'Enrollment FY18-20'!$A$9:$BL$859,64,FALSE)</f>
        <v>87.5</v>
      </c>
      <c r="I362" s="138">
        <f t="shared" si="10"/>
        <v>8064.1501714285714</v>
      </c>
      <c r="J362" s="139">
        <f>VLOOKUP(A362,'SAIPE FY22'!$C$9:$O$859,9,FALSE)</f>
        <v>0.1391304347826087</v>
      </c>
      <c r="K362" s="141">
        <f t="shared" si="11"/>
        <v>887881.5</v>
      </c>
      <c r="L362" s="136" t="s">
        <v>10419</v>
      </c>
    </row>
    <row r="363" spans="1:12" ht="15.5" thickTop="1" thickBot="1" x14ac:dyDescent="0.4">
      <c r="A363" s="103" t="s">
        <v>1299</v>
      </c>
      <c r="B363" s="118" t="s">
        <v>1300</v>
      </c>
      <c r="C363" s="118" t="s">
        <v>1252</v>
      </c>
      <c r="D363" s="118" t="s">
        <v>119</v>
      </c>
      <c r="E363" s="104">
        <v>1791505.3699999999</v>
      </c>
      <c r="F363" s="6"/>
      <c r="G363" s="136" t="str">
        <f>VLOOKUP(A363,'NCES LEA District ID'!$F$3:$S$854,14,FALSE)</f>
        <v>1725650</v>
      </c>
      <c r="H363" s="137">
        <f>VLOOKUP(A363,'Enrollment FY18-20'!$A$9:$BL$859,64,FALSE)</f>
        <v>515.5</v>
      </c>
      <c r="I363" s="138">
        <f t="shared" si="10"/>
        <v>3475.2771483996116</v>
      </c>
      <c r="J363" s="139">
        <f>VLOOKUP(A363,'SAIPE FY22'!$C$9:$O$859,9,FALSE)</f>
        <v>0.13898305084745763</v>
      </c>
      <c r="K363" s="141">
        <f t="shared" si="11"/>
        <v>888397</v>
      </c>
      <c r="L363" s="136" t="s">
        <v>10419</v>
      </c>
    </row>
    <row r="364" spans="1:12" ht="15.5" thickTop="1" thickBot="1" x14ac:dyDescent="0.4">
      <c r="A364" s="103" t="s">
        <v>429</v>
      </c>
      <c r="B364" s="118" t="s">
        <v>430</v>
      </c>
      <c r="C364" s="118" t="s">
        <v>413</v>
      </c>
      <c r="D364" s="118" t="s">
        <v>10</v>
      </c>
      <c r="E364" s="104">
        <v>441649.53</v>
      </c>
      <c r="F364" s="6"/>
      <c r="G364" s="136" t="str">
        <f>VLOOKUP(A364,'NCES LEA District ID'!$F$3:$S$854,14,FALSE)</f>
        <v>1700001</v>
      </c>
      <c r="H364" s="137">
        <f>VLOOKUP(A364,'Enrollment FY18-20'!$A$9:$BL$859,64,FALSE)</f>
        <v>447</v>
      </c>
      <c r="I364" s="138">
        <f t="shared" si="10"/>
        <v>988.03026845637589</v>
      </c>
      <c r="J364" s="139">
        <f>VLOOKUP(A364,'SAIPE FY22'!$C$9:$O$859,9,FALSE)</f>
        <v>0.13894736842105262</v>
      </c>
      <c r="K364" s="141">
        <f t="shared" si="11"/>
        <v>888844</v>
      </c>
      <c r="L364" s="136" t="s">
        <v>10419</v>
      </c>
    </row>
    <row r="365" spans="1:12" ht="15.5" thickTop="1" thickBot="1" x14ac:dyDescent="0.4">
      <c r="A365" s="103" t="s">
        <v>1100</v>
      </c>
      <c r="B365" s="118" t="s">
        <v>1101</v>
      </c>
      <c r="C365" s="118" t="s">
        <v>1102</v>
      </c>
      <c r="D365" s="118" t="s">
        <v>10</v>
      </c>
      <c r="E365" s="104">
        <v>1185965.7600000002</v>
      </c>
      <c r="F365" s="6"/>
      <c r="G365" s="136" t="str">
        <f>VLOOKUP(A365,'NCES LEA District ID'!$F$3:$S$854,14,FALSE)</f>
        <v>1712510</v>
      </c>
      <c r="H365" s="137">
        <f>VLOOKUP(A365,'Enrollment FY18-20'!$A$9:$BL$859,64,FALSE)</f>
        <v>269</v>
      </c>
      <c r="I365" s="138">
        <f t="shared" si="10"/>
        <v>4408.7946468401497</v>
      </c>
      <c r="J365" s="139">
        <f>VLOOKUP(A365,'SAIPE FY22'!$C$9:$O$859,9,FALSE)</f>
        <v>0.13881019830028329</v>
      </c>
      <c r="K365" s="141">
        <f t="shared" si="11"/>
        <v>889113</v>
      </c>
      <c r="L365" s="136" t="s">
        <v>10419</v>
      </c>
    </row>
    <row r="366" spans="1:12" ht="15.5" thickTop="1" thickBot="1" x14ac:dyDescent="0.4">
      <c r="A366" s="103" t="s">
        <v>1328</v>
      </c>
      <c r="B366" s="118" t="s">
        <v>1329</v>
      </c>
      <c r="C366" s="118" t="s">
        <v>497</v>
      </c>
      <c r="D366" s="118" t="s">
        <v>10</v>
      </c>
      <c r="E366" s="104">
        <v>432025.56000000006</v>
      </c>
      <c r="F366" s="6"/>
      <c r="G366" s="136" t="str">
        <f>VLOOKUP(A366,'NCES LEA District ID'!$F$3:$S$854,14,FALSE)</f>
        <v>1705820</v>
      </c>
      <c r="H366" s="137">
        <f>VLOOKUP(A366,'Enrollment FY18-20'!$A$9:$BL$859,64,FALSE)</f>
        <v>263</v>
      </c>
      <c r="I366" s="138">
        <f t="shared" si="10"/>
        <v>1642.6827376425858</v>
      </c>
      <c r="J366" s="139">
        <f>VLOOKUP(A366,'SAIPE FY22'!$C$9:$O$859,9,FALSE)</f>
        <v>0.1385390428211587</v>
      </c>
      <c r="K366" s="141">
        <f t="shared" si="11"/>
        <v>889376</v>
      </c>
      <c r="L366" s="136" t="s">
        <v>10419</v>
      </c>
    </row>
    <row r="367" spans="1:12" ht="15.5" thickTop="1" thickBot="1" x14ac:dyDescent="0.4">
      <c r="A367" s="103" t="s">
        <v>586</v>
      </c>
      <c r="B367" s="118" t="s">
        <v>587</v>
      </c>
      <c r="C367" s="118" t="s">
        <v>577</v>
      </c>
      <c r="D367" s="118" t="s">
        <v>108</v>
      </c>
      <c r="E367" s="104">
        <v>258871.34000000003</v>
      </c>
      <c r="F367" s="6"/>
      <c r="G367" s="136" t="str">
        <f>VLOOKUP(A367,'NCES LEA District ID'!$F$3:$S$854,14,FALSE)</f>
        <v>1725260</v>
      </c>
      <c r="H367" s="137">
        <f>VLOOKUP(A367,'Enrollment FY18-20'!$A$9:$BL$859,64,FALSE)</f>
        <v>57</v>
      </c>
      <c r="I367" s="138">
        <f t="shared" si="10"/>
        <v>4541.602456140351</v>
      </c>
      <c r="J367" s="139">
        <f>VLOOKUP(A367,'SAIPE FY22'!$C$9:$O$859,9,FALSE)</f>
        <v>0.13793103448275862</v>
      </c>
      <c r="K367" s="141">
        <f t="shared" si="11"/>
        <v>889433</v>
      </c>
      <c r="L367" s="136" t="s">
        <v>10419</v>
      </c>
    </row>
    <row r="368" spans="1:12" ht="15.5" thickTop="1" thickBot="1" x14ac:dyDescent="0.4">
      <c r="A368" s="103" t="s">
        <v>540</v>
      </c>
      <c r="B368" s="118" t="s">
        <v>541</v>
      </c>
      <c r="C368" s="118" t="s">
        <v>542</v>
      </c>
      <c r="D368" s="118" t="s">
        <v>10</v>
      </c>
      <c r="E368" s="104">
        <v>2284367.5899999994</v>
      </c>
      <c r="F368" s="6"/>
      <c r="G368" s="136" t="str">
        <f>VLOOKUP(A368,'NCES LEA District ID'!$F$3:$S$854,14,FALSE)</f>
        <v>1720380</v>
      </c>
      <c r="H368" s="137">
        <f>VLOOKUP(A368,'Enrollment FY18-20'!$A$9:$BL$859,64,FALSE)</f>
        <v>1201.5</v>
      </c>
      <c r="I368" s="138">
        <f t="shared" si="10"/>
        <v>1901.2630794839779</v>
      </c>
      <c r="J368" s="139">
        <f>VLOOKUP(A368,'SAIPE FY22'!$C$9:$O$859,9,FALSE)</f>
        <v>0.13766730401529637</v>
      </c>
      <c r="K368" s="141">
        <f t="shared" si="11"/>
        <v>890634.5</v>
      </c>
      <c r="L368" s="136" t="s">
        <v>10419</v>
      </c>
    </row>
    <row r="369" spans="1:12" ht="15.5" thickTop="1" thickBot="1" x14ac:dyDescent="0.4">
      <c r="A369" s="103" t="s">
        <v>403</v>
      </c>
      <c r="B369" s="118" t="s">
        <v>404</v>
      </c>
      <c r="C369" s="118" t="s">
        <v>128</v>
      </c>
      <c r="D369" s="118" t="s">
        <v>119</v>
      </c>
      <c r="E369" s="104">
        <v>35099720.570000008</v>
      </c>
      <c r="F369" s="6"/>
      <c r="G369" s="136" t="str">
        <f>VLOOKUP(A369,'NCES LEA District ID'!$F$3:$S$854,14,FALSE)</f>
        <v>1707050</v>
      </c>
      <c r="H369" s="137">
        <f>VLOOKUP(A369,'Enrollment FY18-20'!$A$9:$BL$859,64,FALSE)</f>
        <v>5068</v>
      </c>
      <c r="I369" s="138">
        <f t="shared" si="10"/>
        <v>6925.7538614838213</v>
      </c>
      <c r="J369" s="139">
        <f>VLOOKUP(A369,'SAIPE FY22'!$C$9:$O$859,9,FALSE)</f>
        <v>0.13730101302460201</v>
      </c>
      <c r="K369" s="141">
        <f t="shared" si="11"/>
        <v>895702.5</v>
      </c>
      <c r="L369" s="136" t="s">
        <v>10419</v>
      </c>
    </row>
    <row r="370" spans="1:12" ht="15.5" thickTop="1" thickBot="1" x14ac:dyDescent="0.4">
      <c r="A370" s="103" t="s">
        <v>62</v>
      </c>
      <c r="B370" s="118" t="s">
        <v>63</v>
      </c>
      <c r="C370" s="118" t="s">
        <v>61</v>
      </c>
      <c r="D370" s="118" t="s">
        <v>10</v>
      </c>
      <c r="E370" s="104">
        <v>8199542.5099999988</v>
      </c>
      <c r="F370" s="6"/>
      <c r="G370" s="136" t="str">
        <f>VLOOKUP(A370,'NCES LEA District ID'!$F$3:$S$854,14,FALSE)</f>
        <v>1738700</v>
      </c>
      <c r="H370" s="137">
        <f>VLOOKUP(A370,'Enrollment FY18-20'!$A$9:$BL$859,64,FALSE)</f>
        <v>2224.5</v>
      </c>
      <c r="I370" s="138">
        <f t="shared" si="10"/>
        <v>3686.0159631377833</v>
      </c>
      <c r="J370" s="139">
        <f>VLOOKUP(A370,'SAIPE FY22'!$C$9:$O$859,9,FALSE)</f>
        <v>0.13677685950413224</v>
      </c>
      <c r="K370" s="141">
        <f t="shared" si="11"/>
        <v>897927</v>
      </c>
      <c r="L370" s="136" t="s">
        <v>10419</v>
      </c>
    </row>
    <row r="371" spans="1:12" ht="15.5" thickTop="1" thickBot="1" x14ac:dyDescent="0.4">
      <c r="A371" s="103" t="s">
        <v>64</v>
      </c>
      <c r="B371" s="118" t="s">
        <v>65</v>
      </c>
      <c r="C371" s="118" t="s">
        <v>61</v>
      </c>
      <c r="D371" s="118" t="s">
        <v>10</v>
      </c>
      <c r="E371" s="104">
        <v>564857.16999999993</v>
      </c>
      <c r="F371" s="6"/>
      <c r="G371" s="136" t="str">
        <f>VLOOKUP(A371,'NCES LEA District ID'!$F$3:$S$854,14,FALSE)</f>
        <v>1713410</v>
      </c>
      <c r="H371" s="137">
        <f>VLOOKUP(A371,'Enrollment FY18-20'!$A$9:$BL$859,64,FALSE)</f>
        <v>226.5</v>
      </c>
      <c r="I371" s="138">
        <f t="shared" si="10"/>
        <v>2493.8506401766003</v>
      </c>
      <c r="J371" s="139">
        <f>VLOOKUP(A371,'SAIPE FY22'!$C$9:$O$859,9,FALSE)</f>
        <v>0.1366906474820144</v>
      </c>
      <c r="K371" s="141">
        <f t="shared" si="11"/>
        <v>898153.5</v>
      </c>
      <c r="L371" s="136" t="s">
        <v>10419</v>
      </c>
    </row>
    <row r="372" spans="1:12" ht="15.5" thickTop="1" thickBot="1" x14ac:dyDescent="0.4">
      <c r="A372" s="103" t="s">
        <v>414</v>
      </c>
      <c r="B372" s="118" t="s">
        <v>415</v>
      </c>
      <c r="C372" s="118" t="s">
        <v>416</v>
      </c>
      <c r="D372" s="118" t="s">
        <v>10</v>
      </c>
      <c r="E372" s="104">
        <v>565372.38</v>
      </c>
      <c r="F372" s="6"/>
      <c r="G372" s="136" t="str">
        <f>VLOOKUP(A372,'NCES LEA District ID'!$F$3:$S$854,14,FALSE)</f>
        <v>1700007</v>
      </c>
      <c r="H372" s="137">
        <f>VLOOKUP(A372,'Enrollment FY18-20'!$A$9:$BL$859,64,FALSE)</f>
        <v>633.5</v>
      </c>
      <c r="I372" s="138">
        <f t="shared" si="10"/>
        <v>892.45837411207583</v>
      </c>
      <c r="J372" s="139">
        <f>VLOOKUP(A372,'SAIPE FY22'!$C$9:$O$859,9,FALSE)</f>
        <v>0.13636363636363635</v>
      </c>
      <c r="K372" s="141">
        <f t="shared" si="11"/>
        <v>898787</v>
      </c>
      <c r="L372" s="136" t="s">
        <v>10419</v>
      </c>
    </row>
    <row r="373" spans="1:12" ht="15.5" thickTop="1" thickBot="1" x14ac:dyDescent="0.4">
      <c r="A373" s="103" t="s">
        <v>1164</v>
      </c>
      <c r="B373" s="118" t="s">
        <v>1165</v>
      </c>
      <c r="C373" s="118" t="s">
        <v>1161</v>
      </c>
      <c r="D373" s="118" t="s">
        <v>108</v>
      </c>
      <c r="E373" s="104">
        <v>11240180.289999999</v>
      </c>
      <c r="F373" s="6"/>
      <c r="G373" s="136" t="str">
        <f>VLOOKUP(A373,'NCES LEA District ID'!$F$3:$S$854,14,FALSE)</f>
        <v>1700010</v>
      </c>
      <c r="H373" s="137">
        <f>VLOOKUP(A373,'Enrollment FY18-20'!$A$9:$BL$859,64,FALSE)</f>
        <v>2112.5</v>
      </c>
      <c r="I373" s="138">
        <f t="shared" si="10"/>
        <v>5320.7954035502953</v>
      </c>
      <c r="J373" s="139">
        <f>VLOOKUP(A373,'SAIPE FY22'!$C$9:$O$859,9,FALSE)</f>
        <v>0.1361932528113286</v>
      </c>
      <c r="K373" s="141">
        <f t="shared" si="11"/>
        <v>900899.5</v>
      </c>
      <c r="L373" s="136" t="s">
        <v>10419</v>
      </c>
    </row>
    <row r="374" spans="1:12" ht="15.5" thickTop="1" thickBot="1" x14ac:dyDescent="0.4">
      <c r="A374" s="103" t="s">
        <v>29</v>
      </c>
      <c r="B374" s="118" t="s">
        <v>30</v>
      </c>
      <c r="C374" s="118" t="s">
        <v>6</v>
      </c>
      <c r="D374" s="118" t="s">
        <v>10</v>
      </c>
      <c r="E374" s="104">
        <v>506783.03</v>
      </c>
      <c r="F374" s="6"/>
      <c r="G374" s="136" t="str">
        <f>VLOOKUP(A374,'NCES LEA District ID'!$F$3:$S$854,14,FALSE)</f>
        <v>1715750</v>
      </c>
      <c r="H374" s="137">
        <f>VLOOKUP(A374,'Enrollment FY18-20'!$A$9:$BL$859,64,FALSE)</f>
        <v>279</v>
      </c>
      <c r="I374" s="138">
        <f t="shared" si="10"/>
        <v>1816.4266308243728</v>
      </c>
      <c r="J374" s="139">
        <f>VLOOKUP(A374,'SAIPE FY22'!$C$9:$O$859,9,FALSE)</f>
        <v>0.13602941176470587</v>
      </c>
      <c r="K374" s="141">
        <f t="shared" si="11"/>
        <v>901178.5</v>
      </c>
      <c r="L374" s="136" t="s">
        <v>10419</v>
      </c>
    </row>
    <row r="375" spans="1:12" ht="15.5" thickTop="1" thickBot="1" x14ac:dyDescent="0.4">
      <c r="A375" s="103" t="s">
        <v>1257</v>
      </c>
      <c r="B375" s="118" t="s">
        <v>1258</v>
      </c>
      <c r="C375" s="118" t="s">
        <v>1252</v>
      </c>
      <c r="D375" s="118" t="s">
        <v>10</v>
      </c>
      <c r="E375" s="104">
        <v>1381721</v>
      </c>
      <c r="F375" s="6"/>
      <c r="G375" s="136" t="str">
        <f>VLOOKUP(A375,'NCES LEA District ID'!$F$3:$S$854,14,FALSE)</f>
        <v>1712930</v>
      </c>
      <c r="H375" s="137">
        <f>VLOOKUP(A375,'Enrollment FY18-20'!$A$9:$BL$859,64,FALSE)</f>
        <v>372</v>
      </c>
      <c r="I375" s="138">
        <f t="shared" si="10"/>
        <v>3714.3037634408602</v>
      </c>
      <c r="J375" s="139">
        <f>VLOOKUP(A375,'SAIPE FY22'!$C$9:$O$859,9,FALSE)</f>
        <v>0.13583138173302109</v>
      </c>
      <c r="K375" s="141">
        <f t="shared" si="11"/>
        <v>901550.5</v>
      </c>
      <c r="L375" s="136" t="s">
        <v>10419</v>
      </c>
    </row>
    <row r="376" spans="1:12" ht="15.5" thickTop="1" thickBot="1" x14ac:dyDescent="0.4">
      <c r="A376" s="103" t="s">
        <v>1287</v>
      </c>
      <c r="B376" s="118" t="s">
        <v>1288</v>
      </c>
      <c r="C376" s="118" t="s">
        <v>1252</v>
      </c>
      <c r="D376" s="118" t="s">
        <v>108</v>
      </c>
      <c r="E376" s="104">
        <v>437499.5400000001</v>
      </c>
      <c r="F376" s="6"/>
      <c r="G376" s="136" t="str">
        <f>VLOOKUP(A376,'NCES LEA District ID'!$F$3:$S$854,14,FALSE)</f>
        <v>1735820</v>
      </c>
      <c r="H376" s="137">
        <f>VLOOKUP(A376,'Enrollment FY18-20'!$A$9:$BL$859,64,FALSE)</f>
        <v>440</v>
      </c>
      <c r="I376" s="138">
        <f t="shared" si="10"/>
        <v>994.31713636363656</v>
      </c>
      <c r="J376" s="139">
        <f>VLOOKUP(A376,'SAIPE FY22'!$C$9:$O$859,9,FALSE)</f>
        <v>0.13574660633484162</v>
      </c>
      <c r="K376" s="141">
        <f t="shared" si="11"/>
        <v>901990.5</v>
      </c>
      <c r="L376" s="136" t="s">
        <v>10419</v>
      </c>
    </row>
    <row r="377" spans="1:12" ht="15.5" thickTop="1" thickBot="1" x14ac:dyDescent="0.4">
      <c r="A377" s="103" t="s">
        <v>1279</v>
      </c>
      <c r="B377" s="118" t="s">
        <v>1280</v>
      </c>
      <c r="C377" s="118" t="s">
        <v>1252</v>
      </c>
      <c r="D377" s="118" t="s">
        <v>119</v>
      </c>
      <c r="E377" s="104">
        <v>2559240.35</v>
      </c>
      <c r="F377" s="6"/>
      <c r="G377" s="136" t="str">
        <f>VLOOKUP(A377,'NCES LEA District ID'!$F$3:$S$854,14,FALSE)</f>
        <v>1730330</v>
      </c>
      <c r="H377" s="137">
        <f>VLOOKUP(A377,'Enrollment FY18-20'!$A$9:$BL$859,64,FALSE)</f>
        <v>1161</v>
      </c>
      <c r="I377" s="138">
        <f t="shared" si="10"/>
        <v>2204.341386735573</v>
      </c>
      <c r="J377" s="139">
        <f>VLOOKUP(A377,'SAIPE FY22'!$C$9:$O$859,9,FALSE)</f>
        <v>0.13553370786516855</v>
      </c>
      <c r="K377" s="141">
        <f t="shared" si="11"/>
        <v>903151.5</v>
      </c>
      <c r="L377" s="136" t="s">
        <v>10419</v>
      </c>
    </row>
    <row r="378" spans="1:12" ht="15.5" thickTop="1" thickBot="1" x14ac:dyDescent="0.4">
      <c r="A378" s="103" t="s">
        <v>331</v>
      </c>
      <c r="B378" s="118" t="s">
        <v>332</v>
      </c>
      <c r="C378" s="118" t="s">
        <v>128</v>
      </c>
      <c r="D378" s="118" t="s">
        <v>108</v>
      </c>
      <c r="E378" s="104">
        <v>6318949.9200000009</v>
      </c>
      <c r="F378" s="6"/>
      <c r="G378" s="136" t="str">
        <f>VLOOKUP(A378,'NCES LEA District ID'!$F$3:$S$854,14,FALSE)</f>
        <v>1703930</v>
      </c>
      <c r="H378" s="137">
        <f>VLOOKUP(A378,'Enrollment FY18-20'!$A$9:$BL$859,64,FALSE)</f>
        <v>1158</v>
      </c>
      <c r="I378" s="138">
        <f t="shared" si="10"/>
        <v>5456.7788601036273</v>
      </c>
      <c r="J378" s="139">
        <f>VLOOKUP(A378,'SAIPE FY22'!$C$9:$O$859,9,FALSE)</f>
        <v>0.13517441860465115</v>
      </c>
      <c r="K378" s="141">
        <f t="shared" si="11"/>
        <v>904309.5</v>
      </c>
      <c r="L378" s="136" t="s">
        <v>10419</v>
      </c>
    </row>
    <row r="379" spans="1:12" ht="15.5" thickTop="1" thickBot="1" x14ac:dyDescent="0.4">
      <c r="A379" s="103" t="s">
        <v>1277</v>
      </c>
      <c r="B379" s="118" t="s">
        <v>1278</v>
      </c>
      <c r="C379" s="118" t="s">
        <v>1252</v>
      </c>
      <c r="D379" s="118" t="s">
        <v>108</v>
      </c>
      <c r="E379" s="104">
        <v>2275351.1700000004</v>
      </c>
      <c r="F379" s="6"/>
      <c r="G379" s="136" t="str">
        <f>VLOOKUP(A379,'NCES LEA District ID'!$F$3:$S$854,14,FALSE)</f>
        <v>1729670</v>
      </c>
      <c r="H379" s="137">
        <f>VLOOKUP(A379,'Enrollment FY18-20'!$A$9:$BL$859,64,FALSE)</f>
        <v>427</v>
      </c>
      <c r="I379" s="138">
        <f t="shared" si="10"/>
        <v>5328.6912646370029</v>
      </c>
      <c r="J379" s="139">
        <f>VLOOKUP(A379,'SAIPE FY22'!$C$9:$O$859,9,FALSE)</f>
        <v>0.13513513513513514</v>
      </c>
      <c r="K379" s="141">
        <f t="shared" si="11"/>
        <v>904736.5</v>
      </c>
      <c r="L379" s="136" t="s">
        <v>10419</v>
      </c>
    </row>
    <row r="380" spans="1:12" ht="15.5" thickTop="1" thickBot="1" x14ac:dyDescent="0.4">
      <c r="A380" s="103" t="s">
        <v>536</v>
      </c>
      <c r="B380" s="118" t="s">
        <v>537</v>
      </c>
      <c r="C380" s="118" t="s">
        <v>533</v>
      </c>
      <c r="D380" s="118" t="s">
        <v>10</v>
      </c>
      <c r="E380" s="104">
        <v>1258678.76</v>
      </c>
      <c r="F380" s="6"/>
      <c r="G380" s="136" t="str">
        <f>VLOOKUP(A380,'NCES LEA District ID'!$F$3:$S$854,14,FALSE)</f>
        <v>1730480</v>
      </c>
      <c r="H380" s="137">
        <f>VLOOKUP(A380,'Enrollment FY18-20'!$A$9:$BL$859,64,FALSE)</f>
        <v>258.5</v>
      </c>
      <c r="I380" s="138">
        <f t="shared" si="10"/>
        <v>4869.1634816247579</v>
      </c>
      <c r="J380" s="139">
        <f>VLOOKUP(A380,'SAIPE FY22'!$C$9:$O$859,9,FALSE)</f>
        <v>0.1347305389221557</v>
      </c>
      <c r="K380" s="141">
        <f t="shared" si="11"/>
        <v>904995</v>
      </c>
      <c r="L380" s="136" t="s">
        <v>10419</v>
      </c>
    </row>
    <row r="381" spans="1:12" ht="15.5" thickTop="1" thickBot="1" x14ac:dyDescent="0.4">
      <c r="A381" s="103" t="s">
        <v>1621</v>
      </c>
      <c r="B381" s="118" t="s">
        <v>1622</v>
      </c>
      <c r="C381" s="118" t="s">
        <v>1620</v>
      </c>
      <c r="D381" s="118" t="s">
        <v>10</v>
      </c>
      <c r="E381" s="104">
        <v>2000648.8699999999</v>
      </c>
      <c r="F381" s="6"/>
      <c r="G381" s="136" t="str">
        <f>VLOOKUP(A381,'NCES LEA District ID'!$F$3:$S$854,14,FALSE)</f>
        <v>1731410</v>
      </c>
      <c r="H381" s="137">
        <f>VLOOKUP(A381,'Enrollment FY18-20'!$A$9:$BL$859,64,FALSE)</f>
        <v>990.5</v>
      </c>
      <c r="I381" s="138">
        <f t="shared" si="10"/>
        <v>2019.8373245835435</v>
      </c>
      <c r="J381" s="139">
        <f>VLOOKUP(A381,'SAIPE FY22'!$C$9:$O$859,9,FALSE)</f>
        <v>0.13399014778325122</v>
      </c>
      <c r="K381" s="141">
        <f t="shared" si="11"/>
        <v>905985.5</v>
      </c>
      <c r="L381" s="136" t="s">
        <v>10419</v>
      </c>
    </row>
    <row r="382" spans="1:12" ht="15.5" thickTop="1" thickBot="1" x14ac:dyDescent="0.4">
      <c r="A382" s="103" t="s">
        <v>303</v>
      </c>
      <c r="B382" s="118" t="s">
        <v>304</v>
      </c>
      <c r="C382" s="118" t="s">
        <v>128</v>
      </c>
      <c r="D382" s="118" t="s">
        <v>108</v>
      </c>
      <c r="E382" s="104">
        <v>2921752.0499999993</v>
      </c>
      <c r="F382" s="6"/>
      <c r="G382" s="136" t="str">
        <f>VLOOKUP(A382,'NCES LEA District ID'!$F$3:$S$854,14,FALSE)</f>
        <v>1704560</v>
      </c>
      <c r="H382" s="137">
        <f>VLOOKUP(A382,'Enrollment FY18-20'!$A$9:$BL$859,64,FALSE)</f>
        <v>572</v>
      </c>
      <c r="I382" s="138">
        <f t="shared" si="10"/>
        <v>5107.9581293706278</v>
      </c>
      <c r="J382" s="139">
        <f>VLOOKUP(A382,'SAIPE FY22'!$C$9:$O$859,9,FALSE)</f>
        <v>0.13385826771653545</v>
      </c>
      <c r="K382" s="141">
        <f t="shared" si="11"/>
        <v>906557.5</v>
      </c>
      <c r="L382" s="136" t="s">
        <v>10419</v>
      </c>
    </row>
    <row r="383" spans="1:12" ht="15.5" thickTop="1" thickBot="1" x14ac:dyDescent="0.4">
      <c r="A383" s="103" t="s">
        <v>1085</v>
      </c>
      <c r="B383" s="118" t="s">
        <v>1086</v>
      </c>
      <c r="C383" s="118" t="s">
        <v>1080</v>
      </c>
      <c r="D383" s="118" t="s">
        <v>10</v>
      </c>
      <c r="E383" s="104">
        <v>60748841.679999992</v>
      </c>
      <c r="F383" s="6"/>
      <c r="G383" s="136" t="str">
        <f>VLOOKUP(A383,'NCES LEA District ID'!$F$3:$S$854,14,FALSE)</f>
        <v>1704710</v>
      </c>
      <c r="H383" s="137">
        <f>VLOOKUP(A383,'Enrollment FY18-20'!$A$9:$BL$859,64,FALSE)</f>
        <v>11203</v>
      </c>
      <c r="I383" s="138">
        <f t="shared" si="10"/>
        <v>5422.5512523431216</v>
      </c>
      <c r="J383" s="139">
        <f>VLOOKUP(A383,'SAIPE FY22'!$C$9:$O$859,9,FALSE)</f>
        <v>0.13385596014360027</v>
      </c>
      <c r="K383" s="141">
        <f t="shared" si="11"/>
        <v>917760.5</v>
      </c>
      <c r="L383" s="136" t="s">
        <v>10419</v>
      </c>
    </row>
    <row r="384" spans="1:12" ht="15.5" thickTop="1" thickBot="1" x14ac:dyDescent="0.4">
      <c r="A384" s="103" t="s">
        <v>31</v>
      </c>
      <c r="B384" s="118" t="s">
        <v>32</v>
      </c>
      <c r="C384" s="118" t="s">
        <v>6</v>
      </c>
      <c r="D384" s="118" t="s">
        <v>10</v>
      </c>
      <c r="E384" s="104">
        <v>977137.1</v>
      </c>
      <c r="F384" s="6"/>
      <c r="G384" s="136" t="str">
        <f>VLOOKUP(A384,'NCES LEA District ID'!$F$3:$S$854,14,FALSE)</f>
        <v>1741280</v>
      </c>
      <c r="H384" s="137">
        <f>VLOOKUP(A384,'Enrollment FY18-20'!$A$9:$BL$859,64,FALSE)</f>
        <v>341</v>
      </c>
      <c r="I384" s="138">
        <f t="shared" si="10"/>
        <v>2865.5046920821114</v>
      </c>
      <c r="J384" s="139">
        <f>VLOOKUP(A384,'SAIPE FY22'!$C$9:$O$859,9,FALSE)</f>
        <v>0.13353115727002968</v>
      </c>
      <c r="K384" s="141">
        <f t="shared" si="11"/>
        <v>918101.5</v>
      </c>
      <c r="L384" s="136" t="s">
        <v>10419</v>
      </c>
    </row>
    <row r="385" spans="1:12" ht="15.5" thickTop="1" thickBot="1" x14ac:dyDescent="0.4">
      <c r="A385" s="103" t="s">
        <v>488</v>
      </c>
      <c r="B385" s="118" t="s">
        <v>489</v>
      </c>
      <c r="C385" s="118" t="s">
        <v>487</v>
      </c>
      <c r="D385" s="118" t="s">
        <v>10</v>
      </c>
      <c r="E385" s="104">
        <v>5097352.4300000006</v>
      </c>
      <c r="F385" s="6"/>
      <c r="G385" s="136" t="str">
        <f>VLOOKUP(A385,'NCES LEA District ID'!$F$3:$S$854,14,FALSE)</f>
        <v>1739090</v>
      </c>
      <c r="H385" s="137">
        <f>VLOOKUP(A385,'Enrollment FY18-20'!$A$9:$BL$859,64,FALSE)</f>
        <v>993.5</v>
      </c>
      <c r="I385" s="138">
        <f t="shared" si="10"/>
        <v>5130.701992954203</v>
      </c>
      <c r="J385" s="139">
        <f>VLOOKUP(A385,'SAIPE FY22'!$C$9:$O$859,9,FALSE)</f>
        <v>0.13347921225382933</v>
      </c>
      <c r="K385" s="141">
        <f t="shared" si="11"/>
        <v>919095</v>
      </c>
      <c r="L385" s="136" t="s">
        <v>10419</v>
      </c>
    </row>
    <row r="386" spans="1:12" ht="15.5" thickTop="1" thickBot="1" x14ac:dyDescent="0.4">
      <c r="A386" s="103" t="s">
        <v>167</v>
      </c>
      <c r="B386" s="118" t="s">
        <v>168</v>
      </c>
      <c r="C386" s="118" t="s">
        <v>128</v>
      </c>
      <c r="D386" s="118" t="s">
        <v>108</v>
      </c>
      <c r="E386" s="104">
        <v>8054232.9299999997</v>
      </c>
      <c r="F386" s="6"/>
      <c r="G386" s="136" t="str">
        <f>VLOOKUP(A386,'NCES LEA District ID'!$F$3:$S$854,14,FALSE)</f>
        <v>1712120</v>
      </c>
      <c r="H386" s="137">
        <f>VLOOKUP(A386,'Enrollment FY18-20'!$A$9:$BL$859,64,FALSE)</f>
        <v>3996.5</v>
      </c>
      <c r="I386" s="138">
        <f t="shared" si="10"/>
        <v>2015.3216389340673</v>
      </c>
      <c r="J386" s="139">
        <f>VLOOKUP(A386,'SAIPE FY22'!$C$9:$O$859,9,FALSE)</f>
        <v>0.13329026701119726</v>
      </c>
      <c r="K386" s="141">
        <f t="shared" si="11"/>
        <v>923091.5</v>
      </c>
      <c r="L386" s="136" t="s">
        <v>10419</v>
      </c>
    </row>
    <row r="387" spans="1:12" ht="15.5" thickTop="1" thickBot="1" x14ac:dyDescent="0.4">
      <c r="A387" s="103" t="s">
        <v>1275</v>
      </c>
      <c r="B387" s="118" t="s">
        <v>1276</v>
      </c>
      <c r="C387" s="118" t="s">
        <v>1252</v>
      </c>
      <c r="D387" s="118" t="s">
        <v>108</v>
      </c>
      <c r="E387" s="104">
        <v>1768679.4200000002</v>
      </c>
      <c r="F387" s="6"/>
      <c r="G387" s="136" t="str">
        <f>VLOOKUP(A387,'NCES LEA District ID'!$F$3:$S$854,14,FALSE)</f>
        <v>1731380</v>
      </c>
      <c r="H387" s="137">
        <f>VLOOKUP(A387,'Enrollment FY18-20'!$A$9:$BL$859,64,FALSE)</f>
        <v>854</v>
      </c>
      <c r="I387" s="138">
        <f t="shared" si="10"/>
        <v>2071.05318501171</v>
      </c>
      <c r="J387" s="139">
        <f>VLOOKUP(A387,'SAIPE FY22'!$C$9:$O$859,9,FALSE)</f>
        <v>0.13312034078807242</v>
      </c>
      <c r="K387" s="141">
        <f t="shared" si="11"/>
        <v>923945.5</v>
      </c>
      <c r="L387" s="136" t="s">
        <v>10419</v>
      </c>
    </row>
    <row r="388" spans="1:12" ht="15.5" thickTop="1" thickBot="1" x14ac:dyDescent="0.4">
      <c r="A388" s="103" t="s">
        <v>950</v>
      </c>
      <c r="B388" s="118" t="s">
        <v>951</v>
      </c>
      <c r="C388" s="118" t="s">
        <v>941</v>
      </c>
      <c r="D388" s="118" t="s">
        <v>10</v>
      </c>
      <c r="E388" s="104">
        <v>2769589.98</v>
      </c>
      <c r="F388" s="6"/>
      <c r="G388" s="136" t="str">
        <f>VLOOKUP(A388,'NCES LEA District ID'!$F$3:$S$854,14,FALSE)</f>
        <v>1700153</v>
      </c>
      <c r="H388" s="137">
        <f>VLOOKUP(A388,'Enrollment FY18-20'!$A$9:$BL$859,64,FALSE)</f>
        <v>580</v>
      </c>
      <c r="I388" s="138">
        <f t="shared" si="10"/>
        <v>4775.155137931034</v>
      </c>
      <c r="J388" s="139">
        <f>VLOOKUP(A388,'SAIPE FY22'!$C$9:$O$859,9,FALSE)</f>
        <v>0.13302752293577982</v>
      </c>
      <c r="K388" s="141">
        <f t="shared" si="11"/>
        <v>924525.5</v>
      </c>
      <c r="L388" s="136" t="s">
        <v>10419</v>
      </c>
    </row>
    <row r="389" spans="1:12" ht="15.5" thickTop="1" thickBot="1" x14ac:dyDescent="0.4">
      <c r="A389" s="103" t="s">
        <v>1305</v>
      </c>
      <c r="B389" s="118" t="s">
        <v>1306</v>
      </c>
      <c r="C389" s="118" t="s">
        <v>1307</v>
      </c>
      <c r="D389" s="118" t="s">
        <v>10</v>
      </c>
      <c r="E389" s="104">
        <v>684701.63</v>
      </c>
      <c r="F389" s="6"/>
      <c r="G389" s="136" t="str">
        <f>VLOOKUP(A389,'NCES LEA District ID'!$F$3:$S$854,14,FALSE)</f>
        <v>1700115</v>
      </c>
      <c r="H389" s="137">
        <f>VLOOKUP(A389,'Enrollment FY18-20'!$A$9:$BL$859,64,FALSE)</f>
        <v>491</v>
      </c>
      <c r="I389" s="138">
        <f t="shared" si="10"/>
        <v>1394.5043380855398</v>
      </c>
      <c r="J389" s="139">
        <f>VLOOKUP(A389,'SAIPE FY22'!$C$9:$O$859,9,FALSE)</f>
        <v>0.13271028037383178</v>
      </c>
      <c r="K389" s="141">
        <f t="shared" si="11"/>
        <v>925016.5</v>
      </c>
      <c r="L389" s="136" t="s">
        <v>10419</v>
      </c>
    </row>
    <row r="390" spans="1:12" ht="15.5" thickTop="1" thickBot="1" x14ac:dyDescent="0.4">
      <c r="A390" s="103" t="s">
        <v>627</v>
      </c>
      <c r="B390" s="118" t="s">
        <v>628</v>
      </c>
      <c r="C390" s="118" t="s">
        <v>606</v>
      </c>
      <c r="D390" s="118" t="s">
        <v>119</v>
      </c>
      <c r="E390" s="104">
        <v>3487373.38</v>
      </c>
      <c r="F390" s="6"/>
      <c r="G390" s="136" t="str">
        <f>VLOOKUP(A390,'NCES LEA District ID'!$F$3:$S$854,14,FALSE)</f>
        <v>1735190</v>
      </c>
      <c r="H390" s="137">
        <f>VLOOKUP(A390,'Enrollment FY18-20'!$A$9:$BL$859,64,FALSE)</f>
        <v>637</v>
      </c>
      <c r="I390" s="138">
        <f t="shared" si="10"/>
        <v>5474.6834850863424</v>
      </c>
      <c r="J390" s="139">
        <f>VLOOKUP(A390,'SAIPE FY22'!$C$9:$O$859,9,FALSE)</f>
        <v>0.13262910798122066</v>
      </c>
      <c r="K390" s="141">
        <f t="shared" si="11"/>
        <v>925653.5</v>
      </c>
      <c r="L390" s="136" t="s">
        <v>10419</v>
      </c>
    </row>
    <row r="391" spans="1:12" ht="15.5" thickTop="1" thickBot="1" x14ac:dyDescent="0.4">
      <c r="A391" s="103" t="s">
        <v>1271</v>
      </c>
      <c r="B391" s="118" t="s">
        <v>1272</v>
      </c>
      <c r="C391" s="118" t="s">
        <v>1252</v>
      </c>
      <c r="D391" s="118" t="s">
        <v>119</v>
      </c>
      <c r="E391" s="104">
        <v>2250845.64</v>
      </c>
      <c r="F391" s="6"/>
      <c r="G391" s="136" t="str">
        <f>VLOOKUP(A391,'NCES LEA District ID'!$F$3:$S$854,14,FALSE)</f>
        <v>1722110</v>
      </c>
      <c r="H391" s="137">
        <f>VLOOKUP(A391,'Enrollment FY18-20'!$A$9:$BL$859,64,FALSE)</f>
        <v>1179</v>
      </c>
      <c r="I391" s="138">
        <f t="shared" si="10"/>
        <v>1909.1141984732826</v>
      </c>
      <c r="J391" s="139">
        <f>VLOOKUP(A391,'SAIPE FY22'!$C$9:$O$859,9,FALSE)</f>
        <v>0.13261372397841173</v>
      </c>
      <c r="K391" s="141">
        <f t="shared" si="11"/>
        <v>926832.5</v>
      </c>
      <c r="L391" s="136" t="s">
        <v>10419</v>
      </c>
    </row>
    <row r="392" spans="1:12" ht="15.5" thickTop="1" thickBot="1" x14ac:dyDescent="0.4">
      <c r="A392" s="103" t="s">
        <v>217</v>
      </c>
      <c r="B392" s="118" t="s">
        <v>218</v>
      </c>
      <c r="C392" s="118" t="s">
        <v>128</v>
      </c>
      <c r="D392" s="118" t="s">
        <v>108</v>
      </c>
      <c r="E392" s="104">
        <v>3649868.33</v>
      </c>
      <c r="F392" s="6"/>
      <c r="G392" s="136" t="str">
        <f>VLOOKUP(A392,'NCES LEA District ID'!$F$3:$S$854,14,FALSE)</f>
        <v>1715780</v>
      </c>
      <c r="H392" s="137">
        <f>VLOOKUP(A392,'Enrollment FY18-20'!$A$9:$BL$859,64,FALSE)</f>
        <v>1297</v>
      </c>
      <c r="I392" s="138">
        <f t="shared" ref="I392:I455" si="12">+E392/H392</f>
        <v>2814.0850655358522</v>
      </c>
      <c r="J392" s="139">
        <f>VLOOKUP(A392,'SAIPE FY22'!$C$9:$O$859,9,FALSE)</f>
        <v>0.13260135135135134</v>
      </c>
      <c r="K392" s="141">
        <f t="shared" si="11"/>
        <v>928129.5</v>
      </c>
      <c r="L392" s="136" t="s">
        <v>10419</v>
      </c>
    </row>
    <row r="393" spans="1:12" ht="15.5" thickTop="1" thickBot="1" x14ac:dyDescent="0.4">
      <c r="A393" s="103" t="s">
        <v>600</v>
      </c>
      <c r="B393" s="118" t="s">
        <v>601</v>
      </c>
      <c r="C393" s="118" t="s">
        <v>577</v>
      </c>
      <c r="D393" s="118" t="s">
        <v>10</v>
      </c>
      <c r="E393" s="104">
        <v>2418488.8000000003</v>
      </c>
      <c r="F393" s="6"/>
      <c r="G393" s="136" t="str">
        <f>VLOOKUP(A393,'NCES LEA District ID'!$F$3:$S$854,14,FALSE)</f>
        <v>1701422</v>
      </c>
      <c r="H393" s="137">
        <f>VLOOKUP(A393,'Enrollment FY18-20'!$A$9:$BL$859,64,FALSE)</f>
        <v>477.5</v>
      </c>
      <c r="I393" s="138">
        <f t="shared" si="12"/>
        <v>5064.8980104712045</v>
      </c>
      <c r="J393" s="139">
        <f>VLOOKUP(A393,'SAIPE FY22'!$C$9:$O$859,9,FALSE)</f>
        <v>0.1324110671936759</v>
      </c>
      <c r="K393" s="141">
        <f t="shared" ref="K393:K456" si="13">+K392+H393</f>
        <v>928607</v>
      </c>
      <c r="L393" s="136" t="s">
        <v>10419</v>
      </c>
    </row>
    <row r="394" spans="1:12" ht="15.5" thickTop="1" thickBot="1" x14ac:dyDescent="0.4">
      <c r="A394" s="103" t="s">
        <v>68</v>
      </c>
      <c r="B394" s="118" t="s">
        <v>69</v>
      </c>
      <c r="C394" s="118" t="s">
        <v>61</v>
      </c>
      <c r="D394" s="118" t="s">
        <v>10</v>
      </c>
      <c r="E394" s="104">
        <v>1864558.27</v>
      </c>
      <c r="F394" s="6"/>
      <c r="G394" s="136" t="str">
        <f>VLOOKUP(A394,'NCES LEA District ID'!$F$3:$S$854,14,FALSE)</f>
        <v>1736640</v>
      </c>
      <c r="H394" s="137">
        <f>VLOOKUP(A394,'Enrollment FY18-20'!$A$9:$BL$859,64,FALSE)</f>
        <v>284</v>
      </c>
      <c r="I394" s="138">
        <f t="shared" si="12"/>
        <v>6565.3460211267602</v>
      </c>
      <c r="J394" s="139">
        <f>VLOOKUP(A394,'SAIPE FY22'!$C$9:$O$859,9,FALSE)</f>
        <v>0.13239436619718309</v>
      </c>
      <c r="K394" s="141">
        <f t="shared" si="13"/>
        <v>928891</v>
      </c>
      <c r="L394" s="136" t="s">
        <v>10419</v>
      </c>
    </row>
    <row r="395" spans="1:12" ht="15.5" thickTop="1" thickBot="1" x14ac:dyDescent="0.4">
      <c r="A395" s="103" t="s">
        <v>1143</v>
      </c>
      <c r="B395" s="118" t="s">
        <v>1144</v>
      </c>
      <c r="C395" s="118" t="s">
        <v>1145</v>
      </c>
      <c r="D395" s="118" t="s">
        <v>10</v>
      </c>
      <c r="E395" s="104">
        <v>4325858.96</v>
      </c>
      <c r="F395" s="6"/>
      <c r="G395" s="136" t="str">
        <f>VLOOKUP(A395,'NCES LEA District ID'!$F$3:$S$854,14,FALSE)</f>
        <v>1721390</v>
      </c>
      <c r="H395" s="137">
        <f>VLOOKUP(A395,'Enrollment FY18-20'!$A$9:$BL$859,64,FALSE)</f>
        <v>985.5</v>
      </c>
      <c r="I395" s="138">
        <f t="shared" si="12"/>
        <v>4389.5068087265345</v>
      </c>
      <c r="J395" s="139">
        <f>VLOOKUP(A395,'SAIPE FY22'!$C$9:$O$859,9,FALSE)</f>
        <v>0.13236814891416754</v>
      </c>
      <c r="K395" s="141">
        <f t="shared" si="13"/>
        <v>929876.5</v>
      </c>
      <c r="L395" s="136" t="s">
        <v>10419</v>
      </c>
    </row>
    <row r="396" spans="1:12" ht="15.5" thickTop="1" thickBot="1" x14ac:dyDescent="0.4">
      <c r="A396" s="103" t="s">
        <v>1690</v>
      </c>
      <c r="B396" s="118" t="s">
        <v>1691</v>
      </c>
      <c r="C396" s="118" t="s">
        <v>1689</v>
      </c>
      <c r="D396" s="118" t="s">
        <v>108</v>
      </c>
      <c r="E396" s="104">
        <v>495418.85</v>
      </c>
      <c r="F396" s="6"/>
      <c r="G396" s="136" t="str">
        <f>VLOOKUP(A396,'NCES LEA District ID'!$F$3:$S$854,14,FALSE)</f>
        <v>1734110</v>
      </c>
      <c r="H396" s="137">
        <f>VLOOKUP(A396,'Enrollment FY18-20'!$A$9:$BL$859,64,FALSE)</f>
        <v>206</v>
      </c>
      <c r="I396" s="138">
        <f t="shared" si="12"/>
        <v>2404.9458737864074</v>
      </c>
      <c r="J396" s="139">
        <f>VLOOKUP(A396,'SAIPE FY22'!$C$9:$O$859,9,FALSE)</f>
        <v>0.13200000000000001</v>
      </c>
      <c r="K396" s="141">
        <f t="shared" si="13"/>
        <v>930082.5</v>
      </c>
      <c r="L396" s="136" t="s">
        <v>10419</v>
      </c>
    </row>
    <row r="397" spans="1:12" ht="15.5" thickTop="1" thickBot="1" x14ac:dyDescent="0.4">
      <c r="A397" s="103" t="s">
        <v>837</v>
      </c>
      <c r="B397" s="118" t="s">
        <v>838</v>
      </c>
      <c r="C397" s="118" t="s">
        <v>839</v>
      </c>
      <c r="D397" s="118" t="s">
        <v>108</v>
      </c>
      <c r="E397" s="104">
        <v>915171.68</v>
      </c>
      <c r="F397" s="6"/>
      <c r="G397" s="136" t="str">
        <f>VLOOKUP(A397,'NCES LEA District ID'!$F$3:$S$854,14,FALSE)</f>
        <v>1728110</v>
      </c>
      <c r="H397" s="137">
        <f>VLOOKUP(A397,'Enrollment FY18-20'!$A$9:$BL$859,64,FALSE)</f>
        <v>183.5</v>
      </c>
      <c r="I397" s="138">
        <f t="shared" si="12"/>
        <v>4987.3116076294282</v>
      </c>
      <c r="J397" s="139">
        <f>VLOOKUP(A397,'SAIPE FY22'!$C$9:$O$859,9,FALSE)</f>
        <v>0.13157894736842105</v>
      </c>
      <c r="K397" s="141">
        <f t="shared" si="13"/>
        <v>930266</v>
      </c>
      <c r="L397" s="136" t="s">
        <v>10419</v>
      </c>
    </row>
    <row r="398" spans="1:12" ht="15.5" thickTop="1" thickBot="1" x14ac:dyDescent="0.4">
      <c r="A398" s="103" t="s">
        <v>1461</v>
      </c>
      <c r="B398" s="118" t="s">
        <v>1462</v>
      </c>
      <c r="C398" s="118" t="s">
        <v>1454</v>
      </c>
      <c r="D398" s="118" t="s">
        <v>10</v>
      </c>
      <c r="E398" s="104">
        <v>848835.94</v>
      </c>
      <c r="F398" s="6"/>
      <c r="G398" s="136" t="str">
        <f>VLOOKUP(A398,'NCES LEA District ID'!$F$3:$S$854,14,FALSE)</f>
        <v>1703690</v>
      </c>
      <c r="H398" s="137">
        <f>VLOOKUP(A398,'Enrollment FY18-20'!$A$9:$BL$859,64,FALSE)</f>
        <v>691.5</v>
      </c>
      <c r="I398" s="138">
        <f t="shared" si="12"/>
        <v>1227.528474331164</v>
      </c>
      <c r="J398" s="139">
        <f>VLOOKUP(A398,'SAIPE FY22'!$C$9:$O$859,9,FALSE)</f>
        <v>0.1312883435582822</v>
      </c>
      <c r="K398" s="141">
        <f t="shared" si="13"/>
        <v>930957.5</v>
      </c>
      <c r="L398" s="136" t="s">
        <v>10419</v>
      </c>
    </row>
    <row r="399" spans="1:12" ht="15.5" thickTop="1" thickBot="1" x14ac:dyDescent="0.4">
      <c r="A399" s="103" t="s">
        <v>1759</v>
      </c>
      <c r="B399" s="118" t="s">
        <v>1760</v>
      </c>
      <c r="C399" s="118" t="s">
        <v>907</v>
      </c>
      <c r="D399" s="118" t="s">
        <v>119</v>
      </c>
      <c r="E399" s="104">
        <v>19846705.23</v>
      </c>
      <c r="F399" s="6"/>
      <c r="G399" s="136" t="str">
        <f>VLOOKUP(A399,'NCES LEA District ID'!$F$3:$S$854,14,FALSE)</f>
        <v>1720610</v>
      </c>
      <c r="H399" s="137">
        <f>VLOOKUP(A399,'Enrollment FY18-20'!$A$9:$BL$859,64,FALSE)</f>
        <v>6677</v>
      </c>
      <c r="I399" s="138">
        <f t="shared" si="12"/>
        <v>2972.3985667215816</v>
      </c>
      <c r="J399" s="139">
        <f>VLOOKUP(A399,'SAIPE FY22'!$C$9:$O$859,9,FALSE)</f>
        <v>0.13101647903410019</v>
      </c>
      <c r="K399" s="141">
        <f t="shared" si="13"/>
        <v>937634.5</v>
      </c>
      <c r="L399" s="136" t="s">
        <v>10419</v>
      </c>
    </row>
    <row r="400" spans="1:12" ht="15" thickTop="1" x14ac:dyDescent="0.35">
      <c r="A400" s="50" t="s">
        <v>1581</v>
      </c>
      <c r="B400" s="110" t="s">
        <v>1582</v>
      </c>
      <c r="C400" s="110" t="s">
        <v>1562</v>
      </c>
      <c r="D400" s="110" t="s">
        <v>108</v>
      </c>
      <c r="E400" s="7">
        <v>755427.4</v>
      </c>
      <c r="F400" s="8"/>
      <c r="G400" s="130" t="str">
        <f>VLOOKUP(A400,'NCES LEA District ID'!$F$3:$S$854,14,FALSE)</f>
        <v>1709170</v>
      </c>
      <c r="H400" s="142">
        <f>VLOOKUP(A400,'Enrollment FY18-20'!$A$9:$BL$859,64,FALSE)</f>
        <v>564.5</v>
      </c>
      <c r="I400" s="132">
        <f t="shared" si="12"/>
        <v>1338.2239149689992</v>
      </c>
      <c r="J400" s="133">
        <f>VLOOKUP(A400,'SAIPE FY22'!$C$9:$O$859,9,FALSE)</f>
        <v>0.130879345603272</v>
      </c>
      <c r="K400" s="143">
        <f t="shared" si="13"/>
        <v>938199</v>
      </c>
      <c r="L400" s="130" t="s">
        <v>10420</v>
      </c>
    </row>
    <row r="401" spans="1:12" x14ac:dyDescent="0.35">
      <c r="A401" s="50" t="s">
        <v>1806</v>
      </c>
      <c r="B401" s="110" t="s">
        <v>1807</v>
      </c>
      <c r="C401" s="110" t="s">
        <v>907</v>
      </c>
      <c r="D401" s="110" t="s">
        <v>10</v>
      </c>
      <c r="E401" s="7">
        <v>2540480.63</v>
      </c>
      <c r="F401" s="8"/>
      <c r="G401" s="130" t="str">
        <f>VLOOKUP(A401,'NCES LEA District ID'!$F$3:$S$854,14,FALSE)</f>
        <v>1742630</v>
      </c>
      <c r="H401" s="142">
        <f>VLOOKUP(A401,'Enrollment FY18-20'!$A$9:$BL$859,64,FALSE)</f>
        <v>1240</v>
      </c>
      <c r="I401" s="132">
        <f t="shared" si="12"/>
        <v>2048.7747016129033</v>
      </c>
      <c r="J401" s="133">
        <f>VLOOKUP(A401,'SAIPE FY22'!$C$9:$O$859,9,FALSE)</f>
        <v>0.13062730627306274</v>
      </c>
      <c r="K401" s="143">
        <f t="shared" si="13"/>
        <v>939439</v>
      </c>
      <c r="L401" s="130" t="s">
        <v>10420</v>
      </c>
    </row>
    <row r="402" spans="1:12" x14ac:dyDescent="0.35">
      <c r="A402" s="50" t="s">
        <v>809</v>
      </c>
      <c r="B402" s="110" t="s">
        <v>810</v>
      </c>
      <c r="C402" s="110" t="s">
        <v>811</v>
      </c>
      <c r="D402" s="110" t="s">
        <v>10</v>
      </c>
      <c r="E402" s="7">
        <v>4315470.5299999993</v>
      </c>
      <c r="F402" s="8"/>
      <c r="G402" s="130" t="str">
        <f>VLOOKUP(A402,'NCES LEA District ID'!$F$3:$S$854,14,FALSE)</f>
        <v>1713500</v>
      </c>
      <c r="H402" s="142">
        <f>VLOOKUP(A402,'Enrollment FY18-20'!$A$9:$BL$859,64,FALSE)</f>
        <v>855</v>
      </c>
      <c r="I402" s="132">
        <f t="shared" si="12"/>
        <v>5047.3339532163736</v>
      </c>
      <c r="J402" s="133">
        <f>VLOOKUP(A402,'SAIPE FY22'!$C$9:$O$859,9,FALSE)</f>
        <v>0.13029989658738367</v>
      </c>
      <c r="K402" s="143">
        <f t="shared" si="13"/>
        <v>940294</v>
      </c>
      <c r="L402" s="130" t="s">
        <v>10420</v>
      </c>
    </row>
    <row r="403" spans="1:12" x14ac:dyDescent="0.35">
      <c r="A403" s="50" t="s">
        <v>534</v>
      </c>
      <c r="B403" s="110" t="s">
        <v>535</v>
      </c>
      <c r="C403" s="110" t="s">
        <v>533</v>
      </c>
      <c r="D403" s="110" t="s">
        <v>10</v>
      </c>
      <c r="E403" s="7">
        <v>1931186.2799999998</v>
      </c>
      <c r="F403" s="8"/>
      <c r="G403" s="130" t="str">
        <f>VLOOKUP(A403,'NCES LEA District ID'!$F$3:$S$854,14,FALSE)</f>
        <v>1734230</v>
      </c>
      <c r="H403" s="142">
        <f>VLOOKUP(A403,'Enrollment FY18-20'!$A$9:$BL$859,64,FALSE)</f>
        <v>1514.5</v>
      </c>
      <c r="I403" s="132">
        <f t="shared" si="12"/>
        <v>1275.1312512380323</v>
      </c>
      <c r="J403" s="133">
        <f>VLOOKUP(A403,'SAIPE FY22'!$C$9:$O$859,9,FALSE)</f>
        <v>0.12984496124031009</v>
      </c>
      <c r="K403" s="143">
        <f t="shared" si="13"/>
        <v>941808.5</v>
      </c>
      <c r="L403" s="130" t="s">
        <v>10420</v>
      </c>
    </row>
    <row r="404" spans="1:12" x14ac:dyDescent="0.35">
      <c r="A404" s="50" t="s">
        <v>25</v>
      </c>
      <c r="B404" s="110" t="s">
        <v>26</v>
      </c>
      <c r="C404" s="110" t="s">
        <v>24</v>
      </c>
      <c r="D404" s="110" t="s">
        <v>10</v>
      </c>
      <c r="E404" s="7">
        <v>714073.55</v>
      </c>
      <c r="F404" s="8"/>
      <c r="G404" s="130" t="str">
        <f>VLOOKUP(A404,'NCES LEA District ID'!$F$3:$S$854,14,FALSE)</f>
        <v>1740410</v>
      </c>
      <c r="H404" s="142">
        <f>VLOOKUP(A404,'Enrollment FY18-20'!$A$9:$BL$859,64,FALSE)</f>
        <v>301</v>
      </c>
      <c r="I404" s="132">
        <f t="shared" si="12"/>
        <v>2372.3373754152826</v>
      </c>
      <c r="J404" s="133">
        <f>VLOOKUP(A404,'SAIPE FY22'!$C$9:$O$859,9,FALSE)</f>
        <v>0.12951807228915663</v>
      </c>
      <c r="K404" s="143">
        <f t="shared" si="13"/>
        <v>942109.5</v>
      </c>
      <c r="L404" s="130" t="s">
        <v>10420</v>
      </c>
    </row>
    <row r="405" spans="1:12" x14ac:dyDescent="0.35">
      <c r="A405" s="50" t="s">
        <v>1406</v>
      </c>
      <c r="B405" s="110" t="s">
        <v>1407</v>
      </c>
      <c r="C405" s="110" t="s">
        <v>1395</v>
      </c>
      <c r="D405" s="110" t="s">
        <v>10</v>
      </c>
      <c r="E405" s="7">
        <v>581132.93000000005</v>
      </c>
      <c r="F405" s="8"/>
      <c r="G405" s="130" t="str">
        <f>VLOOKUP(A405,'NCES LEA District ID'!$F$3:$S$854,14,FALSE)</f>
        <v>1703300</v>
      </c>
      <c r="H405" s="142">
        <f>VLOOKUP(A405,'Enrollment FY18-20'!$A$9:$BL$859,64,FALSE)</f>
        <v>369</v>
      </c>
      <c r="I405" s="132">
        <f t="shared" si="12"/>
        <v>1574.8859891598918</v>
      </c>
      <c r="J405" s="133">
        <f>VLOOKUP(A405,'SAIPE FY22'!$C$9:$O$859,9,FALSE)</f>
        <v>0.12946428571428573</v>
      </c>
      <c r="K405" s="143">
        <f t="shared" si="13"/>
        <v>942478.5</v>
      </c>
      <c r="L405" s="130" t="s">
        <v>10420</v>
      </c>
    </row>
    <row r="406" spans="1:12" x14ac:dyDescent="0.35">
      <c r="A406" s="50" t="s">
        <v>516</v>
      </c>
      <c r="B406" s="110" t="s">
        <v>517</v>
      </c>
      <c r="C406" s="110" t="s">
        <v>518</v>
      </c>
      <c r="D406" s="110" t="s">
        <v>10</v>
      </c>
      <c r="E406" s="7">
        <v>1347723.68</v>
      </c>
      <c r="F406" s="8"/>
      <c r="G406" s="130" t="str">
        <f>VLOOKUP(A406,'NCES LEA District ID'!$F$3:$S$854,14,FALSE)</f>
        <v>1742690</v>
      </c>
      <c r="H406" s="142">
        <f>VLOOKUP(A406,'Enrollment FY18-20'!$A$9:$BL$859,64,FALSE)</f>
        <v>327.5</v>
      </c>
      <c r="I406" s="132">
        <f t="shared" si="12"/>
        <v>4115.1868091603055</v>
      </c>
      <c r="J406" s="133">
        <f>VLOOKUP(A406,'SAIPE FY22'!$C$9:$O$859,9,FALSE)</f>
        <v>0.1293800539083558</v>
      </c>
      <c r="K406" s="143">
        <f t="shared" si="13"/>
        <v>942806</v>
      </c>
      <c r="L406" s="130" t="s">
        <v>10420</v>
      </c>
    </row>
    <row r="407" spans="1:12" x14ac:dyDescent="0.35">
      <c r="A407" s="50" t="s">
        <v>233</v>
      </c>
      <c r="B407" s="110" t="s">
        <v>234</v>
      </c>
      <c r="C407" s="110" t="s">
        <v>128</v>
      </c>
      <c r="D407" s="110" t="s">
        <v>108</v>
      </c>
      <c r="E407" s="7">
        <v>1594849.9400000002</v>
      </c>
      <c r="F407" s="8"/>
      <c r="G407" s="130" t="str">
        <f>VLOOKUP(A407,'NCES LEA District ID'!$F$3:$S$854,14,FALSE)</f>
        <v>1715450</v>
      </c>
      <c r="H407" s="142">
        <f>VLOOKUP(A407,'Enrollment FY18-20'!$A$9:$BL$859,64,FALSE)</f>
        <v>673</v>
      </c>
      <c r="I407" s="132">
        <f t="shared" si="12"/>
        <v>2369.7621693907877</v>
      </c>
      <c r="J407" s="133">
        <f>VLOOKUP(A407,'SAIPE FY22'!$C$9:$O$859,9,FALSE)</f>
        <v>0.12926577042399173</v>
      </c>
      <c r="K407" s="143">
        <f t="shared" si="13"/>
        <v>943479</v>
      </c>
      <c r="L407" s="130" t="s">
        <v>10420</v>
      </c>
    </row>
    <row r="408" spans="1:12" x14ac:dyDescent="0.35">
      <c r="A408" s="50" t="s">
        <v>651</v>
      </c>
      <c r="B408" s="110" t="s">
        <v>652</v>
      </c>
      <c r="C408" s="110" t="s">
        <v>646</v>
      </c>
      <c r="D408" s="110" t="s">
        <v>10</v>
      </c>
      <c r="E408" s="7">
        <v>1610496.57</v>
      </c>
      <c r="F408" s="8"/>
      <c r="G408" s="130" t="str">
        <f>VLOOKUP(A408,'NCES LEA District ID'!$F$3:$S$854,14,FALSE)</f>
        <v>1721300</v>
      </c>
      <c r="H408" s="142">
        <f>VLOOKUP(A408,'Enrollment FY18-20'!$A$9:$BL$859,64,FALSE)</f>
        <v>418.5</v>
      </c>
      <c r="I408" s="132">
        <f t="shared" si="12"/>
        <v>3848.2594265232979</v>
      </c>
      <c r="J408" s="133">
        <f>VLOOKUP(A408,'SAIPE FY22'!$C$9:$O$859,9,FALSE)</f>
        <v>0.12903225806451613</v>
      </c>
      <c r="K408" s="143">
        <f t="shared" si="13"/>
        <v>943897.5</v>
      </c>
      <c r="L408" s="130" t="s">
        <v>10420</v>
      </c>
    </row>
    <row r="409" spans="1:12" x14ac:dyDescent="0.35">
      <c r="A409" s="50" t="s">
        <v>1065</v>
      </c>
      <c r="B409" s="110" t="s">
        <v>1066</v>
      </c>
      <c r="C409" s="110" t="s">
        <v>1067</v>
      </c>
      <c r="D409" s="110" t="s">
        <v>108</v>
      </c>
      <c r="E409" s="7">
        <v>480308.09</v>
      </c>
      <c r="F409" s="8"/>
      <c r="G409" s="130" t="str">
        <f>VLOOKUP(A409,'NCES LEA District ID'!$F$3:$S$854,14,FALSE)</f>
        <v>1722860</v>
      </c>
      <c r="H409" s="142">
        <f>VLOOKUP(A409,'Enrollment FY18-20'!$A$9:$BL$859,64,FALSE)</f>
        <v>136.5</v>
      </c>
      <c r="I409" s="132">
        <f t="shared" si="12"/>
        <v>3518.7405860805861</v>
      </c>
      <c r="J409" s="133">
        <f>VLOOKUP(A409,'SAIPE FY22'!$C$9:$O$859,9,FALSE)</f>
        <v>0.12820512820512819</v>
      </c>
      <c r="K409" s="143">
        <f t="shared" si="13"/>
        <v>944034</v>
      </c>
      <c r="L409" s="130" t="s">
        <v>10420</v>
      </c>
    </row>
    <row r="410" spans="1:12" x14ac:dyDescent="0.35">
      <c r="A410" s="50" t="s">
        <v>955</v>
      </c>
      <c r="B410" s="110" t="s">
        <v>956</v>
      </c>
      <c r="C410" s="110" t="s">
        <v>954</v>
      </c>
      <c r="D410" s="110" t="s">
        <v>10</v>
      </c>
      <c r="E410" s="7">
        <v>1666816.35</v>
      </c>
      <c r="F410" s="8"/>
      <c r="G410" s="130" t="str">
        <f>VLOOKUP(A410,'NCES LEA District ID'!$F$3:$S$854,14,FALSE)</f>
        <v>1740890</v>
      </c>
      <c r="H410" s="142">
        <f>VLOOKUP(A410,'Enrollment FY18-20'!$A$9:$BL$859,64,FALSE)</f>
        <v>342.5</v>
      </c>
      <c r="I410" s="132">
        <f t="shared" si="12"/>
        <v>4866.6170802919714</v>
      </c>
      <c r="J410" s="133">
        <f>VLOOKUP(A410,'SAIPE FY22'!$C$9:$O$859,9,FALSE)</f>
        <v>0.12777777777777777</v>
      </c>
      <c r="K410" s="143">
        <f t="shared" si="13"/>
        <v>944376.5</v>
      </c>
      <c r="L410" s="130" t="s">
        <v>10420</v>
      </c>
    </row>
    <row r="411" spans="1:12" x14ac:dyDescent="0.35">
      <c r="A411" s="50" t="s">
        <v>323</v>
      </c>
      <c r="B411" s="110" t="s">
        <v>324</v>
      </c>
      <c r="C411" s="110" t="s">
        <v>128</v>
      </c>
      <c r="D411" s="110" t="s">
        <v>108</v>
      </c>
      <c r="E411" s="7">
        <v>6246699.330000001</v>
      </c>
      <c r="F411" s="8"/>
      <c r="G411" s="130" t="str">
        <f>VLOOKUP(A411,'NCES LEA District ID'!$F$3:$S$854,14,FALSE)</f>
        <v>1715480</v>
      </c>
      <c r="H411" s="142">
        <f>VLOOKUP(A411,'Enrollment FY18-20'!$A$9:$BL$859,64,FALSE)</f>
        <v>1509</v>
      </c>
      <c r="I411" s="132">
        <f t="shared" si="12"/>
        <v>4139.6284493041758</v>
      </c>
      <c r="J411" s="133">
        <f>VLOOKUP(A411,'SAIPE FY22'!$C$9:$O$859,9,FALSE)</f>
        <v>0.12767257177764202</v>
      </c>
      <c r="K411" s="143">
        <f t="shared" si="13"/>
        <v>945885.5</v>
      </c>
      <c r="L411" s="130" t="s">
        <v>10420</v>
      </c>
    </row>
    <row r="412" spans="1:12" x14ac:dyDescent="0.35">
      <c r="A412" s="50" t="s">
        <v>1105</v>
      </c>
      <c r="B412" s="110" t="s">
        <v>1106</v>
      </c>
      <c r="C412" s="110" t="s">
        <v>1102</v>
      </c>
      <c r="D412" s="110" t="s">
        <v>10</v>
      </c>
      <c r="E412" s="7">
        <v>772950.30999999994</v>
      </c>
      <c r="F412" s="8"/>
      <c r="G412" s="130" t="str">
        <f>VLOOKUP(A412,'NCES LEA District ID'!$F$3:$S$854,14,FALSE)</f>
        <v>1710290</v>
      </c>
      <c r="H412" s="142">
        <f>VLOOKUP(A412,'Enrollment FY18-20'!$A$9:$BL$859,64,FALSE)</f>
        <v>262</v>
      </c>
      <c r="I412" s="132">
        <f t="shared" si="12"/>
        <v>2950.1920229007633</v>
      </c>
      <c r="J412" s="133">
        <f>VLOOKUP(A412,'SAIPE FY22'!$C$9:$O$859,9,FALSE)</f>
        <v>0.12658227848101267</v>
      </c>
      <c r="K412" s="143">
        <f t="shared" si="13"/>
        <v>946147.5</v>
      </c>
      <c r="L412" s="130" t="s">
        <v>10420</v>
      </c>
    </row>
    <row r="413" spans="1:12" x14ac:dyDescent="0.35">
      <c r="A413" s="50" t="s">
        <v>19</v>
      </c>
      <c r="B413" s="110" t="s">
        <v>20</v>
      </c>
      <c r="C413" s="110" t="s">
        <v>21</v>
      </c>
      <c r="D413" s="110" t="s">
        <v>10</v>
      </c>
      <c r="E413" s="7">
        <v>2327676.5099999993</v>
      </c>
      <c r="F413" s="8"/>
      <c r="G413" s="130" t="str">
        <f>VLOOKUP(A413,'NCES LEA District ID'!$F$3:$S$854,14,FALSE)</f>
        <v>1727300</v>
      </c>
      <c r="H413" s="142">
        <f>VLOOKUP(A413,'Enrollment FY18-20'!$A$9:$BL$859,64,FALSE)</f>
        <v>658.5</v>
      </c>
      <c r="I413" s="132">
        <f t="shared" si="12"/>
        <v>3534.8162642369011</v>
      </c>
      <c r="J413" s="133">
        <f>VLOOKUP(A413,'SAIPE FY22'!$C$9:$O$859,9,FALSE)</f>
        <v>0.12632978723404256</v>
      </c>
      <c r="K413" s="143">
        <f t="shared" si="13"/>
        <v>946806</v>
      </c>
      <c r="L413" s="130" t="s">
        <v>10420</v>
      </c>
    </row>
    <row r="414" spans="1:12" x14ac:dyDescent="0.35">
      <c r="A414" s="50" t="s">
        <v>607</v>
      </c>
      <c r="B414" s="110" t="s">
        <v>608</v>
      </c>
      <c r="C414" s="110" t="s">
        <v>606</v>
      </c>
      <c r="D414" s="110" t="s">
        <v>108</v>
      </c>
      <c r="E414" s="7">
        <v>557451.46</v>
      </c>
      <c r="F414" s="8"/>
      <c r="G414" s="130" t="str">
        <f>VLOOKUP(A414,'NCES LEA District ID'!$F$3:$S$854,14,FALSE)</f>
        <v>1720910</v>
      </c>
      <c r="H414" s="142">
        <f>VLOOKUP(A414,'Enrollment FY18-20'!$A$9:$BL$859,64,FALSE)</f>
        <v>99</v>
      </c>
      <c r="I414" s="132">
        <f t="shared" si="12"/>
        <v>5630.8228282828277</v>
      </c>
      <c r="J414" s="133">
        <f>VLOOKUP(A414,'SAIPE FY22'!$C$9:$O$859,9,FALSE)</f>
        <v>0.12612612612612611</v>
      </c>
      <c r="K414" s="143">
        <f t="shared" si="13"/>
        <v>946905</v>
      </c>
      <c r="L414" s="130" t="s">
        <v>10420</v>
      </c>
    </row>
    <row r="415" spans="1:12" x14ac:dyDescent="0.35">
      <c r="A415" s="50" t="s">
        <v>453</v>
      </c>
      <c r="B415" s="110" t="s">
        <v>454</v>
      </c>
      <c r="C415" s="110" t="s">
        <v>444</v>
      </c>
      <c r="D415" s="110" t="s">
        <v>10</v>
      </c>
      <c r="E415" s="7">
        <v>637906.68999999994</v>
      </c>
      <c r="F415" s="8"/>
      <c r="G415" s="130" t="str">
        <f>VLOOKUP(A415,'NCES LEA District ID'!$F$3:$S$854,14,FALSE)</f>
        <v>1700106</v>
      </c>
      <c r="H415" s="142">
        <f>VLOOKUP(A415,'Enrollment FY18-20'!$A$9:$BL$859,64,FALSE)</f>
        <v>381.5</v>
      </c>
      <c r="I415" s="132">
        <f t="shared" si="12"/>
        <v>1672.1014154652685</v>
      </c>
      <c r="J415" s="133">
        <f>VLOOKUP(A415,'SAIPE FY22'!$C$9:$O$859,9,FALSE)</f>
        <v>0.12583892617449666</v>
      </c>
      <c r="K415" s="143">
        <f t="shared" si="13"/>
        <v>947286.5</v>
      </c>
      <c r="L415" s="130" t="s">
        <v>10420</v>
      </c>
    </row>
    <row r="416" spans="1:12" x14ac:dyDescent="0.35">
      <c r="A416" s="50" t="s">
        <v>746</v>
      </c>
      <c r="B416" s="110" t="s">
        <v>747</v>
      </c>
      <c r="C416" s="110" t="s">
        <v>723</v>
      </c>
      <c r="D416" s="110" t="s">
        <v>108</v>
      </c>
      <c r="E416" s="7">
        <v>25114880.59</v>
      </c>
      <c r="F416" s="8"/>
      <c r="G416" s="130" t="str">
        <f>VLOOKUP(A416,'NCES LEA District ID'!$F$3:$S$854,14,FALSE)</f>
        <v>1741550</v>
      </c>
      <c r="H416" s="142">
        <f>VLOOKUP(A416,'Enrollment FY18-20'!$A$9:$BL$859,64,FALSE)</f>
        <v>3624</v>
      </c>
      <c r="I416" s="132">
        <f t="shared" si="12"/>
        <v>6930.1546881898457</v>
      </c>
      <c r="J416" s="133">
        <f>VLOOKUP(A416,'SAIPE FY22'!$C$9:$O$859,9,FALSE)</f>
        <v>0.12541592014333247</v>
      </c>
      <c r="K416" s="143">
        <f t="shared" si="13"/>
        <v>950910.5</v>
      </c>
      <c r="L416" s="130" t="s">
        <v>10420</v>
      </c>
    </row>
    <row r="417" spans="1:12" x14ac:dyDescent="0.35">
      <c r="A417" s="50" t="s">
        <v>1349</v>
      </c>
      <c r="B417" s="110" t="s">
        <v>1350</v>
      </c>
      <c r="C417" s="110" t="s">
        <v>1351</v>
      </c>
      <c r="D417" s="110" t="s">
        <v>10</v>
      </c>
      <c r="E417" s="7">
        <v>7415207.6300000008</v>
      </c>
      <c r="F417" s="8"/>
      <c r="G417" s="130" t="str">
        <f>VLOOKUP(A417,'NCES LEA District ID'!$F$3:$S$854,14,FALSE)</f>
        <v>1720430</v>
      </c>
      <c r="H417" s="142">
        <f>VLOOKUP(A417,'Enrollment FY18-20'!$A$9:$BL$859,64,FALSE)</f>
        <v>2397.5</v>
      </c>
      <c r="I417" s="132">
        <f t="shared" si="12"/>
        <v>3092.891607924922</v>
      </c>
      <c r="J417" s="133">
        <f>VLOOKUP(A417,'SAIPE FY22'!$C$9:$O$859,9,FALSE)</f>
        <v>0.12508833922261484</v>
      </c>
      <c r="K417" s="143">
        <f t="shared" si="13"/>
        <v>953308</v>
      </c>
      <c r="L417" s="130" t="s">
        <v>10420</v>
      </c>
    </row>
    <row r="418" spans="1:12" x14ac:dyDescent="0.35">
      <c r="A418" s="50" t="s">
        <v>1542</v>
      </c>
      <c r="B418" s="110" t="s">
        <v>1543</v>
      </c>
      <c r="C418" s="110" t="s">
        <v>1541</v>
      </c>
      <c r="D418" s="110" t="s">
        <v>108</v>
      </c>
      <c r="E418" s="7">
        <v>649724.54</v>
      </c>
      <c r="F418" s="8"/>
      <c r="G418" s="130" t="str">
        <f>VLOOKUP(A418,'NCES LEA District ID'!$F$3:$S$854,14,FALSE)</f>
        <v>1718090</v>
      </c>
      <c r="H418" s="142">
        <f>VLOOKUP(A418,'Enrollment FY18-20'!$A$9:$BL$859,64,FALSE)</f>
        <v>234.5</v>
      </c>
      <c r="I418" s="132">
        <f t="shared" si="12"/>
        <v>2770.6803411513861</v>
      </c>
      <c r="J418" s="133">
        <f>VLOOKUP(A418,'SAIPE FY22'!$C$9:$O$859,9,FALSE)</f>
        <v>0.125</v>
      </c>
      <c r="K418" s="143">
        <f t="shared" si="13"/>
        <v>953542.5</v>
      </c>
      <c r="L418" s="130" t="s">
        <v>10420</v>
      </c>
    </row>
    <row r="419" spans="1:12" x14ac:dyDescent="0.35">
      <c r="A419" s="50" t="s">
        <v>431</v>
      </c>
      <c r="B419" s="110" t="s">
        <v>432</v>
      </c>
      <c r="C419" s="110" t="s">
        <v>413</v>
      </c>
      <c r="D419" s="110" t="s">
        <v>10</v>
      </c>
      <c r="E419" s="7">
        <v>142157.42000000001</v>
      </c>
      <c r="F419" s="8"/>
      <c r="G419" s="130" t="str">
        <f>VLOOKUP(A419,'NCES LEA District ID'!$F$3:$S$854,14,FALSE)</f>
        <v>1735610</v>
      </c>
      <c r="H419" s="142">
        <f>VLOOKUP(A419,'Enrollment FY18-20'!$A$9:$BL$859,64,FALSE)</f>
        <v>235</v>
      </c>
      <c r="I419" s="132">
        <f t="shared" si="12"/>
        <v>604.92519148936174</v>
      </c>
      <c r="J419" s="133">
        <f>VLOOKUP(A419,'SAIPE FY22'!$C$9:$O$859,9,FALSE)</f>
        <v>0.125</v>
      </c>
      <c r="K419" s="143">
        <f t="shared" si="13"/>
        <v>953777.5</v>
      </c>
      <c r="L419" s="130" t="s">
        <v>10420</v>
      </c>
    </row>
    <row r="420" spans="1:12" x14ac:dyDescent="0.35">
      <c r="A420" s="50" t="s">
        <v>1342</v>
      </c>
      <c r="B420" s="110" t="s">
        <v>1343</v>
      </c>
      <c r="C420" s="110" t="s">
        <v>1344</v>
      </c>
      <c r="D420" s="110" t="s">
        <v>10</v>
      </c>
      <c r="E420" s="7">
        <v>2211203.64</v>
      </c>
      <c r="F420" s="8"/>
      <c r="G420" s="130" t="str">
        <f>VLOOKUP(A420,'NCES LEA District ID'!$F$3:$S$854,14,FALSE)</f>
        <v>1708610</v>
      </c>
      <c r="H420" s="142">
        <f>VLOOKUP(A420,'Enrollment FY18-20'!$A$9:$BL$859,64,FALSE)</f>
        <v>485.5</v>
      </c>
      <c r="I420" s="132">
        <f t="shared" si="12"/>
        <v>4554.4874150360456</v>
      </c>
      <c r="J420" s="133">
        <f>VLOOKUP(A420,'SAIPE FY22'!$C$9:$O$859,9,FALSE)</f>
        <v>0.125</v>
      </c>
      <c r="K420" s="143">
        <f t="shared" si="13"/>
        <v>954263</v>
      </c>
      <c r="L420" s="130" t="s">
        <v>10420</v>
      </c>
    </row>
    <row r="421" spans="1:12" x14ac:dyDescent="0.35">
      <c r="A421" s="50" t="s">
        <v>476</v>
      </c>
      <c r="B421" s="110" t="s">
        <v>477</v>
      </c>
      <c r="C421" s="110" t="s">
        <v>475</v>
      </c>
      <c r="D421" s="110" t="s">
        <v>10</v>
      </c>
      <c r="E421" s="7">
        <v>4276247.04</v>
      </c>
      <c r="F421" s="8"/>
      <c r="G421" s="130" t="str">
        <f>VLOOKUP(A421,'NCES LEA District ID'!$F$3:$S$854,14,FALSE)</f>
        <v>1707650</v>
      </c>
      <c r="H421" s="142">
        <f>VLOOKUP(A421,'Enrollment FY18-20'!$A$9:$BL$859,64,FALSE)</f>
        <v>1291</v>
      </c>
      <c r="I421" s="132">
        <f t="shared" si="12"/>
        <v>3312.3524709527496</v>
      </c>
      <c r="J421" s="133">
        <f>VLOOKUP(A421,'SAIPE FY22'!$C$9:$O$859,9,FALSE)</f>
        <v>0.12481426448736999</v>
      </c>
      <c r="K421" s="143">
        <f t="shared" si="13"/>
        <v>955554</v>
      </c>
      <c r="L421" s="130" t="s">
        <v>10420</v>
      </c>
    </row>
    <row r="422" spans="1:12" x14ac:dyDescent="0.35">
      <c r="A422" s="50" t="s">
        <v>990</v>
      </c>
      <c r="B422" s="110" t="s">
        <v>991</v>
      </c>
      <c r="C422" s="110" t="s">
        <v>981</v>
      </c>
      <c r="D422" s="110" t="s">
        <v>10</v>
      </c>
      <c r="E422" s="7">
        <v>3191653</v>
      </c>
      <c r="F422" s="8"/>
      <c r="G422" s="130" t="str">
        <f>VLOOKUP(A422,'NCES LEA District ID'!$F$3:$S$854,14,FALSE)</f>
        <v>1712090</v>
      </c>
      <c r="H422" s="142">
        <f>VLOOKUP(A422,'Enrollment FY18-20'!$A$9:$BL$859,64,FALSE)</f>
        <v>331</v>
      </c>
      <c r="I422" s="132">
        <f t="shared" si="12"/>
        <v>9642.4561933534751</v>
      </c>
      <c r="J422" s="133">
        <f>VLOOKUP(A422,'SAIPE FY22'!$C$9:$O$859,9,FALSE)</f>
        <v>0.12467532467532468</v>
      </c>
      <c r="K422" s="143">
        <f t="shared" si="13"/>
        <v>955885</v>
      </c>
      <c r="L422" s="130" t="s">
        <v>10420</v>
      </c>
    </row>
    <row r="423" spans="1:12" x14ac:dyDescent="0.35">
      <c r="A423" s="50" t="s">
        <v>1589</v>
      </c>
      <c r="B423" s="110" t="s">
        <v>1590</v>
      </c>
      <c r="C423" s="110" t="s">
        <v>1562</v>
      </c>
      <c r="D423" s="110" t="s">
        <v>108</v>
      </c>
      <c r="E423" s="7">
        <v>3306886.2600000002</v>
      </c>
      <c r="F423" s="8"/>
      <c r="G423" s="130" t="str">
        <f>VLOOKUP(A423,'NCES LEA District ID'!$F$3:$S$854,14,FALSE)</f>
        <v>1742300</v>
      </c>
      <c r="H423" s="142">
        <f>VLOOKUP(A423,'Enrollment FY18-20'!$A$9:$BL$859,64,FALSE)</f>
        <v>1202.5</v>
      </c>
      <c r="I423" s="132">
        <f t="shared" si="12"/>
        <v>2750.0093638253638</v>
      </c>
      <c r="J423" s="133">
        <f>VLOOKUP(A423,'SAIPE FY22'!$C$9:$O$859,9,FALSE)</f>
        <v>0.12432795698924731</v>
      </c>
      <c r="K423" s="143">
        <f t="shared" si="13"/>
        <v>957087.5</v>
      </c>
      <c r="L423" s="130" t="s">
        <v>10420</v>
      </c>
    </row>
    <row r="424" spans="1:12" x14ac:dyDescent="0.35">
      <c r="A424" s="50" t="s">
        <v>721</v>
      </c>
      <c r="B424" s="110" t="s">
        <v>722</v>
      </c>
      <c r="C424" s="110" t="s">
        <v>663</v>
      </c>
      <c r="D424" s="110" t="s">
        <v>10</v>
      </c>
      <c r="E424" s="7">
        <v>8891703.2200000007</v>
      </c>
      <c r="F424" s="8"/>
      <c r="G424" s="130" t="str">
        <f>VLOOKUP(A424,'NCES LEA District ID'!$F$3:$S$854,14,FALSE)</f>
        <v>1706480</v>
      </c>
      <c r="H424" s="142">
        <f>VLOOKUP(A424,'Enrollment FY18-20'!$A$9:$BL$859,64,FALSE)</f>
        <v>4938.75</v>
      </c>
      <c r="I424" s="132">
        <f t="shared" si="12"/>
        <v>1800.3954887370287</v>
      </c>
      <c r="J424" s="133">
        <f>VLOOKUP(A424,'SAIPE FY22'!$C$9:$O$859,9,FALSE)</f>
        <v>0.12423337002673376</v>
      </c>
      <c r="K424" s="143">
        <f t="shared" si="13"/>
        <v>962026.25</v>
      </c>
      <c r="L424" s="130" t="s">
        <v>10420</v>
      </c>
    </row>
    <row r="425" spans="1:12" x14ac:dyDescent="0.35">
      <c r="A425" s="50" t="s">
        <v>1362</v>
      </c>
      <c r="B425" s="110" t="s">
        <v>1363</v>
      </c>
      <c r="C425" s="110" t="s">
        <v>1336</v>
      </c>
      <c r="D425" s="110" t="s">
        <v>10</v>
      </c>
      <c r="E425" s="7">
        <v>3044856.7399999993</v>
      </c>
      <c r="F425" s="8"/>
      <c r="G425" s="130" t="str">
        <f>VLOOKUP(A425,'NCES LEA District ID'!$F$3:$S$854,14,FALSE)</f>
        <v>1707770</v>
      </c>
      <c r="H425" s="142">
        <f>VLOOKUP(A425,'Enrollment FY18-20'!$A$9:$BL$859,64,FALSE)</f>
        <v>551.5</v>
      </c>
      <c r="I425" s="132">
        <f t="shared" si="12"/>
        <v>5521.045766092474</v>
      </c>
      <c r="J425" s="133">
        <f>VLOOKUP(A425,'SAIPE FY22'!$C$9:$O$859,9,FALSE)</f>
        <v>0.12422360248447205</v>
      </c>
      <c r="K425" s="143">
        <f t="shared" si="13"/>
        <v>962577.75</v>
      </c>
      <c r="L425" s="130" t="s">
        <v>10420</v>
      </c>
    </row>
    <row r="426" spans="1:12" x14ac:dyDescent="0.35">
      <c r="A426" s="50" t="s">
        <v>1310</v>
      </c>
      <c r="B426" s="110" t="s">
        <v>1311</v>
      </c>
      <c r="C426" s="110" t="s">
        <v>1312</v>
      </c>
      <c r="D426" s="110" t="s">
        <v>10</v>
      </c>
      <c r="E426" s="7">
        <v>900211.98</v>
      </c>
      <c r="F426" s="8"/>
      <c r="G426" s="130" t="str">
        <f>VLOOKUP(A426,'NCES LEA District ID'!$F$3:$S$854,14,FALSE)</f>
        <v>1732960</v>
      </c>
      <c r="H426" s="142">
        <f>VLOOKUP(A426,'Enrollment FY18-20'!$A$9:$BL$859,64,FALSE)</f>
        <v>731</v>
      </c>
      <c r="I426" s="132">
        <f t="shared" si="12"/>
        <v>1231.4801367989055</v>
      </c>
      <c r="J426" s="133">
        <f>VLOOKUP(A426,'SAIPE FY22'!$C$9:$O$859,9,FALSE)</f>
        <v>0.12388250319284802</v>
      </c>
      <c r="K426" s="143">
        <f t="shared" si="13"/>
        <v>963308.75</v>
      </c>
      <c r="L426" s="130" t="s">
        <v>10420</v>
      </c>
    </row>
    <row r="427" spans="1:12" x14ac:dyDescent="0.35">
      <c r="A427" s="50" t="s">
        <v>1651</v>
      </c>
      <c r="B427" s="110" t="s">
        <v>1652</v>
      </c>
      <c r="C427" s="110" t="s">
        <v>1643</v>
      </c>
      <c r="D427" s="110" t="s">
        <v>108</v>
      </c>
      <c r="E427" s="7">
        <v>3713143.68</v>
      </c>
      <c r="F427" s="8"/>
      <c r="G427" s="130" t="str">
        <f>VLOOKUP(A427,'NCES LEA District ID'!$F$3:$S$854,14,FALSE)</f>
        <v>1741010</v>
      </c>
      <c r="H427" s="142">
        <f>VLOOKUP(A427,'Enrollment FY18-20'!$A$9:$BL$859,64,FALSE)</f>
        <v>680</v>
      </c>
      <c r="I427" s="132">
        <f t="shared" si="12"/>
        <v>5460.505411764706</v>
      </c>
      <c r="J427" s="133">
        <f>VLOOKUP(A427,'SAIPE FY22'!$C$9:$O$859,9,FALSE)</f>
        <v>0.1235813366960908</v>
      </c>
      <c r="K427" s="143">
        <f t="shared" si="13"/>
        <v>963988.75</v>
      </c>
      <c r="L427" s="130" t="s">
        <v>10420</v>
      </c>
    </row>
    <row r="428" spans="1:12" x14ac:dyDescent="0.35">
      <c r="A428" s="50" t="s">
        <v>1772</v>
      </c>
      <c r="B428" s="110" t="s">
        <v>1773</v>
      </c>
      <c r="C428" s="110" t="s">
        <v>1769</v>
      </c>
      <c r="D428" s="110" t="s">
        <v>10</v>
      </c>
      <c r="E428" s="7">
        <v>4310310.63</v>
      </c>
      <c r="F428" s="8"/>
      <c r="G428" s="130" t="str">
        <f>VLOOKUP(A428,'NCES LEA District ID'!$F$3:$S$854,14,FALSE)</f>
        <v>1700002</v>
      </c>
      <c r="H428" s="142">
        <f>VLOOKUP(A428,'Enrollment FY18-20'!$A$9:$BL$859,64,FALSE)</f>
        <v>812.5</v>
      </c>
      <c r="I428" s="132">
        <f t="shared" si="12"/>
        <v>5304.9976984615387</v>
      </c>
      <c r="J428" s="133">
        <f>VLOOKUP(A428,'SAIPE FY22'!$C$9:$O$859,9,FALSE)</f>
        <v>0.12331606217616581</v>
      </c>
      <c r="K428" s="143">
        <f t="shared" si="13"/>
        <v>964801.25</v>
      </c>
      <c r="L428" s="130" t="s">
        <v>10420</v>
      </c>
    </row>
    <row r="429" spans="1:12" x14ac:dyDescent="0.35">
      <c r="A429" s="50" t="s">
        <v>1523</v>
      </c>
      <c r="B429" s="110" t="s">
        <v>1524</v>
      </c>
      <c r="C429" s="110" t="s">
        <v>1505</v>
      </c>
      <c r="D429" s="110" t="s">
        <v>119</v>
      </c>
      <c r="E429" s="7">
        <v>2648647.84</v>
      </c>
      <c r="F429" s="8"/>
      <c r="G429" s="130" t="str">
        <f>VLOOKUP(A429,'NCES LEA District ID'!$F$3:$S$854,14,FALSE)</f>
        <v>1722950</v>
      </c>
      <c r="H429" s="142">
        <f>VLOOKUP(A429,'Enrollment FY18-20'!$A$9:$BL$859,64,FALSE)</f>
        <v>949</v>
      </c>
      <c r="I429" s="132">
        <f t="shared" si="12"/>
        <v>2790.9882402528974</v>
      </c>
      <c r="J429" s="133">
        <f>VLOOKUP(A429,'SAIPE FY22'!$C$9:$O$859,9,FALSE)</f>
        <v>0.12327586206896551</v>
      </c>
      <c r="K429" s="143">
        <f t="shared" si="13"/>
        <v>965750.25</v>
      </c>
      <c r="L429" s="130" t="s">
        <v>10420</v>
      </c>
    </row>
    <row r="430" spans="1:12" x14ac:dyDescent="0.35">
      <c r="A430" s="50" t="s">
        <v>1556</v>
      </c>
      <c r="B430" s="110" t="s">
        <v>1557</v>
      </c>
      <c r="C430" s="110" t="s">
        <v>1541</v>
      </c>
      <c r="D430" s="110" t="s">
        <v>10</v>
      </c>
      <c r="E430" s="7">
        <v>2177353.7200000002</v>
      </c>
      <c r="F430" s="8"/>
      <c r="G430" s="130" t="str">
        <f>VLOOKUP(A430,'NCES LEA District ID'!$F$3:$S$854,14,FALSE)</f>
        <v>1733930</v>
      </c>
      <c r="H430" s="142">
        <f>VLOOKUP(A430,'Enrollment FY18-20'!$A$9:$BL$859,64,FALSE)</f>
        <v>1080</v>
      </c>
      <c r="I430" s="132">
        <f t="shared" si="12"/>
        <v>2016.0682592592595</v>
      </c>
      <c r="J430" s="133">
        <f>VLOOKUP(A430,'SAIPE FY22'!$C$9:$O$859,9,FALSE)</f>
        <v>0.12311780336581045</v>
      </c>
      <c r="K430" s="143">
        <f t="shared" si="13"/>
        <v>966830.25</v>
      </c>
      <c r="L430" s="130" t="s">
        <v>10420</v>
      </c>
    </row>
    <row r="431" spans="1:12" x14ac:dyDescent="0.35">
      <c r="A431" s="50" t="s">
        <v>1661</v>
      </c>
      <c r="B431" s="110" t="s">
        <v>1662</v>
      </c>
      <c r="C431" s="110" t="s">
        <v>1643</v>
      </c>
      <c r="D431" s="110" t="s">
        <v>108</v>
      </c>
      <c r="E431" s="7">
        <v>2430806.87</v>
      </c>
      <c r="F431" s="8"/>
      <c r="G431" s="130" t="str">
        <f>VLOOKUP(A431,'NCES LEA District ID'!$F$3:$S$854,14,FALSE)</f>
        <v>1713240</v>
      </c>
      <c r="H431" s="142">
        <f>VLOOKUP(A431,'Enrollment FY18-20'!$A$9:$BL$859,64,FALSE)</f>
        <v>1477.5</v>
      </c>
      <c r="I431" s="132">
        <f t="shared" si="12"/>
        <v>1645.2161556683589</v>
      </c>
      <c r="J431" s="133">
        <f>VLOOKUP(A431,'SAIPE FY22'!$C$9:$O$859,9,FALSE)</f>
        <v>0.12303664921465969</v>
      </c>
      <c r="K431" s="143">
        <f t="shared" si="13"/>
        <v>968307.75</v>
      </c>
      <c r="L431" s="130" t="s">
        <v>10420</v>
      </c>
    </row>
    <row r="432" spans="1:12" x14ac:dyDescent="0.35">
      <c r="A432" s="50" t="s">
        <v>407</v>
      </c>
      <c r="B432" s="110" t="s">
        <v>408</v>
      </c>
      <c r="C432" s="110" t="s">
        <v>128</v>
      </c>
      <c r="D432" s="110" t="s">
        <v>119</v>
      </c>
      <c r="E432" s="7">
        <v>7622253.9200000009</v>
      </c>
      <c r="F432" s="8"/>
      <c r="G432" s="130" t="str">
        <f>VLOOKUP(A432,'NCES LEA District ID'!$F$3:$S$854,14,FALSE)</f>
        <v>1708400</v>
      </c>
      <c r="H432" s="142">
        <f>VLOOKUP(A432,'Enrollment FY18-20'!$A$9:$BL$859,64,FALSE)</f>
        <v>7552</v>
      </c>
      <c r="I432" s="132">
        <f t="shared" si="12"/>
        <v>1009.3026906779662</v>
      </c>
      <c r="J432" s="133">
        <f>VLOOKUP(A432,'SAIPE FY22'!$C$9:$O$859,9,FALSE)</f>
        <v>0.12217611802674043</v>
      </c>
      <c r="K432" s="143">
        <f t="shared" si="13"/>
        <v>975859.75</v>
      </c>
      <c r="L432" s="130" t="s">
        <v>10420</v>
      </c>
    </row>
    <row r="433" spans="1:12" x14ac:dyDescent="0.35">
      <c r="A433" s="50" t="s">
        <v>189</v>
      </c>
      <c r="B433" s="110" t="s">
        <v>190</v>
      </c>
      <c r="C433" s="110" t="s">
        <v>128</v>
      </c>
      <c r="D433" s="110" t="s">
        <v>108</v>
      </c>
      <c r="E433" s="7">
        <v>1776438.6500000001</v>
      </c>
      <c r="F433" s="8"/>
      <c r="G433" s="130" t="str">
        <f>VLOOKUP(A433,'NCES LEA District ID'!$F$3:$S$854,14,FALSE)</f>
        <v>1710380</v>
      </c>
      <c r="H433" s="142">
        <f>VLOOKUP(A433,'Enrollment FY18-20'!$A$9:$BL$859,64,FALSE)</f>
        <v>1005</v>
      </c>
      <c r="I433" s="132">
        <f t="shared" si="12"/>
        <v>1767.6006467661693</v>
      </c>
      <c r="J433" s="133">
        <f>VLOOKUP(A433,'SAIPE FY22'!$C$9:$O$859,9,FALSE)</f>
        <v>0.12209302325581395</v>
      </c>
      <c r="K433" s="143">
        <f t="shared" si="13"/>
        <v>976864.75</v>
      </c>
      <c r="L433" s="130" t="s">
        <v>10420</v>
      </c>
    </row>
    <row r="434" spans="1:12" x14ac:dyDescent="0.35">
      <c r="A434" s="50" t="s">
        <v>1618</v>
      </c>
      <c r="B434" s="110" t="s">
        <v>1619</v>
      </c>
      <c r="C434" s="110" t="s">
        <v>1620</v>
      </c>
      <c r="D434" s="110" t="s">
        <v>10</v>
      </c>
      <c r="E434" s="7">
        <v>567377.86</v>
      </c>
      <c r="F434" s="8"/>
      <c r="G434" s="130" t="str">
        <f>VLOOKUP(A434,'NCES LEA District ID'!$F$3:$S$854,14,FALSE)</f>
        <v>1717700</v>
      </c>
      <c r="H434" s="142">
        <f>VLOOKUP(A434,'Enrollment FY18-20'!$A$9:$BL$859,64,FALSE)</f>
        <v>196</v>
      </c>
      <c r="I434" s="132">
        <f t="shared" si="12"/>
        <v>2894.7849999999999</v>
      </c>
      <c r="J434" s="133">
        <f>VLOOKUP(A434,'SAIPE FY22'!$C$9:$O$859,9,FALSE)</f>
        <v>0.12206572769953052</v>
      </c>
      <c r="K434" s="143">
        <f t="shared" si="13"/>
        <v>977060.75</v>
      </c>
      <c r="L434" s="130" t="s">
        <v>10420</v>
      </c>
    </row>
    <row r="435" spans="1:12" x14ac:dyDescent="0.35">
      <c r="A435" s="50" t="s">
        <v>473</v>
      </c>
      <c r="B435" s="110" t="s">
        <v>474</v>
      </c>
      <c r="C435" s="110" t="s">
        <v>475</v>
      </c>
      <c r="D435" s="110" t="s">
        <v>10</v>
      </c>
      <c r="E435" s="7">
        <v>2694323.26</v>
      </c>
      <c r="F435" s="8"/>
      <c r="G435" s="130" t="str">
        <f>VLOOKUP(A435,'NCES LEA District ID'!$F$3:$S$854,14,FALSE)</f>
        <v>1700041</v>
      </c>
      <c r="H435" s="142">
        <f>VLOOKUP(A435,'Enrollment FY18-20'!$A$9:$BL$859,64,FALSE)</f>
        <v>958</v>
      </c>
      <c r="I435" s="132">
        <f t="shared" si="12"/>
        <v>2812.4459916492692</v>
      </c>
      <c r="J435" s="133">
        <f>VLOOKUP(A435,'SAIPE FY22'!$C$9:$O$859,9,FALSE)</f>
        <v>0.12200208550573514</v>
      </c>
      <c r="K435" s="143">
        <f t="shared" si="13"/>
        <v>978018.75</v>
      </c>
      <c r="L435" s="130" t="s">
        <v>10420</v>
      </c>
    </row>
    <row r="436" spans="1:12" x14ac:dyDescent="0.35">
      <c r="A436" s="50" t="s">
        <v>889</v>
      </c>
      <c r="B436" s="110" t="s">
        <v>890</v>
      </c>
      <c r="C436" s="110" t="s">
        <v>880</v>
      </c>
      <c r="D436" s="110" t="s">
        <v>119</v>
      </c>
      <c r="E436" s="7">
        <v>2101944.8699999996</v>
      </c>
      <c r="F436" s="8"/>
      <c r="G436" s="130" t="str">
        <f>VLOOKUP(A436,'NCES LEA District ID'!$F$3:$S$854,14,FALSE)</f>
        <v>1740290</v>
      </c>
      <c r="H436" s="142">
        <f>VLOOKUP(A436,'Enrollment FY18-20'!$A$9:$BL$859,64,FALSE)</f>
        <v>362.5</v>
      </c>
      <c r="I436" s="132">
        <f t="shared" si="12"/>
        <v>5798.4686068965511</v>
      </c>
      <c r="J436" s="133">
        <f>VLOOKUP(A436,'SAIPE FY22'!$C$9:$O$859,9,FALSE)</f>
        <v>0.12195121951219512</v>
      </c>
      <c r="K436" s="143">
        <f t="shared" si="13"/>
        <v>978381.25</v>
      </c>
      <c r="L436" s="130" t="s">
        <v>10420</v>
      </c>
    </row>
    <row r="437" spans="1:12" x14ac:dyDescent="0.35">
      <c r="A437" s="50" t="s">
        <v>982</v>
      </c>
      <c r="B437" s="110" t="s">
        <v>983</v>
      </c>
      <c r="C437" s="110" t="s">
        <v>981</v>
      </c>
      <c r="D437" s="110" t="s">
        <v>108</v>
      </c>
      <c r="E437" s="7">
        <v>159288.68999999997</v>
      </c>
      <c r="F437" s="8"/>
      <c r="G437" s="130" t="str">
        <f>VLOOKUP(A437,'NCES LEA District ID'!$F$3:$S$854,14,FALSE)</f>
        <v>1724120</v>
      </c>
      <c r="H437" s="142">
        <f>VLOOKUP(A437,'Enrollment FY18-20'!$A$9:$BL$859,64,FALSE)</f>
        <v>79</v>
      </c>
      <c r="I437" s="132">
        <f t="shared" si="12"/>
        <v>2016.3125316455694</v>
      </c>
      <c r="J437" s="133">
        <f>VLOOKUP(A437,'SAIPE FY22'!$C$9:$O$859,9,FALSE)</f>
        <v>0.12162162162162163</v>
      </c>
      <c r="K437" s="143">
        <f t="shared" si="13"/>
        <v>978460.25</v>
      </c>
      <c r="L437" s="130" t="s">
        <v>10420</v>
      </c>
    </row>
    <row r="438" spans="1:12" x14ac:dyDescent="0.35">
      <c r="A438" s="50" t="s">
        <v>992</v>
      </c>
      <c r="B438" s="110" t="s">
        <v>993</v>
      </c>
      <c r="C438" s="110" t="s">
        <v>981</v>
      </c>
      <c r="D438" s="110" t="s">
        <v>108</v>
      </c>
      <c r="E438" s="7">
        <v>1861512.1600000001</v>
      </c>
      <c r="F438" s="8"/>
      <c r="G438" s="130" t="str">
        <f>VLOOKUP(A438,'NCES LEA District ID'!$F$3:$S$854,14,FALSE)</f>
        <v>1732670</v>
      </c>
      <c r="H438" s="142">
        <f>VLOOKUP(A438,'Enrollment FY18-20'!$A$9:$BL$859,64,FALSE)</f>
        <v>1018.5</v>
      </c>
      <c r="I438" s="132">
        <f t="shared" si="12"/>
        <v>1827.6997152675506</v>
      </c>
      <c r="J438" s="133">
        <f>VLOOKUP(A438,'SAIPE FY22'!$C$9:$O$859,9,FALSE)</f>
        <v>0.12143514259429623</v>
      </c>
      <c r="K438" s="143">
        <f t="shared" si="13"/>
        <v>979478.75</v>
      </c>
      <c r="L438" s="130" t="s">
        <v>10420</v>
      </c>
    </row>
    <row r="439" spans="1:12" x14ac:dyDescent="0.35">
      <c r="A439" s="50" t="s">
        <v>672</v>
      </c>
      <c r="B439" s="110" t="s">
        <v>673</v>
      </c>
      <c r="C439" s="110" t="s">
        <v>671</v>
      </c>
      <c r="D439" s="110" t="s">
        <v>10</v>
      </c>
      <c r="E439" s="7">
        <v>6153187.0499999998</v>
      </c>
      <c r="F439" s="8"/>
      <c r="G439" s="130" t="str">
        <f>VLOOKUP(A439,'NCES LEA District ID'!$F$3:$S$854,14,FALSE)</f>
        <v>1700005</v>
      </c>
      <c r="H439" s="142">
        <f>VLOOKUP(A439,'Enrollment FY18-20'!$A$9:$BL$859,64,FALSE)</f>
        <v>1671</v>
      </c>
      <c r="I439" s="132">
        <f t="shared" si="12"/>
        <v>3682.3381508078992</v>
      </c>
      <c r="J439" s="133">
        <f>VLOOKUP(A439,'SAIPE FY22'!$C$9:$O$859,9,FALSE)</f>
        <v>0.12136929460580913</v>
      </c>
      <c r="K439" s="143">
        <f t="shared" si="13"/>
        <v>981149.75</v>
      </c>
      <c r="L439" s="130" t="s">
        <v>10420</v>
      </c>
    </row>
    <row r="440" spans="1:12" x14ac:dyDescent="0.35">
      <c r="A440" s="50" t="s">
        <v>1224</v>
      </c>
      <c r="B440" s="110" t="s">
        <v>1225</v>
      </c>
      <c r="C440" s="110" t="s">
        <v>1161</v>
      </c>
      <c r="D440" s="110" t="s">
        <v>108</v>
      </c>
      <c r="E440" s="7">
        <v>1207210.6500000004</v>
      </c>
      <c r="F440" s="8"/>
      <c r="G440" s="130" t="str">
        <f>VLOOKUP(A440,'NCES LEA District ID'!$F$3:$S$854,14,FALSE)</f>
        <v>1715630</v>
      </c>
      <c r="H440" s="142">
        <f>VLOOKUP(A440,'Enrollment FY18-20'!$A$9:$BL$859,64,FALSE)</f>
        <v>648</v>
      </c>
      <c r="I440" s="132">
        <f t="shared" si="12"/>
        <v>1862.9793981481487</v>
      </c>
      <c r="J440" s="133">
        <f>VLOOKUP(A440,'SAIPE FY22'!$C$9:$O$859,9,FALSE)</f>
        <v>0.12133891213389121</v>
      </c>
      <c r="K440" s="143">
        <f t="shared" si="13"/>
        <v>981797.75</v>
      </c>
      <c r="L440" s="130" t="s">
        <v>10420</v>
      </c>
    </row>
    <row r="441" spans="1:12" x14ac:dyDescent="0.35">
      <c r="A441" s="50" t="s">
        <v>1008</v>
      </c>
      <c r="B441" s="110" t="s">
        <v>1009</v>
      </c>
      <c r="C441" s="110" t="s">
        <v>978</v>
      </c>
      <c r="D441" s="110" t="s">
        <v>10</v>
      </c>
      <c r="E441" s="7">
        <v>1170707.2099999997</v>
      </c>
      <c r="F441" s="8"/>
      <c r="G441" s="130" t="str">
        <f>VLOOKUP(A441,'NCES LEA District ID'!$F$3:$S$854,14,FALSE)</f>
        <v>1716140</v>
      </c>
      <c r="H441" s="142">
        <f>VLOOKUP(A441,'Enrollment FY18-20'!$A$9:$BL$859,64,FALSE)</f>
        <v>452</v>
      </c>
      <c r="I441" s="132">
        <f t="shared" si="12"/>
        <v>2590.0601991150438</v>
      </c>
      <c r="J441" s="133">
        <f>VLOOKUP(A441,'SAIPE FY22'!$C$9:$O$859,9,FALSE)</f>
        <v>0.12104283054003724</v>
      </c>
      <c r="K441" s="143">
        <f t="shared" si="13"/>
        <v>982249.75</v>
      </c>
      <c r="L441" s="130" t="s">
        <v>10420</v>
      </c>
    </row>
    <row r="442" spans="1:12" x14ac:dyDescent="0.35">
      <c r="A442" s="50" t="s">
        <v>1527</v>
      </c>
      <c r="B442" s="110" t="s">
        <v>1528</v>
      </c>
      <c r="C442" s="110" t="s">
        <v>1505</v>
      </c>
      <c r="D442" s="110" t="s">
        <v>10</v>
      </c>
      <c r="E442" s="7">
        <v>4676852.6000000006</v>
      </c>
      <c r="F442" s="8"/>
      <c r="G442" s="130" t="str">
        <f>VLOOKUP(A442,'NCES LEA District ID'!$F$3:$S$854,14,FALSE)</f>
        <v>1719970</v>
      </c>
      <c r="H442" s="142">
        <f>VLOOKUP(A442,'Enrollment FY18-20'!$A$9:$BL$859,64,FALSE)</f>
        <v>1927</v>
      </c>
      <c r="I442" s="132">
        <f t="shared" si="12"/>
        <v>2427.0122470160873</v>
      </c>
      <c r="J442" s="133">
        <f>VLOOKUP(A442,'SAIPE FY22'!$C$9:$O$859,9,FALSE)</f>
        <v>0.12069736253911488</v>
      </c>
      <c r="K442" s="143">
        <f t="shared" si="13"/>
        <v>984176.75</v>
      </c>
      <c r="L442" s="130" t="s">
        <v>10420</v>
      </c>
    </row>
    <row r="443" spans="1:12" x14ac:dyDescent="0.35">
      <c r="A443" s="50" t="s">
        <v>59</v>
      </c>
      <c r="B443" s="110" t="s">
        <v>60</v>
      </c>
      <c r="C443" s="110" t="s">
        <v>61</v>
      </c>
      <c r="D443" s="110" t="s">
        <v>10</v>
      </c>
      <c r="E443" s="7">
        <v>768273.64999999991</v>
      </c>
      <c r="F443" s="8"/>
      <c r="G443" s="130" t="str">
        <f>VLOOKUP(A443,'NCES LEA District ID'!$F$3:$S$854,14,FALSE)</f>
        <v>1726760</v>
      </c>
      <c r="H443" s="142">
        <f>VLOOKUP(A443,'Enrollment FY18-20'!$A$9:$BL$859,64,FALSE)</f>
        <v>265</v>
      </c>
      <c r="I443" s="132">
        <f t="shared" si="12"/>
        <v>2899.1458490566033</v>
      </c>
      <c r="J443" s="133">
        <f>VLOOKUP(A443,'SAIPE FY22'!$C$9:$O$859,9,FALSE)</f>
        <v>0.12040133779264214</v>
      </c>
      <c r="K443" s="143">
        <f t="shared" si="13"/>
        <v>984441.75</v>
      </c>
      <c r="L443" s="130" t="s">
        <v>10420</v>
      </c>
    </row>
    <row r="444" spans="1:12" x14ac:dyDescent="0.35">
      <c r="A444" s="50" t="s">
        <v>311</v>
      </c>
      <c r="B444" s="110" t="s">
        <v>312</v>
      </c>
      <c r="C444" s="110" t="s">
        <v>128</v>
      </c>
      <c r="D444" s="110" t="s">
        <v>108</v>
      </c>
      <c r="E444" s="7">
        <v>601011.41999999993</v>
      </c>
      <c r="F444" s="8"/>
      <c r="G444" s="130" t="str">
        <f>VLOOKUP(A444,'NCES LEA District ID'!$F$3:$S$854,14,FALSE)</f>
        <v>1730570</v>
      </c>
      <c r="H444" s="142">
        <f>VLOOKUP(A444,'Enrollment FY18-20'!$A$9:$BL$859,64,FALSE)</f>
        <v>658.75</v>
      </c>
      <c r="I444" s="132">
        <f t="shared" si="12"/>
        <v>912.35130170777973</v>
      </c>
      <c r="J444" s="133">
        <f>VLOOKUP(A444,'SAIPE FY22'!$C$9:$O$859,9,FALSE)</f>
        <v>0.12019826517967781</v>
      </c>
      <c r="K444" s="143">
        <f t="shared" si="13"/>
        <v>985100.5</v>
      </c>
      <c r="L444" s="130" t="s">
        <v>10420</v>
      </c>
    </row>
    <row r="445" spans="1:12" x14ac:dyDescent="0.35">
      <c r="A445" s="50" t="s">
        <v>1613</v>
      </c>
      <c r="B445" s="110" t="s">
        <v>1614</v>
      </c>
      <c r="C445" s="110" t="s">
        <v>1562</v>
      </c>
      <c r="D445" s="110" t="s">
        <v>119</v>
      </c>
      <c r="E445" s="7">
        <v>20361826.850000001</v>
      </c>
      <c r="F445" s="8"/>
      <c r="G445" s="130" t="str">
        <f>VLOOKUP(A445,'NCES LEA District ID'!$F$3:$S$854,14,FALSE)</f>
        <v>1705640</v>
      </c>
      <c r="H445" s="142">
        <f>VLOOKUP(A445,'Enrollment FY18-20'!$A$9:$BL$859,64,FALSE)</f>
        <v>4663.5</v>
      </c>
      <c r="I445" s="132">
        <f t="shared" si="12"/>
        <v>4366.2113970194059</v>
      </c>
      <c r="J445" s="133">
        <f>VLOOKUP(A445,'SAIPE FY22'!$C$9:$O$859,9,FALSE)</f>
        <v>0.12017411052233157</v>
      </c>
      <c r="K445" s="143">
        <f t="shared" si="13"/>
        <v>989764</v>
      </c>
      <c r="L445" s="130" t="s">
        <v>10420</v>
      </c>
    </row>
    <row r="446" spans="1:12" x14ac:dyDescent="0.35">
      <c r="A446" s="50" t="s">
        <v>191</v>
      </c>
      <c r="B446" s="110" t="s">
        <v>192</v>
      </c>
      <c r="C446" s="110" t="s">
        <v>128</v>
      </c>
      <c r="D446" s="110" t="s">
        <v>108</v>
      </c>
      <c r="E446" s="7">
        <v>1162897.55</v>
      </c>
      <c r="F446" s="8"/>
      <c r="G446" s="130" t="str">
        <f>VLOOKUP(A446,'NCES LEA District ID'!$F$3:$S$854,14,FALSE)</f>
        <v>1723100</v>
      </c>
      <c r="H446" s="142">
        <f>VLOOKUP(A446,'Enrollment FY18-20'!$A$9:$BL$859,64,FALSE)</f>
        <v>1197</v>
      </c>
      <c r="I446" s="132">
        <f t="shared" si="12"/>
        <v>971.51006683375113</v>
      </c>
      <c r="J446" s="133">
        <f>VLOOKUP(A446,'SAIPE FY22'!$C$9:$O$859,9,FALSE)</f>
        <v>0.12015503875968993</v>
      </c>
      <c r="K446" s="143">
        <f t="shared" si="13"/>
        <v>990961</v>
      </c>
      <c r="L446" s="130" t="s">
        <v>10420</v>
      </c>
    </row>
    <row r="447" spans="1:12" x14ac:dyDescent="0.35">
      <c r="A447" s="50" t="s">
        <v>1337</v>
      </c>
      <c r="B447" s="110" t="s">
        <v>1338</v>
      </c>
      <c r="C447" s="110" t="s">
        <v>1339</v>
      </c>
      <c r="D447" s="110" t="s">
        <v>10</v>
      </c>
      <c r="E447" s="7">
        <v>1839860.54</v>
      </c>
      <c r="F447" s="8"/>
      <c r="G447" s="130" t="str">
        <f>VLOOKUP(A447,'NCES LEA District ID'!$F$3:$S$854,14,FALSE)</f>
        <v>1718180</v>
      </c>
      <c r="H447" s="142">
        <f>VLOOKUP(A447,'Enrollment FY18-20'!$A$9:$BL$859,64,FALSE)</f>
        <v>445.5</v>
      </c>
      <c r="I447" s="132">
        <f t="shared" si="12"/>
        <v>4129.8777553310883</v>
      </c>
      <c r="J447" s="133">
        <f>VLOOKUP(A447,'SAIPE FY22'!$C$9:$O$859,9,FALSE)</f>
        <v>0.12007874015748031</v>
      </c>
      <c r="K447" s="143">
        <f t="shared" si="13"/>
        <v>991406.5</v>
      </c>
      <c r="L447" s="130" t="s">
        <v>10420</v>
      </c>
    </row>
    <row r="448" spans="1:12" x14ac:dyDescent="0.35">
      <c r="A448" s="50" t="s">
        <v>1176</v>
      </c>
      <c r="B448" s="110" t="s">
        <v>1177</v>
      </c>
      <c r="C448" s="110" t="s">
        <v>1161</v>
      </c>
      <c r="D448" s="110" t="s">
        <v>108</v>
      </c>
      <c r="E448" s="7">
        <v>2421187.9499999997</v>
      </c>
      <c r="F448" s="8"/>
      <c r="G448" s="130" t="str">
        <f>VLOOKUP(A448,'NCES LEA District ID'!$F$3:$S$854,14,FALSE)</f>
        <v>1716290</v>
      </c>
      <c r="H448" s="142">
        <f>VLOOKUP(A448,'Enrollment FY18-20'!$A$9:$BL$859,64,FALSE)</f>
        <v>752</v>
      </c>
      <c r="I448" s="132">
        <f t="shared" si="12"/>
        <v>3219.664827127659</v>
      </c>
      <c r="J448" s="133">
        <f>VLOOKUP(A448,'SAIPE FY22'!$C$9:$O$859,9,FALSE)</f>
        <v>0.12004662004662005</v>
      </c>
      <c r="K448" s="143">
        <f t="shared" si="13"/>
        <v>992158.5</v>
      </c>
      <c r="L448" s="130" t="s">
        <v>10420</v>
      </c>
    </row>
    <row r="449" spans="1:12" x14ac:dyDescent="0.35">
      <c r="A449" s="50" t="s">
        <v>726</v>
      </c>
      <c r="B449" s="110" t="s">
        <v>727</v>
      </c>
      <c r="C449" s="110" t="s">
        <v>723</v>
      </c>
      <c r="D449" s="110" t="s">
        <v>108</v>
      </c>
      <c r="E449" s="7">
        <v>11981537.01</v>
      </c>
      <c r="F449" s="8"/>
      <c r="G449" s="130" t="str">
        <f>VLOOKUP(A449,'NCES LEA District ID'!$F$3:$S$854,14,FALSE)</f>
        <v>1703150</v>
      </c>
      <c r="H449" s="142">
        <f>VLOOKUP(A449,'Enrollment FY18-20'!$A$9:$BL$859,64,FALSE)</f>
        <v>3698</v>
      </c>
      <c r="I449" s="132">
        <f t="shared" si="12"/>
        <v>3240.0045997836669</v>
      </c>
      <c r="J449" s="133">
        <f>VLOOKUP(A449,'SAIPE FY22'!$C$9:$O$859,9,FALSE)</f>
        <v>0.11988649799006858</v>
      </c>
      <c r="K449" s="143">
        <f t="shared" si="13"/>
        <v>995856.5</v>
      </c>
      <c r="L449" s="130" t="s">
        <v>10420</v>
      </c>
    </row>
    <row r="450" spans="1:12" x14ac:dyDescent="0.35">
      <c r="A450" s="50" t="s">
        <v>451</v>
      </c>
      <c r="B450" s="110" t="s">
        <v>452</v>
      </c>
      <c r="C450" s="110" t="s">
        <v>444</v>
      </c>
      <c r="D450" s="110" t="s">
        <v>10</v>
      </c>
      <c r="E450" s="7">
        <v>5861732.830000001</v>
      </c>
      <c r="F450" s="8"/>
      <c r="G450" s="130" t="str">
        <f>VLOOKUP(A450,'NCES LEA District ID'!$F$3:$S$854,14,FALSE)</f>
        <v>1739120</v>
      </c>
      <c r="H450" s="142">
        <f>VLOOKUP(A450,'Enrollment FY18-20'!$A$9:$BL$859,64,FALSE)</f>
        <v>1540</v>
      </c>
      <c r="I450" s="132">
        <f t="shared" si="12"/>
        <v>3806.3200194805199</v>
      </c>
      <c r="J450" s="133">
        <f>VLOOKUP(A450,'SAIPE FY22'!$C$9:$O$859,9,FALSE)</f>
        <v>0.11971444261394838</v>
      </c>
      <c r="K450" s="143">
        <f t="shared" si="13"/>
        <v>997396.5</v>
      </c>
      <c r="L450" s="130" t="s">
        <v>10420</v>
      </c>
    </row>
    <row r="451" spans="1:12" x14ac:dyDescent="0.35">
      <c r="A451" s="50" t="s">
        <v>427</v>
      </c>
      <c r="B451" s="110" t="s">
        <v>428</v>
      </c>
      <c r="C451" s="110" t="s">
        <v>413</v>
      </c>
      <c r="D451" s="110" t="s">
        <v>10</v>
      </c>
      <c r="E451" s="7">
        <v>1281109.2199999997</v>
      </c>
      <c r="F451" s="8"/>
      <c r="G451" s="130" t="str">
        <f>VLOOKUP(A451,'NCES LEA District ID'!$F$3:$S$854,14,FALSE)</f>
        <v>1737980</v>
      </c>
      <c r="H451" s="142">
        <f>VLOOKUP(A451,'Enrollment FY18-20'!$A$9:$BL$859,64,FALSE)</f>
        <v>543.75</v>
      </c>
      <c r="I451" s="132">
        <f t="shared" si="12"/>
        <v>2356.0629333333327</v>
      </c>
      <c r="J451" s="133">
        <f>VLOOKUP(A451,'SAIPE FY22'!$C$9:$O$859,9,FALSE)</f>
        <v>0.11946050096339114</v>
      </c>
      <c r="K451" s="143">
        <f t="shared" si="13"/>
        <v>997940.25</v>
      </c>
      <c r="L451" s="130" t="s">
        <v>10420</v>
      </c>
    </row>
    <row r="452" spans="1:12" x14ac:dyDescent="0.35">
      <c r="A452" s="50" t="s">
        <v>48</v>
      </c>
      <c r="B452" s="110" t="s">
        <v>49</v>
      </c>
      <c r="C452" s="110" t="s">
        <v>50</v>
      </c>
      <c r="D452" s="110" t="s">
        <v>10</v>
      </c>
      <c r="E452" s="7">
        <v>2870268.8</v>
      </c>
      <c r="F452" s="8"/>
      <c r="G452" s="130" t="str">
        <f>VLOOKUP(A452,'NCES LEA District ID'!$F$3:$S$854,14,FALSE)</f>
        <v>1742660</v>
      </c>
      <c r="H452" s="142">
        <f>VLOOKUP(A452,'Enrollment FY18-20'!$A$9:$BL$859,64,FALSE)</f>
        <v>551.5</v>
      </c>
      <c r="I452" s="132">
        <f t="shared" si="12"/>
        <v>5204.476518585675</v>
      </c>
      <c r="J452" s="133">
        <f>VLOOKUP(A452,'SAIPE FY22'!$C$9:$O$859,9,FALSE)</f>
        <v>0.11945392491467577</v>
      </c>
      <c r="K452" s="143">
        <f t="shared" si="13"/>
        <v>998491.75</v>
      </c>
      <c r="L452" s="130" t="s">
        <v>10420</v>
      </c>
    </row>
    <row r="453" spans="1:12" x14ac:dyDescent="0.35">
      <c r="A453" s="50" t="s">
        <v>1468</v>
      </c>
      <c r="B453" s="110" t="s">
        <v>1469</v>
      </c>
      <c r="C453" s="110" t="s">
        <v>1467</v>
      </c>
      <c r="D453" s="110" t="s">
        <v>108</v>
      </c>
      <c r="E453" s="7">
        <v>111673.74</v>
      </c>
      <c r="F453" s="8"/>
      <c r="G453" s="130" t="str">
        <f>VLOOKUP(A453,'NCES LEA District ID'!$F$3:$S$854,14,FALSE)</f>
        <v>1711220</v>
      </c>
      <c r="H453" s="142">
        <f>VLOOKUP(A453,'Enrollment FY18-20'!$A$9:$BL$859,64,FALSE)</f>
        <v>90.5</v>
      </c>
      <c r="I453" s="132">
        <f t="shared" si="12"/>
        <v>1233.9639779005524</v>
      </c>
      <c r="J453" s="133">
        <f>VLOOKUP(A453,'SAIPE FY22'!$C$9:$O$859,9,FALSE)</f>
        <v>0.11926605504587157</v>
      </c>
      <c r="K453" s="143">
        <f t="shared" si="13"/>
        <v>998582.25</v>
      </c>
      <c r="L453" s="130" t="s">
        <v>10420</v>
      </c>
    </row>
    <row r="454" spans="1:12" x14ac:dyDescent="0.35">
      <c r="A454" s="50" t="s">
        <v>15</v>
      </c>
      <c r="B454" s="110" t="s">
        <v>16</v>
      </c>
      <c r="C454" s="110" t="s">
        <v>7</v>
      </c>
      <c r="D454" s="110" t="s">
        <v>10</v>
      </c>
      <c r="E454" s="7">
        <v>2696646.08</v>
      </c>
      <c r="F454" s="8"/>
      <c r="G454" s="130" t="str">
        <f>VLOOKUP(A454,'NCES LEA District ID'!$F$3:$S$854,14,FALSE)</f>
        <v>1725590</v>
      </c>
      <c r="H454" s="142">
        <f>VLOOKUP(A454,'Enrollment FY18-20'!$A$9:$BL$859,64,FALSE)</f>
        <v>639.5</v>
      </c>
      <c r="I454" s="132">
        <f t="shared" si="12"/>
        <v>4216.8038780297111</v>
      </c>
      <c r="J454" s="133">
        <f>VLOOKUP(A454,'SAIPE FY22'!$C$9:$O$859,9,FALSE)</f>
        <v>0.11917808219178082</v>
      </c>
      <c r="K454" s="143">
        <f t="shared" si="13"/>
        <v>999221.75</v>
      </c>
      <c r="L454" s="130" t="s">
        <v>10420</v>
      </c>
    </row>
    <row r="455" spans="1:12" x14ac:dyDescent="0.35">
      <c r="A455" s="50" t="s">
        <v>13</v>
      </c>
      <c r="B455" s="110" t="s">
        <v>14</v>
      </c>
      <c r="C455" s="110" t="s">
        <v>7</v>
      </c>
      <c r="D455" s="110" t="s">
        <v>10</v>
      </c>
      <c r="E455" s="7">
        <v>3474633.96</v>
      </c>
      <c r="F455" s="8"/>
      <c r="G455" s="130" t="str">
        <f>VLOOKUP(A455,'NCES LEA District ID'!$F$3:$S$854,14,FALSE)</f>
        <v>1708220</v>
      </c>
      <c r="H455" s="142">
        <f>VLOOKUP(A455,'Enrollment FY18-20'!$A$9:$BL$859,64,FALSE)</f>
        <v>851</v>
      </c>
      <c r="I455" s="132">
        <f t="shared" si="12"/>
        <v>4083.0011280846061</v>
      </c>
      <c r="J455" s="133">
        <f>VLOOKUP(A455,'SAIPE FY22'!$C$9:$O$859,9,FALSE)</f>
        <v>0.11915367483296214</v>
      </c>
      <c r="K455" s="143">
        <f t="shared" si="13"/>
        <v>1000072.75</v>
      </c>
      <c r="L455" s="130" t="s">
        <v>10420</v>
      </c>
    </row>
    <row r="456" spans="1:12" x14ac:dyDescent="0.35">
      <c r="A456" s="50" t="s">
        <v>1004</v>
      </c>
      <c r="B456" s="110" t="s">
        <v>1005</v>
      </c>
      <c r="C456" s="110" t="s">
        <v>978</v>
      </c>
      <c r="D456" s="110" t="s">
        <v>108</v>
      </c>
      <c r="E456" s="7">
        <v>2136453.77</v>
      </c>
      <c r="F456" s="8"/>
      <c r="G456" s="130" t="str">
        <f>VLOOKUP(A456,'NCES LEA District ID'!$F$3:$S$854,14,FALSE)</f>
        <v>1710690</v>
      </c>
      <c r="H456" s="142">
        <f>VLOOKUP(A456,'Enrollment FY18-20'!$A$9:$BL$859,64,FALSE)</f>
        <v>383</v>
      </c>
      <c r="I456" s="132">
        <f t="shared" ref="I456:I519" si="14">+E456/H456</f>
        <v>5578.2082767624024</v>
      </c>
      <c r="J456" s="133">
        <f>VLOOKUP(A456,'SAIPE FY22'!$C$9:$O$859,9,FALSE)</f>
        <v>0.11898734177215189</v>
      </c>
      <c r="K456" s="143">
        <f t="shared" si="13"/>
        <v>1000455.75</v>
      </c>
      <c r="L456" s="130" t="s">
        <v>10420</v>
      </c>
    </row>
    <row r="457" spans="1:12" x14ac:dyDescent="0.35">
      <c r="A457" s="50" t="s">
        <v>1465</v>
      </c>
      <c r="B457" s="110" t="s">
        <v>1466</v>
      </c>
      <c r="C457" s="110" t="s">
        <v>1467</v>
      </c>
      <c r="D457" s="110" t="s">
        <v>108</v>
      </c>
      <c r="E457" s="7">
        <v>114904.29</v>
      </c>
      <c r="F457" s="8"/>
      <c r="G457" s="130" t="str">
        <f>VLOOKUP(A457,'NCES LEA District ID'!$F$3:$S$854,14,FALSE)</f>
        <v>1721130</v>
      </c>
      <c r="H457" s="142">
        <f>VLOOKUP(A457,'Enrollment FY18-20'!$A$9:$BL$859,64,FALSE)</f>
        <v>91</v>
      </c>
      <c r="I457" s="132">
        <f t="shared" si="14"/>
        <v>1262.6845054945054</v>
      </c>
      <c r="J457" s="133">
        <f>VLOOKUP(A457,'SAIPE FY22'!$C$9:$O$859,9,FALSE)</f>
        <v>0.11881188118811881</v>
      </c>
      <c r="K457" s="143">
        <f t="shared" ref="K457:K520" si="15">+K456+H457</f>
        <v>1000546.75</v>
      </c>
      <c r="L457" s="130" t="s">
        <v>10420</v>
      </c>
    </row>
    <row r="458" spans="1:12" x14ac:dyDescent="0.35">
      <c r="A458" s="50" t="s">
        <v>281</v>
      </c>
      <c r="B458" s="110" t="s">
        <v>282</v>
      </c>
      <c r="C458" s="110" t="s">
        <v>128</v>
      </c>
      <c r="D458" s="110" t="s">
        <v>10</v>
      </c>
      <c r="E458" s="7">
        <v>12506554.430000002</v>
      </c>
      <c r="F458" s="8"/>
      <c r="G458" s="130" t="str">
        <f>VLOOKUP(A458,'NCES LEA District ID'!$F$3:$S$854,14,FALSE)</f>
        <v>1714100</v>
      </c>
      <c r="H458" s="142">
        <f>VLOOKUP(A458,'Enrollment FY18-20'!$A$9:$BL$859,64,FALSE)</f>
        <v>2706.5</v>
      </c>
      <c r="I458" s="132">
        <f t="shared" si="14"/>
        <v>4620.9327286162943</v>
      </c>
      <c r="J458" s="133">
        <f>VLOOKUP(A458,'SAIPE FY22'!$C$9:$O$859,9,FALSE)</f>
        <v>0.11868390129259694</v>
      </c>
      <c r="K458" s="143">
        <f t="shared" si="15"/>
        <v>1003253.25</v>
      </c>
      <c r="L458" s="130" t="s">
        <v>10420</v>
      </c>
    </row>
    <row r="459" spans="1:12" x14ac:dyDescent="0.35">
      <c r="A459" s="50" t="s">
        <v>75</v>
      </c>
      <c r="B459" s="110" t="s">
        <v>76</v>
      </c>
      <c r="C459" s="110" t="s">
        <v>72</v>
      </c>
      <c r="D459" s="110" t="s">
        <v>10</v>
      </c>
      <c r="E459" s="7">
        <v>2434799.83</v>
      </c>
      <c r="F459" s="8"/>
      <c r="G459" s="130" t="str">
        <f>VLOOKUP(A459,'NCES LEA District ID'!$F$3:$S$854,14,FALSE)</f>
        <v>1712240</v>
      </c>
      <c r="H459" s="142">
        <f>VLOOKUP(A459,'Enrollment FY18-20'!$A$9:$BL$859,64,FALSE)</f>
        <v>523</v>
      </c>
      <c r="I459" s="132">
        <f t="shared" si="14"/>
        <v>4655.4490057361381</v>
      </c>
      <c r="J459" s="133">
        <f>VLOOKUP(A459,'SAIPE FY22'!$C$9:$O$859,9,FALSE)</f>
        <v>0.11864406779661017</v>
      </c>
      <c r="K459" s="143">
        <f t="shared" si="15"/>
        <v>1003776.25</v>
      </c>
      <c r="L459" s="130" t="s">
        <v>10420</v>
      </c>
    </row>
    <row r="460" spans="1:12" x14ac:dyDescent="0.35">
      <c r="A460" s="50" t="s">
        <v>419</v>
      </c>
      <c r="B460" s="110" t="s">
        <v>420</v>
      </c>
      <c r="C460" s="110" t="s">
        <v>416</v>
      </c>
      <c r="D460" s="110" t="s">
        <v>10</v>
      </c>
      <c r="E460" s="7">
        <v>1360241.01</v>
      </c>
      <c r="F460" s="8"/>
      <c r="G460" s="130" t="str">
        <f>VLOOKUP(A460,'NCES LEA District ID'!$F$3:$S$854,14,FALSE)</f>
        <v>1709400</v>
      </c>
      <c r="H460" s="142">
        <f>VLOOKUP(A460,'Enrollment FY18-20'!$A$9:$BL$859,64,FALSE)</f>
        <v>401</v>
      </c>
      <c r="I460" s="132">
        <f t="shared" si="14"/>
        <v>3392.1222194513716</v>
      </c>
      <c r="J460" s="133">
        <f>VLOOKUP(A460,'SAIPE FY22'!$C$9:$O$859,9,FALSE)</f>
        <v>0.11845102505694761</v>
      </c>
      <c r="K460" s="143">
        <f t="shared" si="15"/>
        <v>1004177.25</v>
      </c>
      <c r="L460" s="130" t="s">
        <v>10420</v>
      </c>
    </row>
    <row r="461" spans="1:12" x14ac:dyDescent="0.35">
      <c r="A461" s="50" t="s">
        <v>333</v>
      </c>
      <c r="B461" s="110" t="s">
        <v>334</v>
      </c>
      <c r="C461" s="110" t="s">
        <v>128</v>
      </c>
      <c r="D461" s="110" t="s">
        <v>108</v>
      </c>
      <c r="E461" s="7">
        <v>2645016.9000000008</v>
      </c>
      <c r="F461" s="8"/>
      <c r="G461" s="130" t="str">
        <f>VLOOKUP(A461,'NCES LEA District ID'!$F$3:$S$854,14,FALSE)</f>
        <v>1739030</v>
      </c>
      <c r="H461" s="142">
        <f>VLOOKUP(A461,'Enrollment FY18-20'!$A$9:$BL$859,64,FALSE)</f>
        <v>2250.5</v>
      </c>
      <c r="I461" s="132">
        <f t="shared" si="14"/>
        <v>1175.3018884692294</v>
      </c>
      <c r="J461" s="133">
        <f>VLOOKUP(A461,'SAIPE FY22'!$C$9:$O$859,9,FALSE)</f>
        <v>0.11842650103519668</v>
      </c>
      <c r="K461" s="143">
        <f t="shared" si="15"/>
        <v>1006427.75</v>
      </c>
      <c r="L461" s="130" t="s">
        <v>10420</v>
      </c>
    </row>
    <row r="462" spans="1:12" x14ac:dyDescent="0.35">
      <c r="A462" s="50" t="s">
        <v>1731</v>
      </c>
      <c r="B462" s="110" t="s">
        <v>1732</v>
      </c>
      <c r="C462" s="110" t="s">
        <v>907</v>
      </c>
      <c r="D462" s="110" t="s">
        <v>108</v>
      </c>
      <c r="E462" s="7">
        <v>130578.84</v>
      </c>
      <c r="F462" s="8"/>
      <c r="G462" s="130" t="str">
        <f>VLOOKUP(A462,'NCES LEA District ID'!$F$3:$S$854,14,FALSE)</f>
        <v>1739660</v>
      </c>
      <c r="H462" s="142">
        <f>VLOOKUP(A462,'Enrollment FY18-20'!$A$9:$BL$859,64,FALSE)</f>
        <v>106</v>
      </c>
      <c r="I462" s="132">
        <f t="shared" si="14"/>
        <v>1231.8758490566038</v>
      </c>
      <c r="J462" s="133">
        <f>VLOOKUP(A462,'SAIPE FY22'!$C$9:$O$859,9,FALSE)</f>
        <v>0.11811023622047244</v>
      </c>
      <c r="K462" s="143">
        <f t="shared" si="15"/>
        <v>1006533.75</v>
      </c>
      <c r="L462" s="130" t="s">
        <v>10420</v>
      </c>
    </row>
    <row r="463" spans="1:12" x14ac:dyDescent="0.35">
      <c r="A463" s="50" t="s">
        <v>511</v>
      </c>
      <c r="B463" s="110" t="s">
        <v>512</v>
      </c>
      <c r="C463" s="110" t="s">
        <v>513</v>
      </c>
      <c r="D463" s="110" t="s">
        <v>10</v>
      </c>
      <c r="E463" s="7">
        <v>4206320.83</v>
      </c>
      <c r="F463" s="8"/>
      <c r="G463" s="130" t="str">
        <f>VLOOKUP(A463,'NCES LEA District ID'!$F$3:$S$854,14,FALSE)</f>
        <v>1738130</v>
      </c>
      <c r="H463" s="142">
        <f>VLOOKUP(A463,'Enrollment FY18-20'!$A$9:$BL$859,64,FALSE)</f>
        <v>1101</v>
      </c>
      <c r="I463" s="132">
        <f t="shared" si="14"/>
        <v>3820.4548864668482</v>
      </c>
      <c r="J463" s="133">
        <f>VLOOKUP(A463,'SAIPE FY22'!$C$9:$O$859,9,FALSE)</f>
        <v>0.11810411810411811</v>
      </c>
      <c r="K463" s="143">
        <f t="shared" si="15"/>
        <v>1007634.75</v>
      </c>
      <c r="L463" s="130" t="s">
        <v>10420</v>
      </c>
    </row>
    <row r="464" spans="1:12" x14ac:dyDescent="0.35">
      <c r="A464" s="50" t="s">
        <v>77</v>
      </c>
      <c r="B464" s="110" t="s">
        <v>78</v>
      </c>
      <c r="C464" s="110" t="s">
        <v>72</v>
      </c>
      <c r="D464" s="110" t="s">
        <v>10</v>
      </c>
      <c r="E464" s="7">
        <v>6245322.8600000003</v>
      </c>
      <c r="F464" s="8"/>
      <c r="G464" s="130" t="str">
        <f>VLOOKUP(A464,'NCES LEA District ID'!$F$3:$S$854,14,FALSE)</f>
        <v>1713560</v>
      </c>
      <c r="H464" s="142">
        <f>VLOOKUP(A464,'Enrollment FY18-20'!$A$9:$BL$859,64,FALSE)</f>
        <v>2404.5</v>
      </c>
      <c r="I464" s="132">
        <f t="shared" si="14"/>
        <v>2597.3478311499275</v>
      </c>
      <c r="J464" s="133">
        <f>VLOOKUP(A464,'SAIPE FY22'!$C$9:$O$859,9,FALSE)</f>
        <v>0.11770100886579028</v>
      </c>
      <c r="K464" s="143">
        <f t="shared" si="15"/>
        <v>1010039.25</v>
      </c>
      <c r="L464" s="130" t="s">
        <v>10420</v>
      </c>
    </row>
    <row r="465" spans="1:12" x14ac:dyDescent="0.35">
      <c r="A465" s="50" t="s">
        <v>1267</v>
      </c>
      <c r="B465" s="110" t="s">
        <v>1268</v>
      </c>
      <c r="C465" s="110" t="s">
        <v>1252</v>
      </c>
      <c r="D465" s="110" t="s">
        <v>108</v>
      </c>
      <c r="E465" s="7">
        <v>102523.31000000001</v>
      </c>
      <c r="F465" s="8"/>
      <c r="G465" s="130" t="str">
        <f>VLOOKUP(A465,'NCES LEA District ID'!$F$3:$S$854,14,FALSE)</f>
        <v>1711910</v>
      </c>
      <c r="H465" s="142">
        <f>VLOOKUP(A465,'Enrollment FY18-20'!$A$9:$BL$859,64,FALSE)</f>
        <v>62.5</v>
      </c>
      <c r="I465" s="132">
        <f t="shared" si="14"/>
        <v>1640.3729600000001</v>
      </c>
      <c r="J465" s="133">
        <f>VLOOKUP(A465,'SAIPE FY22'!$C$9:$O$859,9,FALSE)</f>
        <v>0.11764705882352941</v>
      </c>
      <c r="K465" s="143">
        <f t="shared" si="15"/>
        <v>1010101.75</v>
      </c>
      <c r="L465" s="130" t="s">
        <v>10420</v>
      </c>
    </row>
    <row r="466" spans="1:12" x14ac:dyDescent="0.35">
      <c r="A466" s="50" t="s">
        <v>1446</v>
      </c>
      <c r="B466" s="110" t="s">
        <v>1447</v>
      </c>
      <c r="C466" s="110" t="s">
        <v>1441</v>
      </c>
      <c r="D466" s="110" t="s">
        <v>108</v>
      </c>
      <c r="E466" s="7">
        <v>822888.5</v>
      </c>
      <c r="F466" s="8"/>
      <c r="G466" s="130" t="str">
        <f>VLOOKUP(A466,'NCES LEA District ID'!$F$3:$S$854,14,FALSE)</f>
        <v>1732490</v>
      </c>
      <c r="H466" s="142">
        <f>VLOOKUP(A466,'Enrollment FY18-20'!$A$9:$BL$859,64,FALSE)</f>
        <v>112.5</v>
      </c>
      <c r="I466" s="132">
        <f t="shared" si="14"/>
        <v>7314.5644444444442</v>
      </c>
      <c r="J466" s="133">
        <f>VLOOKUP(A466,'SAIPE FY22'!$C$9:$O$859,9,FALSE)</f>
        <v>0.11764705882352941</v>
      </c>
      <c r="K466" s="143">
        <f t="shared" si="15"/>
        <v>1010214.25</v>
      </c>
      <c r="L466" s="130" t="s">
        <v>10420</v>
      </c>
    </row>
    <row r="467" spans="1:12" x14ac:dyDescent="0.35">
      <c r="A467" s="50" t="s">
        <v>832</v>
      </c>
      <c r="B467" s="110" t="s">
        <v>833</v>
      </c>
      <c r="C467" s="110" t="s">
        <v>834</v>
      </c>
      <c r="D467" s="110" t="s">
        <v>10</v>
      </c>
      <c r="E467" s="7">
        <v>857433.92</v>
      </c>
      <c r="F467" s="8"/>
      <c r="G467" s="130" t="str">
        <f>VLOOKUP(A467,'NCES LEA District ID'!$F$3:$S$854,14,FALSE)</f>
        <v>1703450</v>
      </c>
      <c r="H467" s="142">
        <f>VLOOKUP(A467,'Enrollment FY18-20'!$A$9:$BL$859,64,FALSE)</f>
        <v>171.5</v>
      </c>
      <c r="I467" s="132">
        <f t="shared" si="14"/>
        <v>4999.614693877551</v>
      </c>
      <c r="J467" s="133">
        <f>VLOOKUP(A467,'SAIPE FY22'!$C$9:$O$859,9,FALSE)</f>
        <v>0.11711711711711711</v>
      </c>
      <c r="K467" s="143">
        <f t="shared" si="15"/>
        <v>1010385.75</v>
      </c>
      <c r="L467" s="130" t="s">
        <v>10420</v>
      </c>
    </row>
    <row r="468" spans="1:12" x14ac:dyDescent="0.35">
      <c r="A468" s="50" t="s">
        <v>1692</v>
      </c>
      <c r="B468" s="110" t="s">
        <v>1693</v>
      </c>
      <c r="C468" s="110" t="s">
        <v>1689</v>
      </c>
      <c r="D468" s="110" t="s">
        <v>10</v>
      </c>
      <c r="E468" s="7">
        <v>2634497.11</v>
      </c>
      <c r="F468" s="8"/>
      <c r="G468" s="130" t="str">
        <f>VLOOKUP(A468,'NCES LEA District ID'!$F$3:$S$854,14,FALSE)</f>
        <v>1715100</v>
      </c>
      <c r="H468" s="142">
        <f>VLOOKUP(A468,'Enrollment FY18-20'!$A$9:$BL$859,64,FALSE)</f>
        <v>914.5</v>
      </c>
      <c r="I468" s="132">
        <f t="shared" si="14"/>
        <v>2880.8060251503553</v>
      </c>
      <c r="J468" s="133">
        <f>VLOOKUP(A468,'SAIPE FY22'!$C$9:$O$859,9,FALSE)</f>
        <v>0.11693171188026193</v>
      </c>
      <c r="K468" s="143">
        <f t="shared" si="15"/>
        <v>1011300.25</v>
      </c>
      <c r="L468" s="130" t="s">
        <v>10420</v>
      </c>
    </row>
    <row r="469" spans="1:12" x14ac:dyDescent="0.35">
      <c r="A469" s="50" t="s">
        <v>1356</v>
      </c>
      <c r="B469" s="110" t="s">
        <v>1357</v>
      </c>
      <c r="C469" s="110" t="s">
        <v>1336</v>
      </c>
      <c r="D469" s="110" t="s">
        <v>10</v>
      </c>
      <c r="E469" s="7">
        <v>2284865</v>
      </c>
      <c r="F469" s="8"/>
      <c r="G469" s="130" t="str">
        <f>VLOOKUP(A469,'NCES LEA District ID'!$F$3:$S$854,14,FALSE)</f>
        <v>1727180</v>
      </c>
      <c r="H469" s="142">
        <f>VLOOKUP(A469,'Enrollment FY18-20'!$A$9:$BL$859,64,FALSE)</f>
        <v>430</v>
      </c>
      <c r="I469" s="132">
        <f t="shared" si="14"/>
        <v>5313.6395348837214</v>
      </c>
      <c r="J469" s="133">
        <f>VLOOKUP(A469,'SAIPE FY22'!$C$9:$O$859,9,FALSE)</f>
        <v>0.11673151750972763</v>
      </c>
      <c r="K469" s="143">
        <f t="shared" si="15"/>
        <v>1011730.25</v>
      </c>
      <c r="L469" s="130" t="s">
        <v>10420</v>
      </c>
    </row>
    <row r="470" spans="1:12" x14ac:dyDescent="0.35">
      <c r="A470" s="50" t="s">
        <v>1633</v>
      </c>
      <c r="B470" s="110" t="s">
        <v>1634</v>
      </c>
      <c r="C470" s="110" t="s">
        <v>1617</v>
      </c>
      <c r="D470" s="110" t="s">
        <v>10</v>
      </c>
      <c r="E470" s="7">
        <v>505693.32</v>
      </c>
      <c r="F470" s="8"/>
      <c r="G470" s="130" t="str">
        <f>VLOOKUP(A470,'NCES LEA District ID'!$F$3:$S$854,14,FALSE)</f>
        <v>1730930</v>
      </c>
      <c r="H470" s="142">
        <f>VLOOKUP(A470,'Enrollment FY18-20'!$A$9:$BL$859,64,FALSE)</f>
        <v>559</v>
      </c>
      <c r="I470" s="132">
        <f t="shared" si="14"/>
        <v>904.63921288014308</v>
      </c>
      <c r="J470" s="133">
        <f>VLOOKUP(A470,'SAIPE FY22'!$C$9:$O$859,9,FALSE)</f>
        <v>0.1166936790923825</v>
      </c>
      <c r="K470" s="143">
        <f t="shared" si="15"/>
        <v>1012289.25</v>
      </c>
      <c r="L470" s="130" t="s">
        <v>10420</v>
      </c>
    </row>
    <row r="471" spans="1:12" x14ac:dyDescent="0.35">
      <c r="A471" s="50" t="s">
        <v>1358</v>
      </c>
      <c r="B471" s="110" t="s">
        <v>1359</v>
      </c>
      <c r="C471" s="110" t="s">
        <v>1336</v>
      </c>
      <c r="D471" s="110" t="s">
        <v>10</v>
      </c>
      <c r="E471" s="7">
        <v>5397695.6200000001</v>
      </c>
      <c r="F471" s="8"/>
      <c r="G471" s="130" t="str">
        <f>VLOOKUP(A471,'NCES LEA District ID'!$F$3:$S$854,14,FALSE)</f>
        <v>1737590</v>
      </c>
      <c r="H471" s="142">
        <f>VLOOKUP(A471,'Enrollment FY18-20'!$A$9:$BL$859,64,FALSE)</f>
        <v>1194</v>
      </c>
      <c r="I471" s="132">
        <f t="shared" si="14"/>
        <v>4520.6830988274705</v>
      </c>
      <c r="J471" s="133">
        <f>VLOOKUP(A471,'SAIPE FY22'!$C$9:$O$859,9,FALSE)</f>
        <v>0.11668036154478226</v>
      </c>
      <c r="K471" s="143">
        <f t="shared" si="15"/>
        <v>1013483.25</v>
      </c>
      <c r="L471" s="130" t="s">
        <v>10420</v>
      </c>
    </row>
    <row r="472" spans="1:12" x14ac:dyDescent="0.35">
      <c r="A472" s="50" t="s">
        <v>998</v>
      </c>
      <c r="B472" s="110" t="s">
        <v>999</v>
      </c>
      <c r="C472" s="110" t="s">
        <v>981</v>
      </c>
      <c r="D472" s="110" t="s">
        <v>119</v>
      </c>
      <c r="E472" s="7">
        <v>665320.66</v>
      </c>
      <c r="F472" s="8"/>
      <c r="G472" s="130" t="str">
        <f>VLOOKUP(A472,'NCES LEA District ID'!$F$3:$S$854,14,FALSE)</f>
        <v>1732700</v>
      </c>
      <c r="H472" s="142">
        <f>VLOOKUP(A472,'Enrollment FY18-20'!$A$9:$BL$859,64,FALSE)</f>
        <v>536</v>
      </c>
      <c r="I472" s="132">
        <f t="shared" si="14"/>
        <v>1241.2698880597015</v>
      </c>
      <c r="J472" s="133">
        <f>VLOOKUP(A472,'SAIPE FY22'!$C$9:$O$859,9,FALSE)</f>
        <v>0.1163575042158516</v>
      </c>
      <c r="K472" s="143">
        <f t="shared" si="15"/>
        <v>1014019.25</v>
      </c>
      <c r="L472" s="130" t="s">
        <v>10420</v>
      </c>
    </row>
    <row r="473" spans="1:12" x14ac:dyDescent="0.35">
      <c r="A473" s="50" t="s">
        <v>367</v>
      </c>
      <c r="B473" s="110" t="s">
        <v>368</v>
      </c>
      <c r="C473" s="110" t="s">
        <v>128</v>
      </c>
      <c r="D473" s="110" t="s">
        <v>108</v>
      </c>
      <c r="E473" s="7">
        <v>8405320.9600000009</v>
      </c>
      <c r="F473" s="8"/>
      <c r="G473" s="130" t="str">
        <f>VLOOKUP(A473,'NCES LEA District ID'!$F$3:$S$854,14,FALSE)</f>
        <v>1715420</v>
      </c>
      <c r="H473" s="142">
        <f>VLOOKUP(A473,'Enrollment FY18-20'!$A$9:$BL$859,64,FALSE)</f>
        <v>2299</v>
      </c>
      <c r="I473" s="132">
        <f t="shared" si="14"/>
        <v>3656.0769725967816</v>
      </c>
      <c r="J473" s="133">
        <f>VLOOKUP(A473,'SAIPE FY22'!$C$9:$O$859,9,FALSE)</f>
        <v>0.11631663974151858</v>
      </c>
      <c r="K473" s="143">
        <f t="shared" si="15"/>
        <v>1016318.25</v>
      </c>
      <c r="L473" s="130" t="s">
        <v>10420</v>
      </c>
    </row>
    <row r="474" spans="1:12" x14ac:dyDescent="0.35">
      <c r="A474" s="50" t="s">
        <v>27</v>
      </c>
      <c r="B474" s="110" t="s">
        <v>28</v>
      </c>
      <c r="C474" s="110" t="s">
        <v>24</v>
      </c>
      <c r="D474" s="110" t="s">
        <v>10</v>
      </c>
      <c r="E474" s="7">
        <v>1331360.7499999998</v>
      </c>
      <c r="F474" s="8"/>
      <c r="G474" s="130" t="str">
        <f>VLOOKUP(A474,'NCES LEA District ID'!$F$3:$S$854,14,FALSE)</f>
        <v>1700105</v>
      </c>
      <c r="H474" s="142">
        <f>VLOOKUP(A474,'Enrollment FY18-20'!$A$9:$BL$859,64,FALSE)</f>
        <v>370</v>
      </c>
      <c r="I474" s="132">
        <f t="shared" si="14"/>
        <v>3598.2722972972965</v>
      </c>
      <c r="J474" s="133">
        <f>VLOOKUP(A474,'SAIPE FY22'!$C$9:$O$859,9,FALSE)</f>
        <v>0.11609498680738786</v>
      </c>
      <c r="K474" s="143">
        <f t="shared" si="15"/>
        <v>1016688.25</v>
      </c>
      <c r="L474" s="130" t="s">
        <v>10420</v>
      </c>
    </row>
    <row r="475" spans="1:12" x14ac:dyDescent="0.35">
      <c r="A475" s="50" t="s">
        <v>1416</v>
      </c>
      <c r="B475" s="110" t="s">
        <v>1417</v>
      </c>
      <c r="C475" s="110" t="s">
        <v>1395</v>
      </c>
      <c r="D475" s="110" t="s">
        <v>10</v>
      </c>
      <c r="E475" s="7">
        <v>17411237.890000001</v>
      </c>
      <c r="F475" s="8"/>
      <c r="G475" s="130" t="str">
        <f>VLOOKUP(A475,'NCES LEA District ID'!$F$3:$S$854,14,FALSE)</f>
        <v>1718420</v>
      </c>
      <c r="H475" s="142">
        <f>VLOOKUP(A475,'Enrollment FY18-20'!$A$9:$BL$859,64,FALSE)</f>
        <v>2512</v>
      </c>
      <c r="I475" s="132">
        <f t="shared" si="14"/>
        <v>6931.2252746815293</v>
      </c>
      <c r="J475" s="133">
        <f>VLOOKUP(A475,'SAIPE FY22'!$C$9:$O$859,9,FALSE)</f>
        <v>0.11603188662533215</v>
      </c>
      <c r="K475" s="143">
        <f t="shared" si="15"/>
        <v>1019200.25</v>
      </c>
      <c r="L475" s="130" t="s">
        <v>10420</v>
      </c>
    </row>
    <row r="476" spans="1:12" x14ac:dyDescent="0.35">
      <c r="A476" s="50" t="s">
        <v>1253</v>
      </c>
      <c r="B476" s="110" t="s">
        <v>1254</v>
      </c>
      <c r="C476" s="110" t="s">
        <v>1252</v>
      </c>
      <c r="D476" s="110" t="s">
        <v>10</v>
      </c>
      <c r="E476" s="7">
        <v>345310.73999999993</v>
      </c>
      <c r="F476" s="8"/>
      <c r="G476" s="130" t="str">
        <f>VLOOKUP(A476,'NCES LEA District ID'!$F$3:$S$854,14,FALSE)</f>
        <v>1722870</v>
      </c>
      <c r="H476" s="142">
        <f>VLOOKUP(A476,'Enrollment FY18-20'!$A$9:$BL$859,64,FALSE)</f>
        <v>263.5</v>
      </c>
      <c r="I476" s="132">
        <f t="shared" si="14"/>
        <v>1310.4771916508537</v>
      </c>
      <c r="J476" s="133">
        <f>VLOOKUP(A476,'SAIPE FY22'!$C$9:$O$859,9,FALSE)</f>
        <v>0.11594202898550725</v>
      </c>
      <c r="K476" s="143">
        <f t="shared" si="15"/>
        <v>1019463.75</v>
      </c>
      <c r="L476" s="130" t="s">
        <v>10420</v>
      </c>
    </row>
    <row r="477" spans="1:12" x14ac:dyDescent="0.35">
      <c r="A477" s="50" t="s">
        <v>277</v>
      </c>
      <c r="B477" s="110" t="s">
        <v>278</v>
      </c>
      <c r="C477" s="110" t="s">
        <v>128</v>
      </c>
      <c r="D477" s="110" t="s">
        <v>119</v>
      </c>
      <c r="E477" s="7">
        <v>9772390.5</v>
      </c>
      <c r="F477" s="8"/>
      <c r="G477" s="130" t="str">
        <f>VLOOKUP(A477,'NCES LEA District ID'!$F$3:$S$854,14,FALSE)</f>
        <v>1722740</v>
      </c>
      <c r="H477" s="142">
        <f>VLOOKUP(A477,'Enrollment FY18-20'!$A$9:$BL$859,64,FALSE)</f>
        <v>3405.5</v>
      </c>
      <c r="I477" s="132">
        <f t="shared" si="14"/>
        <v>2869.590515342828</v>
      </c>
      <c r="J477" s="133">
        <f>VLOOKUP(A477,'SAIPE FY22'!$C$9:$O$859,9,FALSE)</f>
        <v>0.11588899054589814</v>
      </c>
      <c r="K477" s="143">
        <f t="shared" si="15"/>
        <v>1022869.25</v>
      </c>
      <c r="L477" s="130" t="s">
        <v>10420</v>
      </c>
    </row>
    <row r="478" spans="1:12" x14ac:dyDescent="0.35">
      <c r="A478" s="50" t="s">
        <v>299</v>
      </c>
      <c r="B478" s="110" t="s">
        <v>300</v>
      </c>
      <c r="C478" s="110" t="s">
        <v>128</v>
      </c>
      <c r="D478" s="110" t="s">
        <v>108</v>
      </c>
      <c r="E478" s="7">
        <v>7128157.5199999996</v>
      </c>
      <c r="F478" s="8"/>
      <c r="G478" s="130" t="str">
        <f>VLOOKUP(A478,'NCES LEA District ID'!$F$3:$S$854,14,FALSE)</f>
        <v>1729190</v>
      </c>
      <c r="H478" s="142">
        <f>VLOOKUP(A478,'Enrollment FY18-20'!$A$9:$BL$859,64,FALSE)</f>
        <v>3126.25</v>
      </c>
      <c r="I478" s="132">
        <f t="shared" si="14"/>
        <v>2280.0983670531787</v>
      </c>
      <c r="J478" s="133">
        <f>VLOOKUP(A478,'SAIPE FY22'!$C$9:$O$859,9,FALSE)</f>
        <v>0.11586975652684071</v>
      </c>
      <c r="K478" s="143">
        <f t="shared" si="15"/>
        <v>1025995.5</v>
      </c>
      <c r="L478" s="130" t="s">
        <v>10420</v>
      </c>
    </row>
    <row r="479" spans="1:12" x14ac:dyDescent="0.35">
      <c r="A479" s="50" t="s">
        <v>1776</v>
      </c>
      <c r="B479" s="110" t="s">
        <v>1777</v>
      </c>
      <c r="C479" s="110" t="s">
        <v>518</v>
      </c>
      <c r="D479" s="110" t="s">
        <v>10</v>
      </c>
      <c r="E479" s="7">
        <v>1324696.17</v>
      </c>
      <c r="F479" s="8"/>
      <c r="G479" s="130" t="str">
        <f>VLOOKUP(A479,'NCES LEA District ID'!$F$3:$S$854,14,FALSE)</f>
        <v>1737830</v>
      </c>
      <c r="H479" s="142">
        <f>VLOOKUP(A479,'Enrollment FY18-20'!$A$9:$BL$859,64,FALSE)</f>
        <v>361</v>
      </c>
      <c r="I479" s="132">
        <f t="shared" si="14"/>
        <v>3669.5184764542932</v>
      </c>
      <c r="J479" s="133">
        <f>VLOOKUP(A479,'SAIPE FY22'!$C$9:$O$859,9,FALSE)</f>
        <v>0.11566265060240964</v>
      </c>
      <c r="K479" s="143">
        <f t="shared" si="15"/>
        <v>1026356.5</v>
      </c>
      <c r="L479" s="130" t="s">
        <v>10420</v>
      </c>
    </row>
    <row r="480" spans="1:12" x14ac:dyDescent="0.35">
      <c r="A480" s="50" t="s">
        <v>1154</v>
      </c>
      <c r="B480" s="110" t="s">
        <v>1155</v>
      </c>
      <c r="C480" s="110" t="s">
        <v>1156</v>
      </c>
      <c r="D480" s="110" t="s">
        <v>10</v>
      </c>
      <c r="E480" s="7">
        <v>3829749.67</v>
      </c>
      <c r="F480" s="8"/>
      <c r="G480" s="130" t="str">
        <f>VLOOKUP(A480,'NCES LEA District ID'!$F$3:$S$854,14,FALSE)</f>
        <v>1701395</v>
      </c>
      <c r="H480" s="142">
        <f>VLOOKUP(A480,'Enrollment FY18-20'!$A$9:$BL$859,64,FALSE)</f>
        <v>1234.5</v>
      </c>
      <c r="I480" s="132">
        <f t="shared" si="14"/>
        <v>3102.2678574321585</v>
      </c>
      <c r="J480" s="133">
        <f>VLOOKUP(A480,'SAIPE FY22'!$C$9:$O$859,9,FALSE)</f>
        <v>0.11535337124289195</v>
      </c>
      <c r="K480" s="143">
        <f t="shared" si="15"/>
        <v>1027591</v>
      </c>
      <c r="L480" s="130" t="s">
        <v>10420</v>
      </c>
    </row>
    <row r="481" spans="1:12" x14ac:dyDescent="0.35">
      <c r="A481" s="50" t="s">
        <v>483</v>
      </c>
      <c r="B481" s="110" t="s">
        <v>484</v>
      </c>
      <c r="C481" s="110" t="s">
        <v>478</v>
      </c>
      <c r="D481" s="110" t="s">
        <v>10</v>
      </c>
      <c r="E481" s="7">
        <v>815709.61</v>
      </c>
      <c r="F481" s="8"/>
      <c r="G481" s="130" t="str">
        <f>VLOOKUP(A481,'NCES LEA District ID'!$F$3:$S$854,14,FALSE)</f>
        <v>1729340</v>
      </c>
      <c r="H481" s="142">
        <f>VLOOKUP(A481,'Enrollment FY18-20'!$A$9:$BL$859,64,FALSE)</f>
        <v>242</v>
      </c>
      <c r="I481" s="132">
        <f t="shared" si="14"/>
        <v>3370.7008677685949</v>
      </c>
      <c r="J481" s="133">
        <f>VLOOKUP(A481,'SAIPE FY22'!$C$9:$O$859,9,FALSE)</f>
        <v>0.11510791366906475</v>
      </c>
      <c r="K481" s="143">
        <f t="shared" si="15"/>
        <v>1027833</v>
      </c>
      <c r="L481" s="130" t="s">
        <v>10420</v>
      </c>
    </row>
    <row r="482" spans="1:12" x14ac:dyDescent="0.35">
      <c r="A482" s="50" t="s">
        <v>1448</v>
      </c>
      <c r="B482" s="110" t="s">
        <v>1449</v>
      </c>
      <c r="C482" s="110" t="s">
        <v>1441</v>
      </c>
      <c r="D482" s="110" t="s">
        <v>10</v>
      </c>
      <c r="E482" s="7">
        <v>1912001.8500000003</v>
      </c>
      <c r="F482" s="8"/>
      <c r="G482" s="130" t="str">
        <f>VLOOKUP(A482,'NCES LEA District ID'!$F$3:$S$854,14,FALSE)</f>
        <v>1737650</v>
      </c>
      <c r="H482" s="142">
        <f>VLOOKUP(A482,'Enrollment FY18-20'!$A$9:$BL$859,64,FALSE)</f>
        <v>411.5</v>
      </c>
      <c r="I482" s="132">
        <f t="shared" si="14"/>
        <v>4646.4200486026739</v>
      </c>
      <c r="J482" s="133">
        <f>VLOOKUP(A482,'SAIPE FY22'!$C$9:$O$859,9,FALSE)</f>
        <v>0.11453744493392071</v>
      </c>
      <c r="K482" s="143">
        <f t="shared" si="15"/>
        <v>1028244.5</v>
      </c>
      <c r="L482" s="130" t="s">
        <v>10420</v>
      </c>
    </row>
    <row r="483" spans="1:12" x14ac:dyDescent="0.35">
      <c r="A483" s="50" t="s">
        <v>519</v>
      </c>
      <c r="B483" s="110" t="s">
        <v>520</v>
      </c>
      <c r="C483" s="110" t="s">
        <v>518</v>
      </c>
      <c r="D483" s="110" t="s">
        <v>10</v>
      </c>
      <c r="E483" s="7">
        <v>4636973.58</v>
      </c>
      <c r="F483" s="8"/>
      <c r="G483" s="130" t="str">
        <f>VLOOKUP(A483,'NCES LEA District ID'!$F$3:$S$854,14,FALSE)</f>
        <v>1736090</v>
      </c>
      <c r="H483" s="142">
        <f>VLOOKUP(A483,'Enrollment FY18-20'!$A$9:$BL$859,64,FALSE)</f>
        <v>1122.5</v>
      </c>
      <c r="I483" s="132">
        <f t="shared" si="14"/>
        <v>4130.9341469933188</v>
      </c>
      <c r="J483" s="133">
        <f>VLOOKUP(A483,'SAIPE FY22'!$C$9:$O$859,9,FALSE)</f>
        <v>0.11452513966480447</v>
      </c>
      <c r="K483" s="143">
        <f t="shared" si="15"/>
        <v>1029367</v>
      </c>
      <c r="L483" s="130" t="s">
        <v>10420</v>
      </c>
    </row>
    <row r="484" spans="1:12" x14ac:dyDescent="0.35">
      <c r="A484" s="50" t="s">
        <v>1314</v>
      </c>
      <c r="B484" s="110" t="s">
        <v>1315</v>
      </c>
      <c r="C484" s="110" t="s">
        <v>1313</v>
      </c>
      <c r="D484" s="110" t="s">
        <v>10</v>
      </c>
      <c r="E484" s="7">
        <v>2293720.06</v>
      </c>
      <c r="F484" s="8"/>
      <c r="G484" s="130" t="str">
        <f>VLOOKUP(A484,'NCES LEA District ID'!$F$3:$S$854,14,FALSE)</f>
        <v>1703990</v>
      </c>
      <c r="H484" s="142">
        <f>VLOOKUP(A484,'Enrollment FY18-20'!$A$9:$BL$859,64,FALSE)</f>
        <v>898</v>
      </c>
      <c r="I484" s="132">
        <f t="shared" si="14"/>
        <v>2554.2539643652563</v>
      </c>
      <c r="J484" s="133">
        <f>VLOOKUP(A484,'SAIPE FY22'!$C$9:$O$859,9,FALSE)</f>
        <v>0.11449579831932773</v>
      </c>
      <c r="K484" s="143">
        <f t="shared" si="15"/>
        <v>1030265</v>
      </c>
      <c r="L484" s="130" t="s">
        <v>10420</v>
      </c>
    </row>
    <row r="485" spans="1:12" x14ac:dyDescent="0.35">
      <c r="A485" s="50" t="s">
        <v>165</v>
      </c>
      <c r="B485" s="110" t="s">
        <v>166</v>
      </c>
      <c r="C485" s="110" t="s">
        <v>128</v>
      </c>
      <c r="D485" s="110" t="s">
        <v>108</v>
      </c>
      <c r="E485" s="7">
        <v>12027348.489999998</v>
      </c>
      <c r="F485" s="8"/>
      <c r="G485" s="130" t="str">
        <f>VLOOKUP(A485,'NCES LEA District ID'!$F$3:$S$854,14,FALSE)</f>
        <v>1713770</v>
      </c>
      <c r="H485" s="142">
        <f>VLOOKUP(A485,'Enrollment FY18-20'!$A$9:$BL$859,64,FALSE)</f>
        <v>6162.5</v>
      </c>
      <c r="I485" s="132">
        <f t="shared" si="14"/>
        <v>1951.6995521298172</v>
      </c>
      <c r="J485" s="133">
        <f>VLOOKUP(A485,'SAIPE FY22'!$C$9:$O$859,9,FALSE)</f>
        <v>0.11444591029023747</v>
      </c>
      <c r="K485" s="143">
        <f t="shared" si="15"/>
        <v>1036427.5</v>
      </c>
      <c r="L485" s="130" t="s">
        <v>10420</v>
      </c>
    </row>
    <row r="486" spans="1:12" x14ac:dyDescent="0.35">
      <c r="A486" s="50" t="s">
        <v>89</v>
      </c>
      <c r="B486" s="110" t="s">
        <v>90</v>
      </c>
      <c r="C486" s="110" t="s">
        <v>91</v>
      </c>
      <c r="D486" s="110" t="s">
        <v>10</v>
      </c>
      <c r="E486" s="7">
        <v>1190535.5199999998</v>
      </c>
      <c r="F486" s="8"/>
      <c r="G486" s="130" t="str">
        <f>VLOOKUP(A486,'NCES LEA District ID'!$F$3:$S$854,14,FALSE)</f>
        <v>1730660</v>
      </c>
      <c r="H486" s="142">
        <f>VLOOKUP(A486,'Enrollment FY18-20'!$A$9:$BL$859,64,FALSE)</f>
        <v>440</v>
      </c>
      <c r="I486" s="132">
        <f t="shared" si="14"/>
        <v>2705.762545454545</v>
      </c>
      <c r="J486" s="133">
        <f>VLOOKUP(A486,'SAIPE FY22'!$C$9:$O$859,9,FALSE)</f>
        <v>0.11439114391143912</v>
      </c>
      <c r="K486" s="143">
        <f t="shared" si="15"/>
        <v>1036867.5</v>
      </c>
      <c r="L486" s="130" t="s">
        <v>10420</v>
      </c>
    </row>
    <row r="487" spans="1:12" x14ac:dyDescent="0.35">
      <c r="A487" s="50" t="s">
        <v>1364</v>
      </c>
      <c r="B487" s="110" t="s">
        <v>1365</v>
      </c>
      <c r="C487" s="110" t="s">
        <v>1336</v>
      </c>
      <c r="D487" s="110" t="s">
        <v>10</v>
      </c>
      <c r="E487" s="7">
        <v>6344281.5</v>
      </c>
      <c r="F487" s="8"/>
      <c r="G487" s="130" t="str">
        <f>VLOOKUP(A487,'NCES LEA District ID'!$F$3:$S$854,14,FALSE)</f>
        <v>1731500</v>
      </c>
      <c r="H487" s="142">
        <f>VLOOKUP(A487,'Enrollment FY18-20'!$A$9:$BL$859,64,FALSE)</f>
        <v>1303.5</v>
      </c>
      <c r="I487" s="132">
        <f t="shared" si="14"/>
        <v>4867.1127733026469</v>
      </c>
      <c r="J487" s="133">
        <f>VLOOKUP(A487,'SAIPE FY22'!$C$9:$O$859,9,FALSE)</f>
        <v>0.11430395913154534</v>
      </c>
      <c r="K487" s="143">
        <f t="shared" si="15"/>
        <v>1038171</v>
      </c>
      <c r="L487" s="130" t="s">
        <v>10420</v>
      </c>
    </row>
    <row r="488" spans="1:12" x14ac:dyDescent="0.35">
      <c r="A488" s="50" t="s">
        <v>1113</v>
      </c>
      <c r="B488" s="110" t="s">
        <v>1114</v>
      </c>
      <c r="C488" s="110" t="s">
        <v>1102</v>
      </c>
      <c r="D488" s="110" t="s">
        <v>10</v>
      </c>
      <c r="E488" s="7">
        <v>235391.87000000002</v>
      </c>
      <c r="F488" s="8"/>
      <c r="G488" s="130" t="str">
        <f>VLOOKUP(A488,'NCES LEA District ID'!$F$3:$S$854,14,FALSE)</f>
        <v>1700323</v>
      </c>
      <c r="H488" s="142">
        <f>VLOOKUP(A488,'Enrollment FY18-20'!$A$9:$BL$859,64,FALSE)</f>
        <v>104.5</v>
      </c>
      <c r="I488" s="132">
        <f t="shared" si="14"/>
        <v>2252.5537799043063</v>
      </c>
      <c r="J488" s="133">
        <f>VLOOKUP(A488,'SAIPE FY22'!$C$9:$O$859,9,FALSE)</f>
        <v>0.11428571428571428</v>
      </c>
      <c r="K488" s="143">
        <f t="shared" si="15"/>
        <v>1038275.5</v>
      </c>
      <c r="L488" s="130" t="s">
        <v>10420</v>
      </c>
    </row>
    <row r="489" spans="1:12" x14ac:dyDescent="0.35">
      <c r="A489" s="50" t="s">
        <v>959</v>
      </c>
      <c r="B489" s="110" t="s">
        <v>960</v>
      </c>
      <c r="C489" s="110" t="s">
        <v>954</v>
      </c>
      <c r="D489" s="110" t="s">
        <v>10</v>
      </c>
      <c r="E489" s="7">
        <v>316171.4800000001</v>
      </c>
      <c r="F489" s="8"/>
      <c r="G489" s="130" t="str">
        <f>VLOOKUP(A489,'NCES LEA District ID'!$F$3:$S$854,14,FALSE)</f>
        <v>1727780</v>
      </c>
      <c r="H489" s="142">
        <f>VLOOKUP(A489,'Enrollment FY18-20'!$A$9:$BL$859,64,FALSE)</f>
        <v>245.5</v>
      </c>
      <c r="I489" s="132">
        <f t="shared" si="14"/>
        <v>1287.8675356415483</v>
      </c>
      <c r="J489" s="133">
        <f>VLOOKUP(A489,'SAIPE FY22'!$C$9:$O$859,9,FALSE)</f>
        <v>0.11411411411411411</v>
      </c>
      <c r="K489" s="143">
        <f t="shared" si="15"/>
        <v>1038521</v>
      </c>
      <c r="L489" s="130" t="s">
        <v>10420</v>
      </c>
    </row>
    <row r="490" spans="1:12" x14ac:dyDescent="0.35">
      <c r="A490" s="50" t="s">
        <v>1470</v>
      </c>
      <c r="B490" s="110" t="s">
        <v>1471</v>
      </c>
      <c r="C490" s="110" t="s">
        <v>1467</v>
      </c>
      <c r="D490" s="110" t="s">
        <v>119</v>
      </c>
      <c r="E490" s="7">
        <v>2161350.84</v>
      </c>
      <c r="F490" s="8"/>
      <c r="G490" s="130" t="str">
        <f>VLOOKUP(A490,'NCES LEA District ID'!$F$3:$S$854,14,FALSE)</f>
        <v>1734290</v>
      </c>
      <c r="H490" s="142">
        <f>VLOOKUP(A490,'Enrollment FY18-20'!$A$9:$BL$859,64,FALSE)</f>
        <v>838</v>
      </c>
      <c r="I490" s="132">
        <f t="shared" si="14"/>
        <v>2579.1776133651551</v>
      </c>
      <c r="J490" s="133">
        <f>VLOOKUP(A490,'SAIPE FY22'!$C$9:$O$859,9,FALSE)</f>
        <v>0.11396648044692738</v>
      </c>
      <c r="K490" s="143">
        <f t="shared" si="15"/>
        <v>1039359</v>
      </c>
      <c r="L490" s="130" t="s">
        <v>10420</v>
      </c>
    </row>
    <row r="491" spans="1:12" x14ac:dyDescent="0.35">
      <c r="A491" s="50" t="s">
        <v>1308</v>
      </c>
      <c r="B491" s="110" t="s">
        <v>1309</v>
      </c>
      <c r="C491" s="110" t="s">
        <v>1307</v>
      </c>
      <c r="D491" s="110" t="s">
        <v>10</v>
      </c>
      <c r="E491" s="7">
        <v>1176806.6300000001</v>
      </c>
      <c r="F491" s="8"/>
      <c r="G491" s="130" t="str">
        <f>VLOOKUP(A491,'NCES LEA District ID'!$F$3:$S$854,14,FALSE)</f>
        <v>1700126</v>
      </c>
      <c r="H491" s="142">
        <f>VLOOKUP(A491,'Enrollment FY18-20'!$A$9:$BL$859,64,FALSE)</f>
        <v>660.5</v>
      </c>
      <c r="I491" s="132">
        <f t="shared" si="14"/>
        <v>1781.6905828917488</v>
      </c>
      <c r="J491" s="133">
        <f>VLOOKUP(A491,'SAIPE FY22'!$C$9:$O$859,9,FALSE)</f>
        <v>0.11394302848575712</v>
      </c>
      <c r="K491" s="143">
        <f t="shared" si="15"/>
        <v>1040019.5</v>
      </c>
      <c r="L491" s="130" t="s">
        <v>10420</v>
      </c>
    </row>
    <row r="492" spans="1:12" x14ac:dyDescent="0.35">
      <c r="A492" s="50" t="s">
        <v>1563</v>
      </c>
      <c r="B492" s="110" t="s">
        <v>1564</v>
      </c>
      <c r="C492" s="110" t="s">
        <v>1562</v>
      </c>
      <c r="D492" s="110" t="s">
        <v>10</v>
      </c>
      <c r="E492" s="7">
        <v>1764432.2699999998</v>
      </c>
      <c r="F492" s="8"/>
      <c r="G492" s="130" t="str">
        <f>VLOOKUP(A492,'NCES LEA District ID'!$F$3:$S$854,14,FALSE)</f>
        <v>1722300</v>
      </c>
      <c r="H492" s="142">
        <f>VLOOKUP(A492,'Enrollment FY18-20'!$A$9:$BL$859,64,FALSE)</f>
        <v>548.5</v>
      </c>
      <c r="I492" s="132">
        <f t="shared" si="14"/>
        <v>3216.8318505013672</v>
      </c>
      <c r="J492" s="133">
        <f>VLOOKUP(A492,'SAIPE FY22'!$C$9:$O$859,9,FALSE)</f>
        <v>0.11394302848575712</v>
      </c>
      <c r="K492" s="143">
        <f t="shared" si="15"/>
        <v>1040568</v>
      </c>
      <c r="L492" s="130" t="s">
        <v>10420</v>
      </c>
    </row>
    <row r="493" spans="1:12" x14ac:dyDescent="0.35">
      <c r="A493" s="50" t="s">
        <v>514</v>
      </c>
      <c r="B493" s="110" t="s">
        <v>515</v>
      </c>
      <c r="C493" s="110" t="s">
        <v>513</v>
      </c>
      <c r="D493" s="110" t="s">
        <v>10</v>
      </c>
      <c r="E493" s="7">
        <v>1027961.11</v>
      </c>
      <c r="F493" s="8"/>
      <c r="G493" s="130" t="str">
        <f>VLOOKUP(A493,'NCES LEA District ID'!$F$3:$S$854,14,FALSE)</f>
        <v>1700223</v>
      </c>
      <c r="H493" s="142">
        <f>VLOOKUP(A493,'Enrollment FY18-20'!$A$9:$BL$859,64,FALSE)</f>
        <v>477</v>
      </c>
      <c r="I493" s="132">
        <f t="shared" si="14"/>
        <v>2155.0547379454924</v>
      </c>
      <c r="J493" s="133">
        <f>VLOOKUP(A493,'SAIPE FY22'!$C$9:$O$859,9,FALSE)</f>
        <v>0.11367673179396093</v>
      </c>
      <c r="K493" s="143">
        <f t="shared" si="15"/>
        <v>1041045</v>
      </c>
      <c r="L493" s="130" t="s">
        <v>10420</v>
      </c>
    </row>
    <row r="494" spans="1:12" x14ac:dyDescent="0.35">
      <c r="A494" s="50" t="s">
        <v>674</v>
      </c>
      <c r="B494" s="110" t="s">
        <v>675</v>
      </c>
      <c r="C494" s="110" t="s">
        <v>671</v>
      </c>
      <c r="D494" s="110" t="s">
        <v>10</v>
      </c>
      <c r="E494" s="7">
        <v>775172.84000000008</v>
      </c>
      <c r="F494" s="8"/>
      <c r="G494" s="130" t="str">
        <f>VLOOKUP(A494,'NCES LEA District ID'!$F$3:$S$854,14,FALSE)</f>
        <v>1701390</v>
      </c>
      <c r="H494" s="142">
        <f>VLOOKUP(A494,'Enrollment FY18-20'!$A$9:$BL$859,64,FALSE)</f>
        <v>292</v>
      </c>
      <c r="I494" s="132">
        <f t="shared" si="14"/>
        <v>2654.7015068493151</v>
      </c>
      <c r="J494" s="133">
        <f>VLOOKUP(A494,'SAIPE FY22'!$C$9:$O$859,9,FALSE)</f>
        <v>0.11363636363636363</v>
      </c>
      <c r="K494" s="143">
        <f t="shared" si="15"/>
        <v>1041337</v>
      </c>
      <c r="L494" s="130" t="s">
        <v>10420</v>
      </c>
    </row>
    <row r="495" spans="1:12" x14ac:dyDescent="0.35">
      <c r="A495" s="50" t="s">
        <v>495</v>
      </c>
      <c r="B495" s="110" t="s">
        <v>496</v>
      </c>
      <c r="C495" s="110" t="s">
        <v>497</v>
      </c>
      <c r="D495" s="110" t="s">
        <v>10</v>
      </c>
      <c r="E495" s="7">
        <v>2111013.84</v>
      </c>
      <c r="F495" s="8"/>
      <c r="G495" s="130" t="str">
        <f>VLOOKUP(A495,'NCES LEA District ID'!$F$3:$S$854,14,FALSE)</f>
        <v>1704260</v>
      </c>
      <c r="H495" s="142">
        <f>VLOOKUP(A495,'Enrollment FY18-20'!$A$9:$BL$859,64,FALSE)</f>
        <v>1072</v>
      </c>
      <c r="I495" s="132">
        <f t="shared" si="14"/>
        <v>1969.2293283582087</v>
      </c>
      <c r="J495" s="133">
        <f>VLOOKUP(A495,'SAIPE FY22'!$C$9:$O$859,9,FALSE)</f>
        <v>0.11360163015792155</v>
      </c>
      <c r="K495" s="143">
        <f t="shared" si="15"/>
        <v>1042409</v>
      </c>
      <c r="L495" s="130" t="s">
        <v>10420</v>
      </c>
    </row>
    <row r="496" spans="1:12" x14ac:dyDescent="0.35">
      <c r="A496" s="50" t="s">
        <v>1410</v>
      </c>
      <c r="B496" s="110" t="s">
        <v>1411</v>
      </c>
      <c r="C496" s="110" t="s">
        <v>1395</v>
      </c>
      <c r="D496" s="110" t="s">
        <v>108</v>
      </c>
      <c r="E496" s="7">
        <v>1511702.63</v>
      </c>
      <c r="F496" s="8"/>
      <c r="G496" s="130" t="str">
        <f>VLOOKUP(A496,'NCES LEA District ID'!$F$3:$S$854,14,FALSE)</f>
        <v>1718360</v>
      </c>
      <c r="H496" s="142">
        <f>VLOOKUP(A496,'Enrollment FY18-20'!$A$9:$BL$859,64,FALSE)</f>
        <v>360</v>
      </c>
      <c r="I496" s="132">
        <f t="shared" si="14"/>
        <v>4199.1739722222219</v>
      </c>
      <c r="J496" s="133">
        <f>VLOOKUP(A496,'SAIPE FY22'!$C$9:$O$859,9,FALSE)</f>
        <v>0.11298076923076923</v>
      </c>
      <c r="K496" s="143">
        <f t="shared" si="15"/>
        <v>1042769</v>
      </c>
      <c r="L496" s="130" t="s">
        <v>10420</v>
      </c>
    </row>
    <row r="497" spans="1:12" x14ac:dyDescent="0.35">
      <c r="A497" s="50" t="s">
        <v>73</v>
      </c>
      <c r="B497" s="110" t="s">
        <v>74</v>
      </c>
      <c r="C497" s="110" t="s">
        <v>72</v>
      </c>
      <c r="D497" s="110" t="s">
        <v>10</v>
      </c>
      <c r="E497" s="7">
        <v>586004.75</v>
      </c>
      <c r="F497" s="8"/>
      <c r="G497" s="130" t="str">
        <f>VLOOKUP(A497,'NCES LEA District ID'!$F$3:$S$854,14,FALSE)</f>
        <v>1705460</v>
      </c>
      <c r="H497" s="142">
        <f>VLOOKUP(A497,'Enrollment FY18-20'!$A$9:$BL$859,64,FALSE)</f>
        <v>296</v>
      </c>
      <c r="I497" s="132">
        <f t="shared" si="14"/>
        <v>1979.7457770270271</v>
      </c>
      <c r="J497" s="133">
        <f>VLOOKUP(A497,'SAIPE FY22'!$C$9:$O$859,9,FALSE)</f>
        <v>0.1126005361930295</v>
      </c>
      <c r="K497" s="143">
        <f t="shared" si="15"/>
        <v>1043065</v>
      </c>
      <c r="L497" s="130" t="s">
        <v>10420</v>
      </c>
    </row>
    <row r="498" spans="1:12" x14ac:dyDescent="0.35">
      <c r="A498" s="50" t="s">
        <v>187</v>
      </c>
      <c r="B498" s="110" t="s">
        <v>188</v>
      </c>
      <c r="C498" s="110" t="s">
        <v>128</v>
      </c>
      <c r="D498" s="110" t="s">
        <v>108</v>
      </c>
      <c r="E498" s="7">
        <v>618564.05000000005</v>
      </c>
      <c r="F498" s="8"/>
      <c r="G498" s="130" t="str">
        <f>VLOOKUP(A498,'NCES LEA District ID'!$F$3:$S$854,14,FALSE)</f>
        <v>1713260</v>
      </c>
      <c r="H498" s="142">
        <f>VLOOKUP(A498,'Enrollment FY18-20'!$A$9:$BL$859,64,FALSE)</f>
        <v>465.5</v>
      </c>
      <c r="I498" s="132">
        <f t="shared" si="14"/>
        <v>1328.816433941998</v>
      </c>
      <c r="J498" s="133">
        <f>VLOOKUP(A498,'SAIPE FY22'!$C$9:$O$859,9,FALSE)</f>
        <v>0.11233480176211454</v>
      </c>
      <c r="K498" s="143">
        <f t="shared" si="15"/>
        <v>1043530.5</v>
      </c>
      <c r="L498" s="130" t="s">
        <v>10420</v>
      </c>
    </row>
    <row r="499" spans="1:12" x14ac:dyDescent="0.35">
      <c r="A499" s="50" t="s">
        <v>1649</v>
      </c>
      <c r="B499" s="110" t="s">
        <v>1650</v>
      </c>
      <c r="C499" s="110" t="s">
        <v>1646</v>
      </c>
      <c r="D499" s="110" t="s">
        <v>10</v>
      </c>
      <c r="E499" s="7">
        <v>4045562.64</v>
      </c>
      <c r="F499" s="8"/>
      <c r="G499" s="130" t="str">
        <f>VLOOKUP(A499,'NCES LEA District ID'!$F$3:$S$854,14,FALSE)</f>
        <v>1743962</v>
      </c>
      <c r="H499" s="142">
        <f>VLOOKUP(A499,'Enrollment FY18-20'!$A$9:$BL$859,64,FALSE)</f>
        <v>850</v>
      </c>
      <c r="I499" s="132">
        <f t="shared" si="14"/>
        <v>4759.4854588235294</v>
      </c>
      <c r="J499" s="133">
        <f>VLOOKUP(A499,'SAIPE FY22'!$C$9:$O$859,9,FALSE)</f>
        <v>0.11216730038022814</v>
      </c>
      <c r="K499" s="143">
        <f t="shared" si="15"/>
        <v>1044380.5</v>
      </c>
      <c r="L499" s="130" t="s">
        <v>10420</v>
      </c>
    </row>
    <row r="500" spans="1:12" x14ac:dyDescent="0.35">
      <c r="A500" s="50" t="s">
        <v>1729</v>
      </c>
      <c r="B500" s="110" t="s">
        <v>1730</v>
      </c>
      <c r="C500" s="110" t="s">
        <v>907</v>
      </c>
      <c r="D500" s="110" t="s">
        <v>108</v>
      </c>
      <c r="E500" s="7">
        <v>558288.06999999995</v>
      </c>
      <c r="F500" s="8"/>
      <c r="G500" s="130" t="str">
        <f>VLOOKUP(A500,'NCES LEA District ID'!$F$3:$S$854,14,FALSE)</f>
        <v>1709540</v>
      </c>
      <c r="H500" s="142">
        <f>VLOOKUP(A500,'Enrollment FY18-20'!$A$9:$BL$859,64,FALSE)</f>
        <v>1218</v>
      </c>
      <c r="I500" s="132">
        <f t="shared" si="14"/>
        <v>458.36458949096874</v>
      </c>
      <c r="J500" s="133">
        <f>VLOOKUP(A500,'SAIPE FY22'!$C$9:$O$859,9,FALSE)</f>
        <v>0.11160384331116038</v>
      </c>
      <c r="K500" s="143">
        <f t="shared" si="15"/>
        <v>1045598.5</v>
      </c>
      <c r="L500" s="130" t="s">
        <v>10420</v>
      </c>
    </row>
    <row r="501" spans="1:12" x14ac:dyDescent="0.35">
      <c r="A501" s="50" t="s">
        <v>131</v>
      </c>
      <c r="B501" s="110" t="s">
        <v>132</v>
      </c>
      <c r="C501" s="110" t="s">
        <v>128</v>
      </c>
      <c r="D501" s="110" t="s">
        <v>108</v>
      </c>
      <c r="E501" s="7">
        <v>13082929.609999999</v>
      </c>
      <c r="F501" s="8"/>
      <c r="G501" s="130" t="str">
        <f>VLOOKUP(A501,'NCES LEA District ID'!$F$3:$S$854,14,FALSE)</f>
        <v>1742210</v>
      </c>
      <c r="H501" s="142">
        <f>VLOOKUP(A501,'Enrollment FY18-20'!$A$9:$BL$859,64,FALSE)</f>
        <v>5626</v>
      </c>
      <c r="I501" s="132">
        <f t="shared" si="14"/>
        <v>2325.4407412015639</v>
      </c>
      <c r="J501" s="133">
        <f>VLOOKUP(A501,'SAIPE FY22'!$C$9:$O$859,9,FALSE)</f>
        <v>0.11126871552403467</v>
      </c>
      <c r="K501" s="143">
        <f t="shared" si="15"/>
        <v>1051224.5</v>
      </c>
      <c r="L501" s="130" t="s">
        <v>10420</v>
      </c>
    </row>
    <row r="502" spans="1:12" x14ac:dyDescent="0.35">
      <c r="A502" s="50" t="s">
        <v>667</v>
      </c>
      <c r="B502" s="110" t="s">
        <v>668</v>
      </c>
      <c r="C502" s="110" t="s">
        <v>666</v>
      </c>
      <c r="D502" s="110" t="s">
        <v>10</v>
      </c>
      <c r="E502" s="7">
        <v>886153.20999999985</v>
      </c>
      <c r="F502" s="8"/>
      <c r="G502" s="130" t="str">
        <f>VLOOKUP(A502,'NCES LEA District ID'!$F$3:$S$854,14,FALSE)</f>
        <v>1700003</v>
      </c>
      <c r="H502" s="142">
        <f>VLOOKUP(A502,'Enrollment FY18-20'!$A$9:$BL$859,64,FALSE)</f>
        <v>627.5</v>
      </c>
      <c r="I502" s="132">
        <f t="shared" si="14"/>
        <v>1412.1963505976094</v>
      </c>
      <c r="J502" s="133">
        <f>VLOOKUP(A502,'SAIPE FY22'!$C$9:$O$859,9,FALSE)</f>
        <v>0.11126005361930295</v>
      </c>
      <c r="K502" s="143">
        <f t="shared" si="15"/>
        <v>1051852</v>
      </c>
      <c r="L502" s="130" t="s">
        <v>10420</v>
      </c>
    </row>
    <row r="503" spans="1:12" x14ac:dyDescent="0.35">
      <c r="A503" s="50" t="s">
        <v>1558</v>
      </c>
      <c r="B503" s="110" t="s">
        <v>1559</v>
      </c>
      <c r="C503" s="110" t="s">
        <v>1541</v>
      </c>
      <c r="D503" s="110" t="s">
        <v>10</v>
      </c>
      <c r="E503" s="7">
        <v>5510269.9300000006</v>
      </c>
      <c r="F503" s="8"/>
      <c r="G503" s="130" t="str">
        <f>VLOOKUP(A503,'NCES LEA District ID'!$F$3:$S$854,14,FALSE)</f>
        <v>1736180</v>
      </c>
      <c r="H503" s="142">
        <f>VLOOKUP(A503,'Enrollment FY18-20'!$A$9:$BL$859,64,FALSE)</f>
        <v>1355.75</v>
      </c>
      <c r="I503" s="132">
        <f t="shared" si="14"/>
        <v>4064.3702231237326</v>
      </c>
      <c r="J503" s="133">
        <f>VLOOKUP(A503,'SAIPE FY22'!$C$9:$O$859,9,FALSE)</f>
        <v>0.11081262592343855</v>
      </c>
      <c r="K503" s="143">
        <f t="shared" si="15"/>
        <v>1053207.75</v>
      </c>
      <c r="L503" s="130" t="s">
        <v>10420</v>
      </c>
    </row>
    <row r="504" spans="1:12" x14ac:dyDescent="0.35">
      <c r="A504" s="50" t="s">
        <v>1671</v>
      </c>
      <c r="B504" s="110" t="s">
        <v>1672</v>
      </c>
      <c r="C504" s="110" t="s">
        <v>1643</v>
      </c>
      <c r="D504" s="110" t="s">
        <v>119</v>
      </c>
      <c r="E504" s="7">
        <v>4754452.1100000003</v>
      </c>
      <c r="F504" s="8"/>
      <c r="G504" s="130" t="str">
        <f>VLOOKUP(A504,'NCES LEA District ID'!$F$3:$S$854,14,FALSE)</f>
        <v>1731110</v>
      </c>
      <c r="H504" s="142">
        <f>VLOOKUP(A504,'Enrollment FY18-20'!$A$9:$BL$859,64,FALSE)</f>
        <v>1763</v>
      </c>
      <c r="I504" s="132">
        <f t="shared" si="14"/>
        <v>2696.7964322178109</v>
      </c>
      <c r="J504" s="133">
        <f>VLOOKUP(A504,'SAIPE FY22'!$C$9:$O$859,9,FALSE)</f>
        <v>0.11075069508804448</v>
      </c>
      <c r="K504" s="143">
        <f t="shared" si="15"/>
        <v>1054970.75</v>
      </c>
      <c r="L504" s="130" t="s">
        <v>10420</v>
      </c>
    </row>
    <row r="505" spans="1:12" x14ac:dyDescent="0.35">
      <c r="A505" s="50" t="s">
        <v>1675</v>
      </c>
      <c r="B505" s="110" t="s">
        <v>1676</v>
      </c>
      <c r="C505" s="110" t="s">
        <v>1643</v>
      </c>
      <c r="D505" s="110" t="s">
        <v>119</v>
      </c>
      <c r="E505" s="7">
        <v>1423313.66</v>
      </c>
      <c r="F505" s="8"/>
      <c r="G505" s="130" t="str">
        <f>VLOOKUP(A505,'NCES LEA District ID'!$F$3:$S$854,14,FALSE)</f>
        <v>1713230</v>
      </c>
      <c r="H505" s="142">
        <f>VLOOKUP(A505,'Enrollment FY18-20'!$A$9:$BL$859,64,FALSE)</f>
        <v>999.5</v>
      </c>
      <c r="I505" s="132">
        <f t="shared" si="14"/>
        <v>1424.0256728364182</v>
      </c>
      <c r="J505" s="133">
        <f>VLOOKUP(A505,'SAIPE FY22'!$C$9:$O$859,9,FALSE)</f>
        <v>0.11049723756906077</v>
      </c>
      <c r="K505" s="143">
        <f t="shared" si="15"/>
        <v>1055970.25</v>
      </c>
      <c r="L505" s="130" t="s">
        <v>10420</v>
      </c>
    </row>
    <row r="506" spans="1:12" x14ac:dyDescent="0.35">
      <c r="A506" s="50" t="s">
        <v>640</v>
      </c>
      <c r="B506" s="110" t="s">
        <v>641</v>
      </c>
      <c r="C506" s="110" t="s">
        <v>633</v>
      </c>
      <c r="D506" s="110" t="s">
        <v>108</v>
      </c>
      <c r="E506" s="7">
        <v>979816.73</v>
      </c>
      <c r="F506" s="8"/>
      <c r="G506" s="130" t="str">
        <f>VLOOKUP(A506,'NCES LEA District ID'!$F$3:$S$854,14,FALSE)</f>
        <v>1727720</v>
      </c>
      <c r="H506" s="142">
        <f>VLOOKUP(A506,'Enrollment FY18-20'!$A$9:$BL$859,64,FALSE)</f>
        <v>521</v>
      </c>
      <c r="I506" s="132">
        <f t="shared" si="14"/>
        <v>1880.6463147792706</v>
      </c>
      <c r="J506" s="133">
        <f>VLOOKUP(A506,'SAIPE FY22'!$C$9:$O$859,9,FALSE)</f>
        <v>0.1104199066874028</v>
      </c>
      <c r="K506" s="143">
        <f t="shared" si="15"/>
        <v>1056491.25</v>
      </c>
      <c r="L506" s="130" t="s">
        <v>10420</v>
      </c>
    </row>
    <row r="507" spans="1:12" x14ac:dyDescent="0.35">
      <c r="A507" s="50" t="s">
        <v>728</v>
      </c>
      <c r="B507" s="110" t="s">
        <v>729</v>
      </c>
      <c r="C507" s="110" t="s">
        <v>723</v>
      </c>
      <c r="D507" s="110" t="s">
        <v>108</v>
      </c>
      <c r="E507" s="7">
        <v>1693531.65</v>
      </c>
      <c r="F507" s="8"/>
      <c r="G507" s="130" t="str">
        <f>VLOOKUP(A507,'NCES LEA District ID'!$F$3:$S$854,14,FALSE)</f>
        <v>1743020</v>
      </c>
      <c r="H507" s="142">
        <f>VLOOKUP(A507,'Enrollment FY18-20'!$A$9:$BL$859,64,FALSE)</f>
        <v>965</v>
      </c>
      <c r="I507" s="132">
        <f t="shared" si="14"/>
        <v>1754.9550777202071</v>
      </c>
      <c r="J507" s="133">
        <f>VLOOKUP(A507,'SAIPE FY22'!$C$9:$O$859,9,FALSE)</f>
        <v>0.11020036429872496</v>
      </c>
      <c r="K507" s="143">
        <f t="shared" si="15"/>
        <v>1057456.25</v>
      </c>
      <c r="L507" s="130" t="s">
        <v>10420</v>
      </c>
    </row>
    <row r="508" spans="1:12" x14ac:dyDescent="0.35">
      <c r="A508" s="50" t="s">
        <v>490</v>
      </c>
      <c r="B508" s="110" t="s">
        <v>491</v>
      </c>
      <c r="C508" s="110" t="s">
        <v>492</v>
      </c>
      <c r="D508" s="110" t="s">
        <v>10</v>
      </c>
      <c r="E508" s="7">
        <v>1466461.8300000003</v>
      </c>
      <c r="F508" s="8"/>
      <c r="G508" s="130" t="str">
        <f>VLOOKUP(A508,'NCES LEA District ID'!$F$3:$S$854,14,FALSE)</f>
        <v>1739600</v>
      </c>
      <c r="H508" s="142">
        <f>VLOOKUP(A508,'Enrollment FY18-20'!$A$9:$BL$859,64,FALSE)</f>
        <v>943</v>
      </c>
      <c r="I508" s="132">
        <f t="shared" si="14"/>
        <v>1555.1026829268296</v>
      </c>
      <c r="J508" s="133">
        <f>VLOOKUP(A508,'SAIPE FY22'!$C$9:$O$859,9,FALSE)</f>
        <v>0.11016949152542373</v>
      </c>
      <c r="K508" s="143">
        <f t="shared" si="15"/>
        <v>1058399.25</v>
      </c>
      <c r="L508" s="130" t="s">
        <v>10420</v>
      </c>
    </row>
    <row r="509" spans="1:12" x14ac:dyDescent="0.35">
      <c r="A509" s="50" t="s">
        <v>129</v>
      </c>
      <c r="B509" s="110" t="s">
        <v>130</v>
      </c>
      <c r="C509" s="110" t="s">
        <v>128</v>
      </c>
      <c r="D509" s="110" t="s">
        <v>108</v>
      </c>
      <c r="E509" s="7">
        <v>16925273.649999999</v>
      </c>
      <c r="F509" s="8"/>
      <c r="G509" s="130" t="str">
        <f>VLOOKUP(A509,'NCES LEA District ID'!$F$3:$S$854,14,FALSE)</f>
        <v>1730420</v>
      </c>
      <c r="H509" s="142">
        <f>VLOOKUP(A509,'Enrollment FY18-20'!$A$9:$BL$859,64,FALSE)</f>
        <v>10977.5</v>
      </c>
      <c r="I509" s="132">
        <f t="shared" si="14"/>
        <v>1541.8149533135959</v>
      </c>
      <c r="J509" s="133">
        <f>VLOOKUP(A509,'SAIPE FY22'!$C$9:$O$859,9,FALSE)</f>
        <v>0.10996535889792959</v>
      </c>
      <c r="K509" s="143">
        <f t="shared" si="15"/>
        <v>1069376.75</v>
      </c>
      <c r="L509" s="130" t="s">
        <v>10420</v>
      </c>
    </row>
    <row r="510" spans="1:12" x14ac:dyDescent="0.35">
      <c r="A510" s="50" t="s">
        <v>740</v>
      </c>
      <c r="B510" s="110" t="s">
        <v>741</v>
      </c>
      <c r="C510" s="110" t="s">
        <v>723</v>
      </c>
      <c r="D510" s="110" t="s">
        <v>108</v>
      </c>
      <c r="E510" s="7">
        <v>9172702.5700000003</v>
      </c>
      <c r="F510" s="8"/>
      <c r="G510" s="130" t="str">
        <f>VLOOKUP(A510,'NCES LEA District ID'!$F$3:$S$854,14,FALSE)</f>
        <v>1732970</v>
      </c>
      <c r="H510" s="142">
        <f>VLOOKUP(A510,'Enrollment FY18-20'!$A$9:$BL$859,64,FALSE)</f>
        <v>1697.25</v>
      </c>
      <c r="I510" s="132">
        <f t="shared" si="14"/>
        <v>5404.4498865812348</v>
      </c>
      <c r="J510" s="133">
        <f>VLOOKUP(A510,'SAIPE FY22'!$C$9:$O$859,9,FALSE)</f>
        <v>0.10985626283367557</v>
      </c>
      <c r="K510" s="143">
        <f t="shared" si="15"/>
        <v>1071074</v>
      </c>
      <c r="L510" s="130" t="s">
        <v>10420</v>
      </c>
    </row>
    <row r="511" spans="1:12" x14ac:dyDescent="0.35">
      <c r="A511" s="50" t="s">
        <v>905</v>
      </c>
      <c r="B511" s="110" t="s">
        <v>906</v>
      </c>
      <c r="C511" s="110" t="s">
        <v>898</v>
      </c>
      <c r="D511" s="110" t="s">
        <v>10</v>
      </c>
      <c r="E511" s="7">
        <v>9701381.3499999996</v>
      </c>
      <c r="F511" s="8"/>
      <c r="G511" s="130" t="str">
        <f>VLOOKUP(A511,'NCES LEA District ID'!$F$3:$S$854,14,FALSE)</f>
        <v>1708640</v>
      </c>
      <c r="H511" s="142">
        <f>VLOOKUP(A511,'Enrollment FY18-20'!$A$9:$BL$859,64,FALSE)</f>
        <v>2161.5</v>
      </c>
      <c r="I511" s="132">
        <f t="shared" si="14"/>
        <v>4488.2634050427941</v>
      </c>
      <c r="J511" s="133">
        <f>VLOOKUP(A511,'SAIPE FY22'!$C$9:$O$859,9,FALSE)</f>
        <v>0.10961038961038962</v>
      </c>
      <c r="K511" s="143">
        <f t="shared" si="15"/>
        <v>1073235.5</v>
      </c>
      <c r="L511" s="130" t="s">
        <v>10420</v>
      </c>
    </row>
    <row r="512" spans="1:12" x14ac:dyDescent="0.35">
      <c r="A512" s="50" t="s">
        <v>1186</v>
      </c>
      <c r="B512" s="110" t="s">
        <v>1187</v>
      </c>
      <c r="C512" s="110" t="s">
        <v>1161</v>
      </c>
      <c r="D512" s="110" t="s">
        <v>108</v>
      </c>
      <c r="E512" s="7">
        <v>2831136.7199999997</v>
      </c>
      <c r="F512" s="8"/>
      <c r="G512" s="130" t="str">
        <f>VLOOKUP(A512,'NCES LEA District ID'!$F$3:$S$854,14,FALSE)</f>
        <v>1717800</v>
      </c>
      <c r="H512" s="142">
        <f>VLOOKUP(A512,'Enrollment FY18-20'!$A$9:$BL$859,64,FALSE)</f>
        <v>1903.5</v>
      </c>
      <c r="I512" s="132">
        <f t="shared" si="14"/>
        <v>1487.332135539795</v>
      </c>
      <c r="J512" s="133">
        <f>VLOOKUP(A512,'SAIPE FY22'!$C$9:$O$859,9,FALSE)</f>
        <v>0.10946012877662209</v>
      </c>
      <c r="K512" s="143">
        <f t="shared" si="15"/>
        <v>1075139</v>
      </c>
      <c r="L512" s="130" t="s">
        <v>10420</v>
      </c>
    </row>
    <row r="513" spans="1:12" x14ac:dyDescent="0.35">
      <c r="A513" s="50" t="s">
        <v>1495</v>
      </c>
      <c r="B513" s="110" t="s">
        <v>1496</v>
      </c>
      <c r="C513" s="110" t="s">
        <v>1488</v>
      </c>
      <c r="D513" s="110" t="s">
        <v>10</v>
      </c>
      <c r="E513" s="7">
        <v>3144502.0599999996</v>
      </c>
      <c r="F513" s="8"/>
      <c r="G513" s="130" t="str">
        <f>VLOOKUP(A513,'NCES LEA District ID'!$F$3:$S$854,14,FALSE)</f>
        <v>1726710</v>
      </c>
      <c r="H513" s="142">
        <f>VLOOKUP(A513,'Enrollment FY18-20'!$A$9:$BL$859,64,FALSE)</f>
        <v>981.5</v>
      </c>
      <c r="I513" s="132">
        <f t="shared" si="14"/>
        <v>3203.7718390219047</v>
      </c>
      <c r="J513" s="133">
        <f>VLOOKUP(A513,'SAIPE FY22'!$C$9:$O$859,9,FALSE)</f>
        <v>0.10914760914760915</v>
      </c>
      <c r="K513" s="143">
        <f t="shared" si="15"/>
        <v>1076120.5</v>
      </c>
      <c r="L513" s="130" t="s">
        <v>10420</v>
      </c>
    </row>
    <row r="514" spans="1:12" x14ac:dyDescent="0.35">
      <c r="A514" s="50" t="s">
        <v>1119</v>
      </c>
      <c r="B514" s="110" t="s">
        <v>1120</v>
      </c>
      <c r="C514" s="110" t="s">
        <v>1099</v>
      </c>
      <c r="D514" s="110" t="s">
        <v>10</v>
      </c>
      <c r="E514" s="7">
        <v>5153629.13</v>
      </c>
      <c r="F514" s="8"/>
      <c r="G514" s="130" t="str">
        <f>VLOOKUP(A514,'NCES LEA District ID'!$F$3:$S$854,14,FALSE)</f>
        <v>1724390</v>
      </c>
      <c r="H514" s="142">
        <f>VLOOKUP(A514,'Enrollment FY18-20'!$A$9:$BL$859,64,FALSE)</f>
        <v>1872</v>
      </c>
      <c r="I514" s="132">
        <f t="shared" si="14"/>
        <v>2753.0070138888887</v>
      </c>
      <c r="J514" s="133">
        <f>VLOOKUP(A514,'SAIPE FY22'!$C$9:$O$859,9,FALSE)</f>
        <v>0.10910815939278938</v>
      </c>
      <c r="K514" s="143">
        <f t="shared" si="15"/>
        <v>1077992.5</v>
      </c>
      <c r="L514" s="130" t="s">
        <v>10420</v>
      </c>
    </row>
    <row r="515" spans="1:12" x14ac:dyDescent="0.35">
      <c r="A515" s="50" t="s">
        <v>1137</v>
      </c>
      <c r="B515" s="110" t="s">
        <v>1138</v>
      </c>
      <c r="C515" s="110" t="s">
        <v>1099</v>
      </c>
      <c r="D515" s="110" t="s">
        <v>119</v>
      </c>
      <c r="E515" s="7">
        <v>7574849.0300000003</v>
      </c>
      <c r="F515" s="8"/>
      <c r="G515" s="130" t="str">
        <f>VLOOKUP(A515,'NCES LEA District ID'!$F$3:$S$854,14,FALSE)</f>
        <v>1706960</v>
      </c>
      <c r="H515" s="142">
        <f>VLOOKUP(A515,'Enrollment FY18-20'!$A$9:$BL$859,64,FALSE)</f>
        <v>1950.5</v>
      </c>
      <c r="I515" s="132">
        <f t="shared" si="14"/>
        <v>3883.5421840553704</v>
      </c>
      <c r="J515" s="133">
        <f>VLOOKUP(A515,'SAIPE FY22'!$C$9:$O$859,9,FALSE)</f>
        <v>0.10887690044139284</v>
      </c>
      <c r="K515" s="143">
        <f t="shared" si="15"/>
        <v>1079943</v>
      </c>
      <c r="L515" s="130" t="s">
        <v>10420</v>
      </c>
    </row>
    <row r="516" spans="1:12" x14ac:dyDescent="0.35">
      <c r="A516" s="51" t="s">
        <v>1289</v>
      </c>
      <c r="B516" s="110" t="s">
        <v>1290</v>
      </c>
      <c r="C516" s="110" t="s">
        <v>1252</v>
      </c>
      <c r="D516" s="110" t="s">
        <v>108</v>
      </c>
      <c r="E516" s="7">
        <v>213917.63000000003</v>
      </c>
      <c r="F516" s="8"/>
      <c r="G516" s="130" t="str">
        <f>VLOOKUP(A516,'NCES LEA District ID'!$F$3:$S$854,14,FALSE)</f>
        <v>1701434</v>
      </c>
      <c r="H516" s="142">
        <f>VLOOKUP(A516,'Enrollment FY18-20'!$A$9:$BL$859,64,FALSE)</f>
        <v>161.5</v>
      </c>
      <c r="I516" s="132">
        <f t="shared" si="14"/>
        <v>1324.5673684210528</v>
      </c>
      <c r="J516" s="133">
        <f>VLOOKUP(A516,'SAIPE FY22'!$C$9:$O$859,9,FALSE)</f>
        <v>0.10828025477707007</v>
      </c>
      <c r="K516" s="143">
        <f t="shared" si="15"/>
        <v>1080104.5</v>
      </c>
      <c r="L516" s="130" t="s">
        <v>10420</v>
      </c>
    </row>
    <row r="517" spans="1:12" x14ac:dyDescent="0.35">
      <c r="A517" s="50" t="s">
        <v>436</v>
      </c>
      <c r="B517" s="110" t="s">
        <v>437</v>
      </c>
      <c r="C517" s="110" t="s">
        <v>435</v>
      </c>
      <c r="D517" s="110" t="s">
        <v>10</v>
      </c>
      <c r="E517" s="7">
        <v>1703926.98</v>
      </c>
      <c r="F517" s="8"/>
      <c r="G517" s="130" t="str">
        <f>VLOOKUP(A517,'NCES LEA District ID'!$F$3:$S$854,14,FALSE)</f>
        <v>1731020</v>
      </c>
      <c r="H517" s="142">
        <f>VLOOKUP(A517,'Enrollment FY18-20'!$A$9:$BL$859,64,FALSE)</f>
        <v>414</v>
      </c>
      <c r="I517" s="132">
        <f t="shared" si="14"/>
        <v>4115.7656521739127</v>
      </c>
      <c r="J517" s="133">
        <f>VLOOKUP(A517,'SAIPE FY22'!$C$9:$O$859,9,FALSE)</f>
        <v>0.10828025477707007</v>
      </c>
      <c r="K517" s="143">
        <f t="shared" si="15"/>
        <v>1080518.5</v>
      </c>
      <c r="L517" s="130" t="s">
        <v>10420</v>
      </c>
    </row>
    <row r="518" spans="1:12" x14ac:dyDescent="0.35">
      <c r="A518" s="50" t="s">
        <v>1295</v>
      </c>
      <c r="B518" s="110" t="s">
        <v>1296</v>
      </c>
      <c r="C518" s="110" t="s">
        <v>1252</v>
      </c>
      <c r="D518" s="110" t="s">
        <v>108</v>
      </c>
      <c r="E518" s="7">
        <v>201087.39</v>
      </c>
      <c r="F518" s="8"/>
      <c r="G518" s="130" t="str">
        <f>VLOOKUP(A518,'NCES LEA District ID'!$F$3:$S$854,14,FALSE)</f>
        <v>1726250</v>
      </c>
      <c r="H518" s="142">
        <f>VLOOKUP(A518,'Enrollment FY18-20'!$A$9:$BL$859,64,FALSE)</f>
        <v>166.5</v>
      </c>
      <c r="I518" s="132">
        <f t="shared" si="14"/>
        <v>1207.7320720720722</v>
      </c>
      <c r="J518" s="133">
        <f>VLOOKUP(A518,'SAIPE FY22'!$C$9:$O$859,9,FALSE)</f>
        <v>0.10810810810810811</v>
      </c>
      <c r="K518" s="143">
        <f t="shared" si="15"/>
        <v>1080685</v>
      </c>
      <c r="L518" s="130" t="s">
        <v>10420</v>
      </c>
    </row>
    <row r="519" spans="1:12" x14ac:dyDescent="0.35">
      <c r="A519" s="50" t="s">
        <v>1535</v>
      </c>
      <c r="B519" s="110" t="s">
        <v>1536</v>
      </c>
      <c r="C519" s="110" t="s">
        <v>1505</v>
      </c>
      <c r="D519" s="110" t="s">
        <v>10</v>
      </c>
      <c r="E519" s="7">
        <v>1867278.29</v>
      </c>
      <c r="F519" s="8"/>
      <c r="G519" s="130" t="str">
        <f>VLOOKUP(A519,'NCES LEA District ID'!$F$3:$S$854,14,FALSE)</f>
        <v>1732770</v>
      </c>
      <c r="H519" s="142">
        <f>VLOOKUP(A519,'Enrollment FY18-20'!$A$9:$BL$859,64,FALSE)</f>
        <v>677.5</v>
      </c>
      <c r="I519" s="132">
        <f t="shared" si="14"/>
        <v>2756.1303173431734</v>
      </c>
      <c r="J519" s="133">
        <f>VLOOKUP(A519,'SAIPE FY22'!$C$9:$O$859,9,FALSE)</f>
        <v>0.10810810810810811</v>
      </c>
      <c r="K519" s="143">
        <f t="shared" si="15"/>
        <v>1081362.5</v>
      </c>
      <c r="L519" s="130" t="s">
        <v>10420</v>
      </c>
    </row>
    <row r="520" spans="1:12" x14ac:dyDescent="0.35">
      <c r="A520" s="50" t="s">
        <v>1159</v>
      </c>
      <c r="B520" s="110" t="s">
        <v>1160</v>
      </c>
      <c r="C520" s="110" t="s">
        <v>1139</v>
      </c>
      <c r="D520" s="110" t="s">
        <v>10</v>
      </c>
      <c r="E520" s="7">
        <v>1444112.18</v>
      </c>
      <c r="F520" s="8"/>
      <c r="G520" s="130" t="str">
        <f>VLOOKUP(A520,'NCES LEA District ID'!$F$3:$S$854,14,FALSE)</f>
        <v>1700321</v>
      </c>
      <c r="H520" s="142">
        <f>VLOOKUP(A520,'Enrollment FY18-20'!$A$9:$BL$859,64,FALSE)</f>
        <v>886</v>
      </c>
      <c r="I520" s="132">
        <f t="shared" ref="I520:I583" si="16">+E520/H520</f>
        <v>1629.923453724605</v>
      </c>
      <c r="J520" s="133">
        <f>VLOOKUP(A520,'SAIPE FY22'!$C$9:$O$859,9,FALSE)</f>
        <v>0.10798650168728909</v>
      </c>
      <c r="K520" s="143">
        <f t="shared" si="15"/>
        <v>1082248.5</v>
      </c>
      <c r="L520" s="130" t="s">
        <v>10420</v>
      </c>
    </row>
    <row r="521" spans="1:12" x14ac:dyDescent="0.35">
      <c r="A521" s="50" t="s">
        <v>183</v>
      </c>
      <c r="B521" s="110" t="s">
        <v>184</v>
      </c>
      <c r="C521" s="110" t="s">
        <v>128</v>
      </c>
      <c r="D521" s="110" t="s">
        <v>108</v>
      </c>
      <c r="E521" s="7">
        <v>553676.38</v>
      </c>
      <c r="F521" s="8"/>
      <c r="G521" s="130" t="str">
        <f>VLOOKUP(A521,'NCES LEA District ID'!$F$3:$S$854,14,FALSE)</f>
        <v>1728500</v>
      </c>
      <c r="H521" s="142">
        <f>VLOOKUP(A521,'Enrollment FY18-20'!$A$9:$BL$859,64,FALSE)</f>
        <v>587</v>
      </c>
      <c r="I521" s="132">
        <f t="shared" si="16"/>
        <v>943.23063032367975</v>
      </c>
      <c r="J521" s="133">
        <f>VLOOKUP(A521,'SAIPE FY22'!$C$9:$O$859,9,FALSE)</f>
        <v>0.10789980732177264</v>
      </c>
      <c r="K521" s="143">
        <f t="shared" ref="K521:K584" si="17">+K520+H521</f>
        <v>1082835.5</v>
      </c>
      <c r="L521" s="130" t="s">
        <v>10420</v>
      </c>
    </row>
    <row r="522" spans="1:12" x14ac:dyDescent="0.35">
      <c r="A522" s="50" t="s">
        <v>1081</v>
      </c>
      <c r="B522" s="110" t="s">
        <v>1082</v>
      </c>
      <c r="C522" s="110" t="s">
        <v>1080</v>
      </c>
      <c r="D522" s="110" t="s">
        <v>10</v>
      </c>
      <c r="E522" s="7">
        <v>199963834.14999995</v>
      </c>
      <c r="F522" s="8"/>
      <c r="G522" s="130" t="str">
        <f>VLOOKUP(A522,'NCES LEA District ID'!$F$3:$S$854,14,FALSE)</f>
        <v>1713710</v>
      </c>
      <c r="H522" s="142">
        <f>VLOOKUP(A522,'Enrollment FY18-20'!$A$9:$BL$859,64,FALSE)</f>
        <v>36506.5</v>
      </c>
      <c r="I522" s="132">
        <f t="shared" si="16"/>
        <v>5477.4857669182184</v>
      </c>
      <c r="J522" s="133">
        <f>VLOOKUP(A522,'SAIPE FY22'!$C$9:$O$859,9,FALSE)</f>
        <v>0.10779370895944516</v>
      </c>
      <c r="K522" s="143">
        <f t="shared" si="17"/>
        <v>1119342</v>
      </c>
      <c r="L522" s="130" t="s">
        <v>10420</v>
      </c>
    </row>
    <row r="523" spans="1:12" x14ac:dyDescent="0.35">
      <c r="A523" s="50" t="s">
        <v>742</v>
      </c>
      <c r="B523" s="110" t="s">
        <v>743</v>
      </c>
      <c r="C523" s="110" t="s">
        <v>723</v>
      </c>
      <c r="D523" s="110" t="s">
        <v>108</v>
      </c>
      <c r="E523" s="7">
        <v>2759149.11</v>
      </c>
      <c r="F523" s="8"/>
      <c r="G523" s="130" t="str">
        <f>VLOOKUP(A523,'NCES LEA District ID'!$F$3:$S$854,14,FALSE)</f>
        <v>1720880</v>
      </c>
      <c r="H523" s="142">
        <f>VLOOKUP(A523,'Enrollment FY18-20'!$A$9:$BL$859,64,FALSE)</f>
        <v>1348</v>
      </c>
      <c r="I523" s="132">
        <f t="shared" si="16"/>
        <v>2046.8465207715133</v>
      </c>
      <c r="J523" s="133">
        <f>VLOOKUP(A523,'SAIPE FY22'!$C$9:$O$859,9,FALSE)</f>
        <v>0.10773809523809524</v>
      </c>
      <c r="K523" s="143">
        <f t="shared" si="17"/>
        <v>1120690</v>
      </c>
      <c r="L523" s="130" t="s">
        <v>10420</v>
      </c>
    </row>
    <row r="524" spans="1:12" x14ac:dyDescent="0.35">
      <c r="A524" s="50" t="s">
        <v>1810</v>
      </c>
      <c r="B524" s="110" t="s">
        <v>1811</v>
      </c>
      <c r="C524" s="110" t="s">
        <v>907</v>
      </c>
      <c r="D524" s="110" t="s">
        <v>10</v>
      </c>
      <c r="E524" s="7">
        <v>48453006.789999999</v>
      </c>
      <c r="F524" s="8"/>
      <c r="G524" s="130" t="str">
        <f>VLOOKUP(A524,'NCES LEA District ID'!$F$3:$S$854,14,FALSE)</f>
        <v>1740070</v>
      </c>
      <c r="H524" s="142">
        <f>VLOOKUP(A524,'Enrollment FY18-20'!$A$9:$BL$859,64,FALSE)</f>
        <v>15570.5</v>
      </c>
      <c r="I524" s="132">
        <f t="shared" si="16"/>
        <v>3111.8465553450433</v>
      </c>
      <c r="J524" s="133">
        <f>VLOOKUP(A524,'SAIPE FY22'!$C$9:$O$859,9,FALSE)</f>
        <v>0.1077369324572308</v>
      </c>
      <c r="K524" s="143">
        <f t="shared" si="17"/>
        <v>1136260.5</v>
      </c>
      <c r="L524" s="130" t="s">
        <v>10420</v>
      </c>
    </row>
    <row r="525" spans="1:12" x14ac:dyDescent="0.35">
      <c r="A525" s="50" t="s">
        <v>1285</v>
      </c>
      <c r="B525" s="110" t="s">
        <v>1286</v>
      </c>
      <c r="C525" s="110" t="s">
        <v>1252</v>
      </c>
      <c r="D525" s="110" t="s">
        <v>119</v>
      </c>
      <c r="E525" s="7">
        <v>304378.67000000004</v>
      </c>
      <c r="F525" s="8"/>
      <c r="G525" s="130" t="str">
        <f>VLOOKUP(A525,'NCES LEA District ID'!$F$3:$S$854,14,FALSE)</f>
        <v>1735850</v>
      </c>
      <c r="H525" s="142">
        <f>VLOOKUP(A525,'Enrollment FY18-20'!$A$9:$BL$859,64,FALSE)</f>
        <v>418.5</v>
      </c>
      <c r="I525" s="132">
        <f t="shared" si="16"/>
        <v>727.30864994026297</v>
      </c>
      <c r="J525" s="133">
        <f>VLOOKUP(A525,'SAIPE FY22'!$C$9:$O$859,9,FALSE)</f>
        <v>0.10755148741418764</v>
      </c>
      <c r="K525" s="143">
        <f t="shared" si="17"/>
        <v>1136679</v>
      </c>
      <c r="L525" s="130" t="s">
        <v>10420</v>
      </c>
    </row>
    <row r="526" spans="1:12" x14ac:dyDescent="0.35">
      <c r="A526" s="50" t="s">
        <v>241</v>
      </c>
      <c r="B526" s="110" t="s">
        <v>242</v>
      </c>
      <c r="C526" s="110" t="s">
        <v>128</v>
      </c>
      <c r="D526" s="110" t="s">
        <v>108</v>
      </c>
      <c r="E526" s="7">
        <v>533398.39</v>
      </c>
      <c r="F526" s="8"/>
      <c r="G526" s="130" t="str">
        <f>VLOOKUP(A526,'NCES LEA District ID'!$F$3:$S$854,14,FALSE)</f>
        <v>1721420</v>
      </c>
      <c r="H526" s="142">
        <f>VLOOKUP(A526,'Enrollment FY18-20'!$A$9:$BL$859,64,FALSE)</f>
        <v>477.5</v>
      </c>
      <c r="I526" s="132">
        <f t="shared" si="16"/>
        <v>1117.0646910994765</v>
      </c>
      <c r="J526" s="133">
        <f>VLOOKUP(A526,'SAIPE FY22'!$C$9:$O$859,9,FALSE)</f>
        <v>0.10615711252653928</v>
      </c>
      <c r="K526" s="143">
        <f t="shared" si="17"/>
        <v>1137156.5</v>
      </c>
      <c r="L526" s="130" t="s">
        <v>10420</v>
      </c>
    </row>
    <row r="527" spans="1:12" x14ac:dyDescent="0.35">
      <c r="A527" s="50" t="s">
        <v>754</v>
      </c>
      <c r="B527" s="110" t="s">
        <v>755</v>
      </c>
      <c r="C527" s="110" t="s">
        <v>723</v>
      </c>
      <c r="D527" s="110" t="s">
        <v>108</v>
      </c>
      <c r="E527" s="7">
        <v>6033154.129999999</v>
      </c>
      <c r="F527" s="8"/>
      <c r="G527" s="130" t="str">
        <f>VLOOKUP(A527,'NCES LEA District ID'!$F$3:$S$854,14,FALSE)</f>
        <v>1740350</v>
      </c>
      <c r="H527" s="142">
        <f>VLOOKUP(A527,'Enrollment FY18-20'!$A$9:$BL$859,64,FALSE)</f>
        <v>3038</v>
      </c>
      <c r="I527" s="132">
        <f t="shared" si="16"/>
        <v>1985.8966853192887</v>
      </c>
      <c r="J527" s="133">
        <f>VLOOKUP(A527,'SAIPE FY22'!$C$9:$O$859,9,FALSE)</f>
        <v>0.10565835344596407</v>
      </c>
      <c r="K527" s="143">
        <f t="shared" si="17"/>
        <v>1140194.5</v>
      </c>
      <c r="L527" s="130" t="s">
        <v>10420</v>
      </c>
    </row>
    <row r="528" spans="1:12" x14ac:dyDescent="0.35">
      <c r="A528" s="50" t="s">
        <v>703</v>
      </c>
      <c r="B528" s="110" t="s">
        <v>704</v>
      </c>
      <c r="C528" s="110" t="s">
        <v>694</v>
      </c>
      <c r="D528" s="110" t="s">
        <v>108</v>
      </c>
      <c r="E528" s="7">
        <v>152425.22</v>
      </c>
      <c r="F528" s="8"/>
      <c r="G528" s="130" t="str">
        <f>VLOOKUP(A528,'NCES LEA District ID'!$F$3:$S$854,14,FALSE)</f>
        <v>1741600</v>
      </c>
      <c r="H528" s="142">
        <f>VLOOKUP(A528,'Enrollment FY18-20'!$A$9:$BL$859,64,FALSE)</f>
        <v>190</v>
      </c>
      <c r="I528" s="132">
        <f t="shared" si="16"/>
        <v>802.23800000000006</v>
      </c>
      <c r="J528" s="133">
        <f>VLOOKUP(A528,'SAIPE FY22'!$C$9:$O$859,9,FALSE)</f>
        <v>0.10559006211180125</v>
      </c>
      <c r="K528" s="143">
        <f t="shared" si="17"/>
        <v>1140384.5</v>
      </c>
      <c r="L528" s="130" t="s">
        <v>10420</v>
      </c>
    </row>
    <row r="529" spans="1:12" x14ac:dyDescent="0.35">
      <c r="A529" s="50" t="s">
        <v>756</v>
      </c>
      <c r="B529" s="110" t="s">
        <v>757</v>
      </c>
      <c r="C529" s="110" t="s">
        <v>723</v>
      </c>
      <c r="D529" s="110" t="s">
        <v>108</v>
      </c>
      <c r="E529" s="7">
        <v>483019.03</v>
      </c>
      <c r="F529" s="8"/>
      <c r="G529" s="130" t="str">
        <f>VLOOKUP(A529,'NCES LEA District ID'!$F$3:$S$854,14,FALSE)</f>
        <v>1735220</v>
      </c>
      <c r="H529" s="142">
        <f>VLOOKUP(A529,'Enrollment FY18-20'!$A$9:$BL$859,64,FALSE)</f>
        <v>465</v>
      </c>
      <c r="I529" s="132">
        <f t="shared" si="16"/>
        <v>1038.7506021505376</v>
      </c>
      <c r="J529" s="133">
        <f>VLOOKUP(A529,'SAIPE FY22'!$C$9:$O$859,9,FALSE)</f>
        <v>0.10556621880998081</v>
      </c>
      <c r="K529" s="143">
        <f t="shared" si="17"/>
        <v>1140849.5</v>
      </c>
      <c r="L529" s="130" t="s">
        <v>10420</v>
      </c>
    </row>
    <row r="530" spans="1:12" x14ac:dyDescent="0.35">
      <c r="A530" s="50" t="s">
        <v>102</v>
      </c>
      <c r="B530" s="110" t="s">
        <v>103</v>
      </c>
      <c r="C530" s="110" t="s">
        <v>101</v>
      </c>
      <c r="D530" s="110" t="s">
        <v>10</v>
      </c>
      <c r="E530" s="7">
        <v>7808459.5499999998</v>
      </c>
      <c r="F530" s="8"/>
      <c r="G530" s="130" t="str">
        <f>VLOOKUP(A530,'NCES LEA District ID'!$F$3:$S$854,14,FALSE)</f>
        <v>1728700</v>
      </c>
      <c r="H530" s="142">
        <f>VLOOKUP(A530,'Enrollment FY18-20'!$A$9:$BL$859,64,FALSE)</f>
        <v>1540</v>
      </c>
      <c r="I530" s="132">
        <f t="shared" si="16"/>
        <v>5070.4282792207787</v>
      </c>
      <c r="J530" s="133">
        <f>VLOOKUP(A530,'SAIPE FY22'!$C$9:$O$859,9,FALSE)</f>
        <v>0.10536159600997506</v>
      </c>
      <c r="K530" s="143">
        <f t="shared" si="17"/>
        <v>1142389.5</v>
      </c>
      <c r="L530" s="130" t="s">
        <v>10420</v>
      </c>
    </row>
    <row r="531" spans="1:12" x14ac:dyDescent="0.35">
      <c r="A531" s="50" t="s">
        <v>349</v>
      </c>
      <c r="B531" s="110" t="s">
        <v>350</v>
      </c>
      <c r="C531" s="110" t="s">
        <v>128</v>
      </c>
      <c r="D531" s="110" t="s">
        <v>108</v>
      </c>
      <c r="E531" s="7">
        <v>6685944.5099999998</v>
      </c>
      <c r="F531" s="8"/>
      <c r="G531" s="130" t="str">
        <f>VLOOKUP(A531,'NCES LEA District ID'!$F$3:$S$854,14,FALSE)</f>
        <v>1719530</v>
      </c>
      <c r="H531" s="142">
        <f>VLOOKUP(A531,'Enrollment FY18-20'!$A$9:$BL$859,64,FALSE)</f>
        <v>1918</v>
      </c>
      <c r="I531" s="132">
        <f t="shared" si="16"/>
        <v>3485.893905109489</v>
      </c>
      <c r="J531" s="133">
        <f>VLOOKUP(A531,'SAIPE FY22'!$C$9:$O$859,9,FALSE)</f>
        <v>0.10535117056856187</v>
      </c>
      <c r="K531" s="143">
        <f t="shared" si="17"/>
        <v>1144307.5</v>
      </c>
      <c r="L531" s="130" t="s">
        <v>10420</v>
      </c>
    </row>
    <row r="532" spans="1:12" x14ac:dyDescent="0.35">
      <c r="A532" s="50" t="s">
        <v>1478</v>
      </c>
      <c r="B532" s="110" t="s">
        <v>1479</v>
      </c>
      <c r="C532" s="110" t="s">
        <v>1467</v>
      </c>
      <c r="D532" s="110" t="s">
        <v>10</v>
      </c>
      <c r="E532" s="7">
        <v>6530004.3300000001</v>
      </c>
      <c r="F532" s="8"/>
      <c r="G532" s="130" t="str">
        <f>VLOOKUP(A532,'NCES LEA District ID'!$F$3:$S$854,14,FALSE)</f>
        <v>1725690</v>
      </c>
      <c r="H532" s="142">
        <f>VLOOKUP(A532,'Enrollment FY18-20'!$A$9:$BL$859,64,FALSE)</f>
        <v>1548.5</v>
      </c>
      <c r="I532" s="132">
        <f t="shared" si="16"/>
        <v>4216.9869744914431</v>
      </c>
      <c r="J532" s="133">
        <f>VLOOKUP(A532,'SAIPE FY22'!$C$9:$O$859,9,FALSE)</f>
        <v>0.1049199762892709</v>
      </c>
      <c r="K532" s="143">
        <f t="shared" si="17"/>
        <v>1145856</v>
      </c>
      <c r="L532" s="130" t="s">
        <v>10420</v>
      </c>
    </row>
    <row r="533" spans="1:12" x14ac:dyDescent="0.35">
      <c r="A533" s="50" t="s">
        <v>1121</v>
      </c>
      <c r="B533" s="110" t="s">
        <v>1122</v>
      </c>
      <c r="C533" s="110" t="s">
        <v>1099</v>
      </c>
      <c r="D533" s="110" t="s">
        <v>10</v>
      </c>
      <c r="E533" s="7">
        <v>806156.95999999985</v>
      </c>
      <c r="F533" s="8"/>
      <c r="G533" s="130" t="str">
        <f>VLOOKUP(A533,'NCES LEA District ID'!$F$3:$S$854,14,FALSE)</f>
        <v>1717370</v>
      </c>
      <c r="H533" s="142">
        <f>VLOOKUP(A533,'Enrollment FY18-20'!$A$9:$BL$859,64,FALSE)</f>
        <v>425.5</v>
      </c>
      <c r="I533" s="132">
        <f t="shared" si="16"/>
        <v>1894.6109518213862</v>
      </c>
      <c r="J533" s="133">
        <f>VLOOKUP(A533,'SAIPE FY22'!$C$9:$O$859,9,FALSE)</f>
        <v>0.10488245931283906</v>
      </c>
      <c r="K533" s="143">
        <f t="shared" si="17"/>
        <v>1146281.5</v>
      </c>
      <c r="L533" s="130" t="s">
        <v>10420</v>
      </c>
    </row>
    <row r="534" spans="1:12" x14ac:dyDescent="0.35">
      <c r="A534" s="50" t="s">
        <v>485</v>
      </c>
      <c r="B534" s="110" t="s">
        <v>486</v>
      </c>
      <c r="C534" s="110" t="s">
        <v>487</v>
      </c>
      <c r="D534" s="110" t="s">
        <v>10</v>
      </c>
      <c r="E534" s="7">
        <v>2425330.58</v>
      </c>
      <c r="F534" s="8"/>
      <c r="G534" s="130" t="str">
        <f>VLOOKUP(A534,'NCES LEA District ID'!$F$3:$S$854,14,FALSE)</f>
        <v>1727840</v>
      </c>
      <c r="H534" s="142">
        <f>VLOOKUP(A534,'Enrollment FY18-20'!$A$9:$BL$859,64,FALSE)</f>
        <v>537.5</v>
      </c>
      <c r="I534" s="132">
        <f t="shared" si="16"/>
        <v>4512.2429395348836</v>
      </c>
      <c r="J534" s="133">
        <f>VLOOKUP(A534,'SAIPE FY22'!$C$9:$O$859,9,FALSE)</f>
        <v>0.1044776119402985</v>
      </c>
      <c r="K534" s="143">
        <f t="shared" si="17"/>
        <v>1146819</v>
      </c>
      <c r="L534" s="130" t="s">
        <v>10420</v>
      </c>
    </row>
    <row r="535" spans="1:12" x14ac:dyDescent="0.35">
      <c r="A535" s="50" t="s">
        <v>1669</v>
      </c>
      <c r="B535" s="110" t="s">
        <v>1670</v>
      </c>
      <c r="C535" s="110" t="s">
        <v>1643</v>
      </c>
      <c r="D535" s="110" t="s">
        <v>108</v>
      </c>
      <c r="E535" s="7">
        <v>1525933.4000000001</v>
      </c>
      <c r="F535" s="8"/>
      <c r="G535" s="130" t="str">
        <f>VLOOKUP(A535,'NCES LEA District ID'!$F$3:$S$854,14,FALSE)</f>
        <v>1736780</v>
      </c>
      <c r="H535" s="142">
        <f>VLOOKUP(A535,'Enrollment FY18-20'!$A$9:$BL$859,64,FALSE)</f>
        <v>180</v>
      </c>
      <c r="I535" s="132">
        <f t="shared" si="16"/>
        <v>8477.4077777777784</v>
      </c>
      <c r="J535" s="133">
        <f>VLOOKUP(A535,'SAIPE FY22'!$C$9:$O$859,9,FALSE)</f>
        <v>0.10441767068273092</v>
      </c>
      <c r="K535" s="143">
        <f t="shared" si="17"/>
        <v>1146999</v>
      </c>
      <c r="L535" s="130" t="s">
        <v>10420</v>
      </c>
    </row>
    <row r="536" spans="1:12" x14ac:dyDescent="0.35">
      <c r="A536" s="50" t="s">
        <v>1442</v>
      </c>
      <c r="B536" s="110" t="s">
        <v>1443</v>
      </c>
      <c r="C536" s="110" t="s">
        <v>1441</v>
      </c>
      <c r="D536" s="110" t="s">
        <v>119</v>
      </c>
      <c r="E536" s="7">
        <v>277334.27</v>
      </c>
      <c r="F536" s="8"/>
      <c r="G536" s="130" t="str">
        <f>VLOOKUP(A536,'NCES LEA District ID'!$F$3:$S$854,14,FALSE)</f>
        <v>1700333</v>
      </c>
      <c r="H536" s="142">
        <f>VLOOKUP(A536,'Enrollment FY18-20'!$A$9:$BL$859,64,FALSE)</f>
        <v>47</v>
      </c>
      <c r="I536" s="132">
        <f t="shared" si="16"/>
        <v>5900.7291489361705</v>
      </c>
      <c r="J536" s="133">
        <f>VLOOKUP(A536,'SAIPE FY22'!$C$9:$O$859,9,FALSE)</f>
        <v>0.10416666666666667</v>
      </c>
      <c r="K536" s="143">
        <f t="shared" si="17"/>
        <v>1147046</v>
      </c>
      <c r="L536" s="130" t="s">
        <v>10420</v>
      </c>
    </row>
    <row r="537" spans="1:12" x14ac:dyDescent="0.35">
      <c r="A537" s="50" t="s">
        <v>99</v>
      </c>
      <c r="B537" s="110" t="s">
        <v>100</v>
      </c>
      <c r="C537" s="110" t="s">
        <v>101</v>
      </c>
      <c r="D537" s="110" t="s">
        <v>10</v>
      </c>
      <c r="E537" s="7">
        <v>36742399.18</v>
      </c>
      <c r="F537" s="8"/>
      <c r="G537" s="130" t="str">
        <f>VLOOKUP(A537,'NCES LEA District ID'!$F$3:$S$854,14,FALSE)</f>
        <v>1705790</v>
      </c>
      <c r="H537" s="142">
        <f>VLOOKUP(A537,'Enrollment FY18-20'!$A$9:$BL$859,64,FALSE)</f>
        <v>7493.5</v>
      </c>
      <c r="I537" s="132">
        <f t="shared" si="16"/>
        <v>4903.2360285580835</v>
      </c>
      <c r="J537" s="133">
        <f>VLOOKUP(A537,'SAIPE FY22'!$C$9:$O$859,9,FALSE)</f>
        <v>0.10409053400919487</v>
      </c>
      <c r="K537" s="143">
        <f t="shared" si="17"/>
        <v>1154539.5</v>
      </c>
      <c r="L537" s="130" t="s">
        <v>10420</v>
      </c>
    </row>
    <row r="538" spans="1:12" x14ac:dyDescent="0.35">
      <c r="A538" s="50" t="s">
        <v>1583</v>
      </c>
      <c r="B538" s="110" t="s">
        <v>1584</v>
      </c>
      <c r="C538" s="110" t="s">
        <v>1562</v>
      </c>
      <c r="D538" s="110" t="s">
        <v>108</v>
      </c>
      <c r="E538" s="7">
        <v>676171.16</v>
      </c>
      <c r="F538" s="8"/>
      <c r="G538" s="130" t="str">
        <f>VLOOKUP(A538,'NCES LEA District ID'!$F$3:$S$854,14,FALSE)</f>
        <v>1732190</v>
      </c>
      <c r="H538" s="142">
        <f>VLOOKUP(A538,'Enrollment FY18-20'!$A$9:$BL$859,64,FALSE)</f>
        <v>645.5</v>
      </c>
      <c r="I538" s="132">
        <f t="shared" si="16"/>
        <v>1047.5153524399691</v>
      </c>
      <c r="J538" s="133">
        <f>VLOOKUP(A538,'SAIPE FY22'!$C$9:$O$859,9,FALSE)</f>
        <v>0.10407876230661041</v>
      </c>
      <c r="K538" s="143">
        <f t="shared" si="17"/>
        <v>1155185</v>
      </c>
      <c r="L538" s="130" t="s">
        <v>10420</v>
      </c>
    </row>
    <row r="539" spans="1:12" x14ac:dyDescent="0.35">
      <c r="A539" s="50" t="s">
        <v>1162</v>
      </c>
      <c r="B539" s="110" t="s">
        <v>1163</v>
      </c>
      <c r="C539" s="110" t="s">
        <v>1161</v>
      </c>
      <c r="D539" s="110" t="s">
        <v>108</v>
      </c>
      <c r="E539" s="7">
        <v>1430394.44</v>
      </c>
      <c r="F539" s="8"/>
      <c r="G539" s="130" t="str">
        <f>VLOOKUP(A539,'NCES LEA District ID'!$F$3:$S$854,14,FALSE)</f>
        <v>1742900</v>
      </c>
      <c r="H539" s="142">
        <f>VLOOKUP(A539,'Enrollment FY18-20'!$A$9:$BL$859,64,FALSE)</f>
        <v>532</v>
      </c>
      <c r="I539" s="132">
        <f t="shared" si="16"/>
        <v>2688.7113533834586</v>
      </c>
      <c r="J539" s="133">
        <f>VLOOKUP(A539,'SAIPE FY22'!$C$9:$O$859,9,FALSE)</f>
        <v>0.104</v>
      </c>
      <c r="K539" s="143">
        <f t="shared" si="17"/>
        <v>1155717</v>
      </c>
      <c r="L539" s="130" t="s">
        <v>10420</v>
      </c>
    </row>
    <row r="540" spans="1:12" x14ac:dyDescent="0.35">
      <c r="A540" s="50" t="s">
        <v>901</v>
      </c>
      <c r="B540" s="110" t="s">
        <v>902</v>
      </c>
      <c r="C540" s="110" t="s">
        <v>898</v>
      </c>
      <c r="D540" s="110" t="s">
        <v>10</v>
      </c>
      <c r="E540" s="7">
        <v>2387701.9699999997</v>
      </c>
      <c r="F540" s="8"/>
      <c r="G540" s="130" t="str">
        <f>VLOOKUP(A540,'NCES LEA District ID'!$F$3:$S$854,14,FALSE)</f>
        <v>1711100</v>
      </c>
      <c r="H540" s="142">
        <f>VLOOKUP(A540,'Enrollment FY18-20'!$A$9:$BL$859,64,FALSE)</f>
        <v>480</v>
      </c>
      <c r="I540" s="132">
        <f t="shared" si="16"/>
        <v>4974.3791041666664</v>
      </c>
      <c r="J540" s="133">
        <f>VLOOKUP(A540,'SAIPE FY22'!$C$9:$O$859,9,FALSE)</f>
        <v>0.10344827586206896</v>
      </c>
      <c r="K540" s="143">
        <f t="shared" si="17"/>
        <v>1156197</v>
      </c>
      <c r="L540" s="130" t="s">
        <v>10420</v>
      </c>
    </row>
    <row r="541" spans="1:12" x14ac:dyDescent="0.35">
      <c r="A541" s="50" t="s">
        <v>692</v>
      </c>
      <c r="B541" s="110" t="s">
        <v>693</v>
      </c>
      <c r="C541" s="110" t="s">
        <v>694</v>
      </c>
      <c r="D541" s="110" t="s">
        <v>10</v>
      </c>
      <c r="E541" s="7">
        <v>323385.45</v>
      </c>
      <c r="F541" s="8"/>
      <c r="G541" s="130" t="str">
        <f>VLOOKUP(A541,'NCES LEA District ID'!$F$3:$S$854,14,FALSE)</f>
        <v>1718390</v>
      </c>
      <c r="H541" s="142">
        <f>VLOOKUP(A541,'Enrollment FY18-20'!$A$9:$BL$859,64,FALSE)</f>
        <v>197.5</v>
      </c>
      <c r="I541" s="132">
        <f t="shared" si="16"/>
        <v>1637.3946835443039</v>
      </c>
      <c r="J541" s="133">
        <f>VLOOKUP(A541,'SAIPE FY22'!$C$9:$O$859,9,FALSE)</f>
        <v>0.10328638497652583</v>
      </c>
      <c r="K541" s="143">
        <f t="shared" si="17"/>
        <v>1156394.5</v>
      </c>
      <c r="L541" s="130" t="s">
        <v>10420</v>
      </c>
    </row>
    <row r="542" spans="1:12" x14ac:dyDescent="0.35">
      <c r="A542" s="50" t="s">
        <v>724</v>
      </c>
      <c r="B542" s="110" t="s">
        <v>725</v>
      </c>
      <c r="C542" s="110" t="s">
        <v>723</v>
      </c>
      <c r="D542" s="110" t="s">
        <v>108</v>
      </c>
      <c r="E542" s="7">
        <v>4429978.4899999993</v>
      </c>
      <c r="F542" s="8"/>
      <c r="G542" s="130" t="str">
        <f>VLOOKUP(A542,'NCES LEA District ID'!$F$3:$S$854,14,FALSE)</f>
        <v>1705910</v>
      </c>
      <c r="H542" s="142">
        <f>VLOOKUP(A542,'Enrollment FY18-20'!$A$9:$BL$859,64,FALSE)</f>
        <v>2072.5</v>
      </c>
      <c r="I542" s="132">
        <f t="shared" si="16"/>
        <v>2137.5046996381179</v>
      </c>
      <c r="J542" s="133">
        <f>VLOOKUP(A542,'SAIPE FY22'!$C$9:$O$859,9,FALSE)</f>
        <v>0.10325814536340852</v>
      </c>
      <c r="K542" s="143">
        <f t="shared" si="17"/>
        <v>1158467</v>
      </c>
      <c r="L542" s="130" t="s">
        <v>10420</v>
      </c>
    </row>
    <row r="543" spans="1:12" x14ac:dyDescent="0.35">
      <c r="A543" s="50" t="s">
        <v>1489</v>
      </c>
      <c r="B543" s="110" t="s">
        <v>1490</v>
      </c>
      <c r="C543" s="110" t="s">
        <v>1488</v>
      </c>
      <c r="D543" s="110" t="s">
        <v>10</v>
      </c>
      <c r="E543" s="7">
        <v>2689891.7199999997</v>
      </c>
      <c r="F543" s="8"/>
      <c r="G543" s="130" t="str">
        <f>VLOOKUP(A543,'NCES LEA District ID'!$F$3:$S$854,14,FALSE)</f>
        <v>1733950</v>
      </c>
      <c r="H543" s="142">
        <f>VLOOKUP(A543,'Enrollment FY18-20'!$A$9:$BL$859,64,FALSE)</f>
        <v>886.5</v>
      </c>
      <c r="I543" s="132">
        <f t="shared" si="16"/>
        <v>3034.2828200789618</v>
      </c>
      <c r="J543" s="133">
        <f>VLOOKUP(A543,'SAIPE FY22'!$C$9:$O$859,9,FALSE)</f>
        <v>0.10323253388946819</v>
      </c>
      <c r="K543" s="143">
        <f t="shared" si="17"/>
        <v>1159353.5</v>
      </c>
      <c r="L543" s="130" t="s">
        <v>10420</v>
      </c>
    </row>
    <row r="544" spans="1:12" x14ac:dyDescent="0.35">
      <c r="A544" s="50" t="s">
        <v>203</v>
      </c>
      <c r="B544" s="110" t="s">
        <v>204</v>
      </c>
      <c r="C544" s="110" t="s">
        <v>128</v>
      </c>
      <c r="D544" s="110" t="s">
        <v>119</v>
      </c>
      <c r="E544" s="7">
        <v>4842709.93</v>
      </c>
      <c r="F544" s="8"/>
      <c r="G544" s="130" t="str">
        <f>VLOOKUP(A544,'NCES LEA District ID'!$F$3:$S$854,14,FALSE)</f>
        <v>1728530</v>
      </c>
      <c r="H544" s="142">
        <f>VLOOKUP(A544,'Enrollment FY18-20'!$A$9:$BL$859,64,FALSE)</f>
        <v>4655.5</v>
      </c>
      <c r="I544" s="132">
        <f t="shared" si="16"/>
        <v>1040.2126366663085</v>
      </c>
      <c r="J544" s="133">
        <f>VLOOKUP(A544,'SAIPE FY22'!$C$9:$O$859,9,FALSE)</f>
        <v>0.10309944037882049</v>
      </c>
      <c r="K544" s="143">
        <f t="shared" si="17"/>
        <v>1164009</v>
      </c>
      <c r="L544" s="130" t="s">
        <v>10420</v>
      </c>
    </row>
    <row r="545" spans="1:12" x14ac:dyDescent="0.35">
      <c r="A545" s="50" t="s">
        <v>1474</v>
      </c>
      <c r="B545" s="110" t="s">
        <v>1475</v>
      </c>
      <c r="C545" s="110" t="s">
        <v>1467</v>
      </c>
      <c r="D545" s="110" t="s">
        <v>10</v>
      </c>
      <c r="E545" s="7">
        <v>2268959.2399999998</v>
      </c>
      <c r="F545" s="8"/>
      <c r="G545" s="130" t="str">
        <f>VLOOKUP(A545,'NCES LEA District ID'!$F$3:$S$854,14,FALSE)</f>
        <v>1715490</v>
      </c>
      <c r="H545" s="142">
        <f>VLOOKUP(A545,'Enrollment FY18-20'!$A$9:$BL$859,64,FALSE)</f>
        <v>773.5</v>
      </c>
      <c r="I545" s="132">
        <f t="shared" si="16"/>
        <v>2933.366826115061</v>
      </c>
      <c r="J545" s="133">
        <f>VLOOKUP(A545,'SAIPE FY22'!$C$9:$O$859,9,FALSE)</f>
        <v>0.10305343511450382</v>
      </c>
      <c r="K545" s="143">
        <f t="shared" si="17"/>
        <v>1164782.5</v>
      </c>
      <c r="L545" s="130" t="s">
        <v>10420</v>
      </c>
    </row>
    <row r="546" spans="1:12" x14ac:dyDescent="0.35">
      <c r="A546" s="50" t="s">
        <v>1725</v>
      </c>
      <c r="B546" s="110" t="s">
        <v>1726</v>
      </c>
      <c r="C546" s="110" t="s">
        <v>1706</v>
      </c>
      <c r="D546" s="110" t="s">
        <v>119</v>
      </c>
      <c r="E546" s="7">
        <v>49601.569999999992</v>
      </c>
      <c r="F546" s="8"/>
      <c r="G546" s="130" t="str">
        <f>VLOOKUP(A546,'NCES LEA District ID'!$F$3:$S$854,14,FALSE)</f>
        <v>1704230</v>
      </c>
      <c r="H546" s="142">
        <f>VLOOKUP(A546,'Enrollment FY18-20'!$A$9:$BL$859,64,FALSE)</f>
        <v>70.5</v>
      </c>
      <c r="I546" s="132">
        <f t="shared" si="16"/>
        <v>703.56836879432615</v>
      </c>
      <c r="J546" s="133">
        <f>VLOOKUP(A546,'SAIPE FY22'!$C$9:$O$859,9,FALSE)</f>
        <v>0.10227272727272728</v>
      </c>
      <c r="K546" s="143">
        <f t="shared" si="17"/>
        <v>1164853</v>
      </c>
      <c r="L546" s="130" t="s">
        <v>10420</v>
      </c>
    </row>
    <row r="547" spans="1:12" x14ac:dyDescent="0.35">
      <c r="A547" s="50" t="s">
        <v>1796</v>
      </c>
      <c r="B547" s="110" t="s">
        <v>1797</v>
      </c>
      <c r="C547" s="110" t="s">
        <v>907</v>
      </c>
      <c r="D547" s="110" t="s">
        <v>108</v>
      </c>
      <c r="E547" s="7">
        <v>1104173.8899999999</v>
      </c>
      <c r="F547" s="8"/>
      <c r="G547" s="130" t="str">
        <f>VLOOKUP(A547,'NCES LEA District ID'!$F$3:$S$854,14,FALSE)</f>
        <v>1733450</v>
      </c>
      <c r="H547" s="142">
        <f>VLOOKUP(A547,'Enrollment FY18-20'!$A$9:$BL$859,64,FALSE)</f>
        <v>833</v>
      </c>
      <c r="I547" s="132">
        <f t="shared" si="16"/>
        <v>1325.5388835534213</v>
      </c>
      <c r="J547" s="133">
        <f>VLOOKUP(A547,'SAIPE FY22'!$C$9:$O$859,9,FALSE)</f>
        <v>0.10129310344827586</v>
      </c>
      <c r="K547" s="143">
        <f t="shared" si="17"/>
        <v>1165686</v>
      </c>
      <c r="L547" s="130" t="s">
        <v>10420</v>
      </c>
    </row>
    <row r="548" spans="1:12" x14ac:dyDescent="0.35">
      <c r="A548" s="50" t="s">
        <v>1444</v>
      </c>
      <c r="B548" s="110" t="s">
        <v>1445</v>
      </c>
      <c r="C548" s="110" t="s">
        <v>1441</v>
      </c>
      <c r="D548" s="110" t="s">
        <v>10</v>
      </c>
      <c r="E548" s="7">
        <v>821218.55</v>
      </c>
      <c r="F548" s="8"/>
      <c r="G548" s="130" t="str">
        <f>VLOOKUP(A548,'NCES LEA District ID'!$F$3:$S$854,14,FALSE)</f>
        <v>1733300</v>
      </c>
      <c r="H548" s="142">
        <f>VLOOKUP(A548,'Enrollment FY18-20'!$A$9:$BL$859,64,FALSE)</f>
        <v>971</v>
      </c>
      <c r="I548" s="132">
        <f t="shared" si="16"/>
        <v>845.74515962924829</v>
      </c>
      <c r="J548" s="133">
        <f>VLOOKUP(A548,'SAIPE FY22'!$C$9:$O$859,9,FALSE)</f>
        <v>0.10124333925399645</v>
      </c>
      <c r="K548" s="143">
        <f t="shared" si="17"/>
        <v>1166657</v>
      </c>
      <c r="L548" s="130" t="s">
        <v>10420</v>
      </c>
    </row>
    <row r="549" spans="1:12" x14ac:dyDescent="0.35">
      <c r="A549" s="50" t="s">
        <v>35</v>
      </c>
      <c r="B549" s="110" t="s">
        <v>36</v>
      </c>
      <c r="C549" s="110" t="s">
        <v>6</v>
      </c>
      <c r="D549" s="110" t="s">
        <v>10</v>
      </c>
      <c r="E549" s="7">
        <v>1026807.88</v>
      </c>
      <c r="F549" s="8"/>
      <c r="G549" s="130" t="str">
        <f>VLOOKUP(A549,'NCES LEA District ID'!$F$3:$S$854,14,FALSE)</f>
        <v>1710830</v>
      </c>
      <c r="H549" s="142">
        <f>VLOOKUP(A549,'Enrollment FY18-20'!$A$9:$BL$859,64,FALSE)</f>
        <v>367</v>
      </c>
      <c r="I549" s="132">
        <f t="shared" si="16"/>
        <v>2797.8416348773844</v>
      </c>
      <c r="J549" s="133">
        <f>VLOOKUP(A549,'SAIPE FY22'!$C$9:$O$859,9,FALSE)</f>
        <v>0.10122699386503067</v>
      </c>
      <c r="K549" s="143">
        <f t="shared" si="17"/>
        <v>1167024</v>
      </c>
      <c r="L549" s="130" t="s">
        <v>10420</v>
      </c>
    </row>
    <row r="550" spans="1:12" x14ac:dyDescent="0.35">
      <c r="A550" s="50" t="s">
        <v>421</v>
      </c>
      <c r="B550" s="110" t="s">
        <v>422</v>
      </c>
      <c r="C550" s="110" t="s">
        <v>413</v>
      </c>
      <c r="D550" s="110" t="s">
        <v>10</v>
      </c>
      <c r="E550" s="7">
        <v>1213257.4500000002</v>
      </c>
      <c r="F550" s="8"/>
      <c r="G550" s="130" t="str">
        <f>VLOOKUP(A550,'NCES LEA District ID'!$F$3:$S$854,14,FALSE)</f>
        <v>1713050</v>
      </c>
      <c r="H550" s="142">
        <f>VLOOKUP(A550,'Enrollment FY18-20'!$A$9:$BL$859,64,FALSE)</f>
        <v>598.5</v>
      </c>
      <c r="I550" s="132">
        <f t="shared" si="16"/>
        <v>2027.16365914787</v>
      </c>
      <c r="J550" s="133">
        <f>VLOOKUP(A550,'SAIPE FY22'!$C$9:$O$859,9,FALSE)</f>
        <v>0.10068965517241379</v>
      </c>
      <c r="K550" s="143">
        <f t="shared" si="17"/>
        <v>1167622.5</v>
      </c>
      <c r="L550" s="130" t="s">
        <v>10420</v>
      </c>
    </row>
    <row r="551" spans="1:12" x14ac:dyDescent="0.35">
      <c r="A551" s="50" t="s">
        <v>493</v>
      </c>
      <c r="B551" s="110" t="s">
        <v>494</v>
      </c>
      <c r="C551" s="110" t="s">
        <v>492</v>
      </c>
      <c r="D551" s="110" t="s">
        <v>10</v>
      </c>
      <c r="E551" s="7">
        <v>2594609.3300000005</v>
      </c>
      <c r="F551" s="8"/>
      <c r="G551" s="130" t="str">
        <f>VLOOKUP(A551,'NCES LEA District ID'!$F$3:$S$854,14,FALSE)</f>
        <v>1740320</v>
      </c>
      <c r="H551" s="142">
        <f>VLOOKUP(A551,'Enrollment FY18-20'!$A$9:$BL$859,64,FALSE)</f>
        <v>613.5</v>
      </c>
      <c r="I551" s="132">
        <f t="shared" si="16"/>
        <v>4229.1920619396915</v>
      </c>
      <c r="J551" s="133">
        <f>VLOOKUP(A551,'SAIPE FY22'!$C$9:$O$859,9,FALSE)</f>
        <v>0.10015174506828528</v>
      </c>
      <c r="K551" s="143">
        <f t="shared" si="17"/>
        <v>1168236</v>
      </c>
      <c r="L551" s="130" t="s">
        <v>10420</v>
      </c>
    </row>
    <row r="552" spans="1:12" x14ac:dyDescent="0.35">
      <c r="A552" s="50" t="s">
        <v>211</v>
      </c>
      <c r="B552" s="110" t="s">
        <v>212</v>
      </c>
      <c r="C552" s="110" t="s">
        <v>128</v>
      </c>
      <c r="D552" s="110" t="s">
        <v>108</v>
      </c>
      <c r="E552" s="7">
        <v>1277533.3700000001</v>
      </c>
      <c r="F552" s="8"/>
      <c r="G552" s="130" t="str">
        <f>VLOOKUP(A552,'NCES LEA District ID'!$F$3:$S$854,14,FALSE)</f>
        <v>1728650</v>
      </c>
      <c r="H552" s="142">
        <f>VLOOKUP(A552,'Enrollment FY18-20'!$A$9:$BL$859,64,FALSE)</f>
        <v>1009</v>
      </c>
      <c r="I552" s="132">
        <f t="shared" si="16"/>
        <v>1266.1381268582757</v>
      </c>
      <c r="J552" s="133">
        <f>VLOOKUP(A552,'SAIPE FY22'!$C$9:$O$859,9,FALSE)</f>
        <v>0.1001031991744066</v>
      </c>
      <c r="K552" s="143">
        <f t="shared" si="17"/>
        <v>1169245</v>
      </c>
      <c r="L552" s="130" t="s">
        <v>10420</v>
      </c>
    </row>
    <row r="553" spans="1:12" x14ac:dyDescent="0.35">
      <c r="A553" s="50" t="s">
        <v>594</v>
      </c>
      <c r="B553" s="110" t="s">
        <v>595</v>
      </c>
      <c r="C553" s="110" t="s">
        <v>577</v>
      </c>
      <c r="D553" s="110" t="s">
        <v>108</v>
      </c>
      <c r="E553" s="7">
        <v>370419.04</v>
      </c>
      <c r="F553" s="8"/>
      <c r="G553" s="130" t="str">
        <f>VLOOKUP(A553,'NCES LEA District ID'!$F$3:$S$854,14,FALSE)</f>
        <v>1714940</v>
      </c>
      <c r="H553" s="142">
        <f>VLOOKUP(A553,'Enrollment FY18-20'!$A$9:$BL$859,64,FALSE)</f>
        <v>60</v>
      </c>
      <c r="I553" s="132">
        <f t="shared" si="16"/>
        <v>6173.6506666666664</v>
      </c>
      <c r="J553" s="133">
        <f>VLOOKUP(A553,'SAIPE FY22'!$C$9:$O$859,9,FALSE)</f>
        <v>0.1</v>
      </c>
      <c r="K553" s="143">
        <f t="shared" si="17"/>
        <v>1169305</v>
      </c>
      <c r="L553" s="130" t="s">
        <v>10420</v>
      </c>
    </row>
    <row r="554" spans="1:12" x14ac:dyDescent="0.35">
      <c r="A554" s="50" t="s">
        <v>445</v>
      </c>
      <c r="B554" s="110" t="s">
        <v>446</v>
      </c>
      <c r="C554" s="110" t="s">
        <v>444</v>
      </c>
      <c r="D554" s="110" t="s">
        <v>10</v>
      </c>
      <c r="E554" s="7">
        <v>1515756.8299999998</v>
      </c>
      <c r="F554" s="8"/>
      <c r="G554" s="130" t="str">
        <f>VLOOKUP(A554,'NCES LEA District ID'!$F$3:$S$854,14,FALSE)</f>
        <v>1715180</v>
      </c>
      <c r="H554" s="142">
        <f>VLOOKUP(A554,'Enrollment FY18-20'!$A$9:$BL$859,64,FALSE)</f>
        <v>587.5</v>
      </c>
      <c r="I554" s="132">
        <f t="shared" si="16"/>
        <v>2580.0116255319144</v>
      </c>
      <c r="J554" s="133">
        <f>VLOOKUP(A554,'SAIPE FY22'!$C$9:$O$859,9,FALSE)</f>
        <v>9.9838969404186795E-2</v>
      </c>
      <c r="K554" s="143">
        <f t="shared" si="17"/>
        <v>1169892.5</v>
      </c>
      <c r="L554" s="130" t="s">
        <v>10420</v>
      </c>
    </row>
    <row r="555" spans="1:12" x14ac:dyDescent="0.35">
      <c r="A555" s="50" t="s">
        <v>878</v>
      </c>
      <c r="B555" s="110" t="s">
        <v>879</v>
      </c>
      <c r="C555" s="110" t="s">
        <v>880</v>
      </c>
      <c r="D555" s="110" t="s">
        <v>10</v>
      </c>
      <c r="E555" s="7">
        <v>2085535.2799999998</v>
      </c>
      <c r="F555" s="8"/>
      <c r="G555" s="130" t="str">
        <f>VLOOKUP(A555,'NCES LEA District ID'!$F$3:$S$854,14,FALSE)</f>
        <v>1700014</v>
      </c>
      <c r="H555" s="142">
        <f>VLOOKUP(A555,'Enrollment FY18-20'!$A$9:$BL$859,64,FALSE)</f>
        <v>578</v>
      </c>
      <c r="I555" s="132">
        <f t="shared" si="16"/>
        <v>3608.1925259515569</v>
      </c>
      <c r="J555" s="133">
        <f>VLOOKUP(A555,'SAIPE FY22'!$C$9:$O$859,9,FALSE)</f>
        <v>9.9637681159420288E-2</v>
      </c>
      <c r="K555" s="143">
        <f t="shared" si="17"/>
        <v>1170470.5</v>
      </c>
      <c r="L555" s="130" t="s">
        <v>10420</v>
      </c>
    </row>
    <row r="556" spans="1:12" x14ac:dyDescent="0.35">
      <c r="A556" s="50" t="s">
        <v>106</v>
      </c>
      <c r="B556" s="110" t="s">
        <v>107</v>
      </c>
      <c r="C556" s="110" t="s">
        <v>98</v>
      </c>
      <c r="D556" s="110" t="s">
        <v>108</v>
      </c>
      <c r="E556" s="7">
        <v>4262455.7299999995</v>
      </c>
      <c r="F556" s="8"/>
      <c r="G556" s="130" t="str">
        <f>VLOOKUP(A556,'NCES LEA District ID'!$F$3:$S$854,14,FALSE)</f>
        <v>1721180</v>
      </c>
      <c r="H556" s="142">
        <f>VLOOKUP(A556,'Enrollment FY18-20'!$A$9:$BL$859,64,FALSE)</f>
        <v>1716.5</v>
      </c>
      <c r="I556" s="132">
        <f t="shared" si="16"/>
        <v>2483.2250101951645</v>
      </c>
      <c r="J556" s="133">
        <f>VLOOKUP(A556,'SAIPE FY22'!$C$9:$O$859,9,FALSE)</f>
        <v>9.9587203302373584E-2</v>
      </c>
      <c r="K556" s="143">
        <f t="shared" si="17"/>
        <v>1172187</v>
      </c>
      <c r="L556" s="130" t="s">
        <v>10420</v>
      </c>
    </row>
    <row r="557" spans="1:12" x14ac:dyDescent="0.35">
      <c r="A557" s="50" t="s">
        <v>695</v>
      </c>
      <c r="B557" s="110" t="s">
        <v>696</v>
      </c>
      <c r="C557" s="110" t="s">
        <v>694</v>
      </c>
      <c r="D557" s="110" t="s">
        <v>10</v>
      </c>
      <c r="E557" s="7">
        <v>548549.68999999994</v>
      </c>
      <c r="F557" s="8"/>
      <c r="G557" s="130" t="str">
        <f>VLOOKUP(A557,'NCES LEA District ID'!$F$3:$S$854,14,FALSE)</f>
        <v>1727290</v>
      </c>
      <c r="H557" s="142">
        <f>VLOOKUP(A557,'Enrollment FY18-20'!$A$9:$BL$859,64,FALSE)</f>
        <v>486</v>
      </c>
      <c r="I557" s="132">
        <f t="shared" si="16"/>
        <v>1128.7030658436213</v>
      </c>
      <c r="J557" s="133">
        <f>VLOOKUP(A557,'SAIPE FY22'!$C$9:$O$859,9,FALSE)</f>
        <v>9.9447513812154692E-2</v>
      </c>
      <c r="K557" s="143">
        <f t="shared" si="17"/>
        <v>1172673</v>
      </c>
      <c r="L557" s="130" t="s">
        <v>10420</v>
      </c>
    </row>
    <row r="558" spans="1:12" x14ac:dyDescent="0.35">
      <c r="A558" s="50" t="s">
        <v>1519</v>
      </c>
      <c r="B558" s="110" t="s">
        <v>1520</v>
      </c>
      <c r="C558" s="110" t="s">
        <v>1505</v>
      </c>
      <c r="D558" s="110" t="s">
        <v>10</v>
      </c>
      <c r="E558" s="7">
        <v>4166313.75</v>
      </c>
      <c r="F558" s="8"/>
      <c r="G558" s="130" t="str">
        <f>VLOOKUP(A558,'NCES LEA District ID'!$F$3:$S$854,14,FALSE)</f>
        <v>1700044</v>
      </c>
      <c r="H558" s="142">
        <f>VLOOKUP(A558,'Enrollment FY18-20'!$A$9:$BL$859,64,FALSE)</f>
        <v>1198.5</v>
      </c>
      <c r="I558" s="132">
        <f t="shared" si="16"/>
        <v>3476.273466833542</v>
      </c>
      <c r="J558" s="133">
        <f>VLOOKUP(A558,'SAIPE FY22'!$C$9:$O$859,9,FALSE)</f>
        <v>9.9134539732494101E-2</v>
      </c>
      <c r="K558" s="143">
        <f t="shared" si="17"/>
        <v>1173871.5</v>
      </c>
      <c r="L558" s="130" t="s">
        <v>10420</v>
      </c>
    </row>
    <row r="559" spans="1:12" x14ac:dyDescent="0.35">
      <c r="A559" s="50" t="s">
        <v>1334</v>
      </c>
      <c r="B559" s="110" t="s">
        <v>1335</v>
      </c>
      <c r="C559" s="110" t="s">
        <v>497</v>
      </c>
      <c r="D559" s="110" t="s">
        <v>10</v>
      </c>
      <c r="E559" s="7">
        <v>1375672.0399999998</v>
      </c>
      <c r="F559" s="8"/>
      <c r="G559" s="130" t="str">
        <f>VLOOKUP(A559,'NCES LEA District ID'!$F$3:$S$854,14,FALSE)</f>
        <v>1709330</v>
      </c>
      <c r="H559" s="142">
        <f>VLOOKUP(A559,'Enrollment FY18-20'!$A$9:$BL$859,64,FALSE)</f>
        <v>441</v>
      </c>
      <c r="I559" s="132">
        <f t="shared" si="16"/>
        <v>3119.4377324263032</v>
      </c>
      <c r="J559" s="133">
        <f>VLOOKUP(A559,'SAIPE FY22'!$C$9:$O$859,9,FALSE)</f>
        <v>9.90990990990991E-2</v>
      </c>
      <c r="K559" s="143">
        <f t="shared" si="17"/>
        <v>1174312.5</v>
      </c>
      <c r="L559" s="130" t="s">
        <v>10420</v>
      </c>
    </row>
    <row r="560" spans="1:12" x14ac:dyDescent="0.35">
      <c r="A560" s="50" t="s">
        <v>279</v>
      </c>
      <c r="B560" s="110" t="s">
        <v>280</v>
      </c>
      <c r="C560" s="110" t="s">
        <v>128</v>
      </c>
      <c r="D560" s="110" t="s">
        <v>119</v>
      </c>
      <c r="E560" s="7">
        <v>922637.10000000009</v>
      </c>
      <c r="F560" s="8"/>
      <c r="G560" s="130" t="str">
        <f>VLOOKUP(A560,'NCES LEA District ID'!$F$3:$S$854,14,FALSE)</f>
        <v>1733720</v>
      </c>
      <c r="H560" s="142">
        <f>VLOOKUP(A560,'Enrollment FY18-20'!$A$9:$BL$859,64,FALSE)</f>
        <v>864</v>
      </c>
      <c r="I560" s="132">
        <f t="shared" si="16"/>
        <v>1067.867013888889</v>
      </c>
      <c r="J560" s="133">
        <f>VLOOKUP(A560,'SAIPE FY22'!$C$9:$O$859,9,FALSE)</f>
        <v>9.8976109215017066E-2</v>
      </c>
      <c r="K560" s="143">
        <f t="shared" si="17"/>
        <v>1175176.5</v>
      </c>
      <c r="L560" s="130" t="s">
        <v>10420</v>
      </c>
    </row>
    <row r="561" spans="1:12" x14ac:dyDescent="0.35">
      <c r="A561" s="50" t="s">
        <v>1324</v>
      </c>
      <c r="B561" s="110" t="s">
        <v>1325</v>
      </c>
      <c r="C561" s="110" t="s">
        <v>1313</v>
      </c>
      <c r="D561" s="110" t="s">
        <v>10</v>
      </c>
      <c r="E561" s="7">
        <v>2835487.33</v>
      </c>
      <c r="F561" s="8"/>
      <c r="G561" s="130" t="str">
        <f>VLOOKUP(A561,'NCES LEA District ID'!$F$3:$S$854,14,FALSE)</f>
        <v>1700123</v>
      </c>
      <c r="H561" s="142">
        <f>VLOOKUP(A561,'Enrollment FY18-20'!$A$9:$BL$859,64,FALSE)</f>
        <v>953.75</v>
      </c>
      <c r="I561" s="132">
        <f t="shared" si="16"/>
        <v>2972.9880262123197</v>
      </c>
      <c r="J561" s="133">
        <f>VLOOKUP(A561,'SAIPE FY22'!$C$9:$O$859,9,FALSE)</f>
        <v>9.8911968348170135E-2</v>
      </c>
      <c r="K561" s="143">
        <f t="shared" si="17"/>
        <v>1176130.25</v>
      </c>
      <c r="L561" s="130" t="s">
        <v>10420</v>
      </c>
    </row>
    <row r="562" spans="1:12" x14ac:dyDescent="0.35">
      <c r="A562" s="50" t="s">
        <v>185</v>
      </c>
      <c r="B562" s="110" t="s">
        <v>186</v>
      </c>
      <c r="C562" s="110" t="s">
        <v>128</v>
      </c>
      <c r="D562" s="110" t="s">
        <v>108</v>
      </c>
      <c r="E562" s="7">
        <v>540261.79999999993</v>
      </c>
      <c r="F562" s="8"/>
      <c r="G562" s="130" t="str">
        <f>VLOOKUP(A562,'NCES LEA District ID'!$F$3:$S$854,14,FALSE)</f>
        <v>1714820</v>
      </c>
      <c r="H562" s="142">
        <f>VLOOKUP(A562,'Enrollment FY18-20'!$A$9:$BL$859,64,FALSE)</f>
        <v>730</v>
      </c>
      <c r="I562" s="132">
        <f t="shared" si="16"/>
        <v>740.0846575342465</v>
      </c>
      <c r="J562" s="133">
        <f>VLOOKUP(A562,'SAIPE FY22'!$C$9:$O$859,9,FALSE)</f>
        <v>9.8846787479406922E-2</v>
      </c>
      <c r="K562" s="143">
        <f t="shared" si="17"/>
        <v>1176860.25</v>
      </c>
      <c r="L562" s="130" t="s">
        <v>10420</v>
      </c>
    </row>
    <row r="563" spans="1:12" x14ac:dyDescent="0.35">
      <c r="A563" s="50" t="s">
        <v>772</v>
      </c>
      <c r="B563" s="110" t="s">
        <v>773</v>
      </c>
      <c r="C563" s="110" t="s">
        <v>723</v>
      </c>
      <c r="D563" s="110" t="s">
        <v>108</v>
      </c>
      <c r="E563" s="7">
        <v>4363434.8099999996</v>
      </c>
      <c r="F563" s="8"/>
      <c r="G563" s="130" t="str">
        <f>VLOOKUP(A563,'NCES LEA District ID'!$F$3:$S$854,14,FALSE)</f>
        <v>1717040</v>
      </c>
      <c r="H563" s="142">
        <f>VLOOKUP(A563,'Enrollment FY18-20'!$A$9:$BL$859,64,FALSE)</f>
        <v>2796.5</v>
      </c>
      <c r="I563" s="132">
        <f t="shared" si="16"/>
        <v>1560.3199749687108</v>
      </c>
      <c r="J563" s="133">
        <f>VLOOKUP(A563,'SAIPE FY22'!$C$9:$O$859,9,FALSE)</f>
        <v>9.8715348208248815E-2</v>
      </c>
      <c r="K563" s="143">
        <f t="shared" si="17"/>
        <v>1179656.75</v>
      </c>
      <c r="L563" s="130" t="s">
        <v>10420</v>
      </c>
    </row>
    <row r="564" spans="1:12" x14ac:dyDescent="0.35">
      <c r="A564" s="50" t="s">
        <v>70</v>
      </c>
      <c r="B564" s="110" t="s">
        <v>71</v>
      </c>
      <c r="C564" s="110" t="s">
        <v>72</v>
      </c>
      <c r="D564" s="110" t="s">
        <v>10</v>
      </c>
      <c r="E564" s="7">
        <v>3334539.91</v>
      </c>
      <c r="F564" s="8"/>
      <c r="G564" s="130" t="str">
        <f>VLOOKUP(A564,'NCES LEA District ID'!$F$3:$S$854,14,FALSE)</f>
        <v>1703510</v>
      </c>
      <c r="H564" s="142">
        <f>VLOOKUP(A564,'Enrollment FY18-20'!$A$9:$BL$859,64,FALSE)</f>
        <v>657</v>
      </c>
      <c r="I564" s="132">
        <f t="shared" si="16"/>
        <v>5075.4032115677328</v>
      </c>
      <c r="J564" s="133">
        <f>VLOOKUP(A564,'SAIPE FY22'!$C$9:$O$859,9,FALSE)</f>
        <v>9.8510882016036652E-2</v>
      </c>
      <c r="K564" s="143">
        <f t="shared" si="17"/>
        <v>1180313.75</v>
      </c>
      <c r="L564" s="130" t="s">
        <v>10420</v>
      </c>
    </row>
    <row r="565" spans="1:12" x14ac:dyDescent="0.35">
      <c r="A565" s="50" t="s">
        <v>1631</v>
      </c>
      <c r="B565" s="110" t="s">
        <v>1632</v>
      </c>
      <c r="C565" s="110" t="s">
        <v>1617</v>
      </c>
      <c r="D565" s="110" t="s">
        <v>10</v>
      </c>
      <c r="E565" s="7">
        <v>5517972.7200000007</v>
      </c>
      <c r="F565" s="8"/>
      <c r="G565" s="130" t="str">
        <f>VLOOKUP(A565,'NCES LEA District ID'!$F$3:$S$854,14,FALSE)</f>
        <v>1704620</v>
      </c>
      <c r="H565" s="142">
        <f>VLOOKUP(A565,'Enrollment FY18-20'!$A$9:$BL$859,64,FALSE)</f>
        <v>1175.5</v>
      </c>
      <c r="I565" s="132">
        <f t="shared" si="16"/>
        <v>4694.1494853253944</v>
      </c>
      <c r="J565" s="133">
        <f>VLOOKUP(A565,'SAIPE FY22'!$C$9:$O$859,9,FALSE)</f>
        <v>9.8323170731707321E-2</v>
      </c>
      <c r="K565" s="143">
        <f t="shared" si="17"/>
        <v>1181489.25</v>
      </c>
      <c r="L565" s="130" t="s">
        <v>10420</v>
      </c>
    </row>
    <row r="566" spans="1:12" x14ac:dyDescent="0.35">
      <c r="A566" s="50" t="s">
        <v>147</v>
      </c>
      <c r="B566" s="110" t="s">
        <v>148</v>
      </c>
      <c r="C566" s="110" t="s">
        <v>128</v>
      </c>
      <c r="D566" s="110" t="s">
        <v>108</v>
      </c>
      <c r="E566" s="7">
        <v>806448.45000000007</v>
      </c>
      <c r="F566" s="8"/>
      <c r="G566" s="130" t="str">
        <f>VLOOKUP(A566,'NCES LEA District ID'!$F$3:$S$854,14,FALSE)</f>
        <v>1741700</v>
      </c>
      <c r="H566" s="142">
        <f>VLOOKUP(A566,'Enrollment FY18-20'!$A$9:$BL$859,64,FALSE)</f>
        <v>834.5</v>
      </c>
      <c r="I566" s="132">
        <f t="shared" si="16"/>
        <v>966.38520071899347</v>
      </c>
      <c r="J566" s="133">
        <f>VLOOKUP(A566,'SAIPE FY22'!$C$9:$O$859,9,FALSE)</f>
        <v>9.812568908489526E-2</v>
      </c>
      <c r="K566" s="143">
        <f t="shared" si="17"/>
        <v>1182323.75</v>
      </c>
      <c r="L566" s="130" t="s">
        <v>10420</v>
      </c>
    </row>
    <row r="567" spans="1:12" x14ac:dyDescent="0.35">
      <c r="A567" s="50" t="s">
        <v>1020</v>
      </c>
      <c r="B567" s="110" t="s">
        <v>1021</v>
      </c>
      <c r="C567" s="110" t="s">
        <v>978</v>
      </c>
      <c r="D567" s="110" t="s">
        <v>10</v>
      </c>
      <c r="E567" s="7">
        <v>2219487.06</v>
      </c>
      <c r="F567" s="8"/>
      <c r="G567" s="130" t="str">
        <f>VLOOKUP(A567,'NCES LEA District ID'!$F$3:$S$854,14,FALSE)</f>
        <v>1742060</v>
      </c>
      <c r="H567" s="142">
        <f>VLOOKUP(A567,'Enrollment FY18-20'!$A$9:$BL$859,64,FALSE)</f>
        <v>509.5</v>
      </c>
      <c r="I567" s="132">
        <f t="shared" si="16"/>
        <v>4356.2062021589791</v>
      </c>
      <c r="J567" s="133">
        <f>VLOOKUP(A567,'SAIPE FY22'!$C$9:$O$859,9,FALSE)</f>
        <v>9.7864768683274025E-2</v>
      </c>
      <c r="K567" s="143">
        <f t="shared" si="17"/>
        <v>1182833.25</v>
      </c>
      <c r="L567" s="130" t="s">
        <v>10420</v>
      </c>
    </row>
    <row r="568" spans="1:12" x14ac:dyDescent="0.35">
      <c r="A568" s="50" t="s">
        <v>1696</v>
      </c>
      <c r="B568" s="110" t="s">
        <v>1697</v>
      </c>
      <c r="C568" s="110" t="s">
        <v>1689</v>
      </c>
      <c r="D568" s="110" t="s">
        <v>10</v>
      </c>
      <c r="E568" s="7">
        <v>978036.11</v>
      </c>
      <c r="F568" s="8"/>
      <c r="G568" s="130" t="str">
        <f>VLOOKUP(A568,'NCES LEA District ID'!$F$3:$S$854,14,FALSE)</f>
        <v>1740920</v>
      </c>
      <c r="H568" s="142">
        <f>VLOOKUP(A568,'Enrollment FY18-20'!$A$9:$BL$859,64,FALSE)</f>
        <v>324</v>
      </c>
      <c r="I568" s="132">
        <f t="shared" si="16"/>
        <v>3018.6299691358026</v>
      </c>
      <c r="J568" s="133">
        <f>VLOOKUP(A568,'SAIPE FY22'!$C$9:$O$859,9,FALSE)</f>
        <v>9.7619047619047619E-2</v>
      </c>
      <c r="K568" s="143">
        <f t="shared" si="17"/>
        <v>1183157.25</v>
      </c>
      <c r="L568" s="130" t="s">
        <v>10420</v>
      </c>
    </row>
    <row r="569" spans="1:12" x14ac:dyDescent="0.35">
      <c r="A569" s="50" t="s">
        <v>1054</v>
      </c>
      <c r="B569" s="110" t="s">
        <v>1055</v>
      </c>
      <c r="C569" s="110" t="s">
        <v>1051</v>
      </c>
      <c r="D569" s="110" t="s">
        <v>119</v>
      </c>
      <c r="E569" s="7">
        <v>1945715.1400000001</v>
      </c>
      <c r="F569" s="8"/>
      <c r="G569" s="130" t="str">
        <f>VLOOKUP(A569,'NCES LEA District ID'!$F$3:$S$854,14,FALSE)</f>
        <v>1731620</v>
      </c>
      <c r="H569" s="142">
        <f>VLOOKUP(A569,'Enrollment FY18-20'!$A$9:$BL$859,64,FALSE)</f>
        <v>422</v>
      </c>
      <c r="I569" s="132">
        <f t="shared" si="16"/>
        <v>4610.6993838862563</v>
      </c>
      <c r="J569" s="133">
        <f>VLOOKUP(A569,'SAIPE FY22'!$C$9:$O$859,9,FALSE)</f>
        <v>9.7222222222222224E-2</v>
      </c>
      <c r="K569" s="143">
        <f t="shared" si="17"/>
        <v>1183579.25</v>
      </c>
      <c r="L569" s="130" t="s">
        <v>10420</v>
      </c>
    </row>
    <row r="570" spans="1:12" x14ac:dyDescent="0.35">
      <c r="A570" s="50" t="s">
        <v>469</v>
      </c>
      <c r="B570" s="110" t="s">
        <v>470</v>
      </c>
      <c r="C570" s="110" t="s">
        <v>444</v>
      </c>
      <c r="D570" s="110" t="s">
        <v>108</v>
      </c>
      <c r="E570" s="7">
        <v>191865.53</v>
      </c>
      <c r="F570" s="8"/>
      <c r="G570" s="130" t="str">
        <f>VLOOKUP(A570,'NCES LEA District ID'!$F$3:$S$854,14,FALSE)</f>
        <v>1700330</v>
      </c>
      <c r="H570" s="142">
        <f>VLOOKUP(A570,'Enrollment FY18-20'!$A$9:$BL$859,64,FALSE)</f>
        <v>246</v>
      </c>
      <c r="I570" s="132">
        <f t="shared" si="16"/>
        <v>779.94117886178856</v>
      </c>
      <c r="J570" s="133">
        <f>VLOOKUP(A570,'SAIPE FY22'!$C$9:$O$859,9,FALSE)</f>
        <v>9.6654275092936809E-2</v>
      </c>
      <c r="K570" s="143">
        <f t="shared" si="17"/>
        <v>1183825.25</v>
      </c>
      <c r="L570" s="130" t="s">
        <v>10420</v>
      </c>
    </row>
    <row r="571" spans="1:12" x14ac:dyDescent="0.35">
      <c r="A571" s="50" t="s">
        <v>423</v>
      </c>
      <c r="B571" s="110" t="s">
        <v>424</v>
      </c>
      <c r="C571" s="110" t="s">
        <v>413</v>
      </c>
      <c r="D571" s="110" t="s">
        <v>10</v>
      </c>
      <c r="E571" s="7">
        <v>754725.2699999999</v>
      </c>
      <c r="F571" s="8"/>
      <c r="G571" s="130" t="str">
        <f>VLOOKUP(A571,'NCES LEA District ID'!$F$3:$S$854,14,FALSE)</f>
        <v>1716050</v>
      </c>
      <c r="H571" s="142">
        <f>VLOOKUP(A571,'Enrollment FY18-20'!$A$9:$BL$859,64,FALSE)</f>
        <v>779.5</v>
      </c>
      <c r="I571" s="132">
        <f t="shared" si="16"/>
        <v>968.21715202052587</v>
      </c>
      <c r="J571" s="133">
        <f>VLOOKUP(A571,'SAIPE FY22'!$C$9:$O$859,9,FALSE)</f>
        <v>9.6605744125326368E-2</v>
      </c>
      <c r="K571" s="143">
        <f t="shared" si="17"/>
        <v>1184604.75</v>
      </c>
      <c r="L571" s="130" t="s">
        <v>10420</v>
      </c>
    </row>
    <row r="572" spans="1:12" x14ac:dyDescent="0.35">
      <c r="A572" s="50" t="s">
        <v>505</v>
      </c>
      <c r="B572" s="110" t="s">
        <v>506</v>
      </c>
      <c r="C572" s="110" t="s">
        <v>502</v>
      </c>
      <c r="D572" s="110" t="s">
        <v>10</v>
      </c>
      <c r="E572" s="7">
        <v>1556435.2700000003</v>
      </c>
      <c r="F572" s="8"/>
      <c r="G572" s="130" t="str">
        <f>VLOOKUP(A572,'NCES LEA District ID'!$F$3:$S$854,14,FALSE)</f>
        <v>1730780</v>
      </c>
      <c r="H572" s="142">
        <f>VLOOKUP(A572,'Enrollment FY18-20'!$A$9:$BL$859,64,FALSE)</f>
        <v>605.5</v>
      </c>
      <c r="I572" s="132">
        <f t="shared" si="16"/>
        <v>2570.495904211396</v>
      </c>
      <c r="J572" s="133">
        <f>VLOOKUP(A572,'SAIPE FY22'!$C$9:$O$859,9,FALSE)</f>
        <v>9.6153846153846159E-2</v>
      </c>
      <c r="K572" s="143">
        <f t="shared" si="17"/>
        <v>1185210.25</v>
      </c>
      <c r="L572" s="130" t="s">
        <v>10420</v>
      </c>
    </row>
    <row r="573" spans="1:12" x14ac:dyDescent="0.35">
      <c r="A573" s="50" t="s">
        <v>701</v>
      </c>
      <c r="B573" s="110" t="s">
        <v>702</v>
      </c>
      <c r="C573" s="110" t="s">
        <v>694</v>
      </c>
      <c r="D573" s="110" t="s">
        <v>108</v>
      </c>
      <c r="E573" s="7">
        <v>159858.34</v>
      </c>
      <c r="F573" s="8"/>
      <c r="G573" s="130" t="str">
        <f>VLOOKUP(A573,'NCES LEA District ID'!$F$3:$S$854,14,FALSE)</f>
        <v>1700103</v>
      </c>
      <c r="H573" s="142">
        <f>VLOOKUP(A573,'Enrollment FY18-20'!$A$9:$BL$859,64,FALSE)</f>
        <v>83</v>
      </c>
      <c r="I573" s="132">
        <f t="shared" si="16"/>
        <v>1926.0040963855422</v>
      </c>
      <c r="J573" s="133">
        <f>VLOOKUP(A573,'SAIPE FY22'!$C$9:$O$859,9,FALSE)</f>
        <v>9.5652173913043481E-2</v>
      </c>
      <c r="K573" s="143">
        <f t="shared" si="17"/>
        <v>1185293.25</v>
      </c>
      <c r="L573" s="130" t="s">
        <v>10420</v>
      </c>
    </row>
    <row r="574" spans="1:12" x14ac:dyDescent="0.35">
      <c r="A574" s="50" t="s">
        <v>946</v>
      </c>
      <c r="B574" s="110" t="s">
        <v>947</v>
      </c>
      <c r="C574" s="110" t="s">
        <v>941</v>
      </c>
      <c r="D574" s="110" t="s">
        <v>10</v>
      </c>
      <c r="E574" s="7">
        <v>723026.98</v>
      </c>
      <c r="F574" s="8"/>
      <c r="G574" s="130" t="str">
        <f>VLOOKUP(A574,'NCES LEA District ID'!$F$3:$S$854,14,FALSE)</f>
        <v>1736960</v>
      </c>
      <c r="H574" s="142">
        <f>VLOOKUP(A574,'Enrollment FY18-20'!$A$9:$BL$859,64,FALSE)</f>
        <v>271</v>
      </c>
      <c r="I574" s="132">
        <f t="shared" si="16"/>
        <v>2667.9962361623616</v>
      </c>
      <c r="J574" s="133">
        <f>VLOOKUP(A574,'SAIPE FY22'!$C$9:$O$859,9,FALSE)</f>
        <v>9.5628415300546443E-2</v>
      </c>
      <c r="K574" s="143">
        <f t="shared" si="17"/>
        <v>1185564.25</v>
      </c>
      <c r="L574" s="130" t="s">
        <v>10420</v>
      </c>
    </row>
    <row r="575" spans="1:12" x14ac:dyDescent="0.35">
      <c r="A575" s="50" t="s">
        <v>321</v>
      </c>
      <c r="B575" s="110" t="s">
        <v>322</v>
      </c>
      <c r="C575" s="110" t="s">
        <v>128</v>
      </c>
      <c r="D575" s="110" t="s">
        <v>108</v>
      </c>
      <c r="E575" s="7">
        <v>5686681.0199999996</v>
      </c>
      <c r="F575" s="8"/>
      <c r="G575" s="130" t="str">
        <f>VLOOKUP(A575,'NCES LEA District ID'!$F$3:$S$854,14,FALSE)</f>
        <v>1721270</v>
      </c>
      <c r="H575" s="142">
        <f>VLOOKUP(A575,'Enrollment FY18-20'!$A$9:$BL$859,64,FALSE)</f>
        <v>3473</v>
      </c>
      <c r="I575" s="132">
        <f t="shared" si="16"/>
        <v>1637.3973567520875</v>
      </c>
      <c r="J575" s="133">
        <f>VLOOKUP(A575,'SAIPE FY22'!$C$9:$O$859,9,FALSE)</f>
        <v>9.5516052003183874E-2</v>
      </c>
      <c r="K575" s="143">
        <f t="shared" si="17"/>
        <v>1189037.25</v>
      </c>
      <c r="L575" s="130" t="s">
        <v>10420</v>
      </c>
    </row>
    <row r="576" spans="1:12" x14ac:dyDescent="0.35">
      <c r="A576" s="50" t="s">
        <v>113</v>
      </c>
      <c r="B576" s="110" t="s">
        <v>114</v>
      </c>
      <c r="C576" s="110" t="s">
        <v>98</v>
      </c>
      <c r="D576" s="110" t="s">
        <v>108</v>
      </c>
      <c r="E576" s="7">
        <v>4715226.959999999</v>
      </c>
      <c r="F576" s="8"/>
      <c r="G576" s="130" t="str">
        <f>VLOOKUP(A576,'NCES LEA District ID'!$F$3:$S$854,14,FALSE)</f>
        <v>1734540</v>
      </c>
      <c r="H576" s="142">
        <f>VLOOKUP(A576,'Enrollment FY18-20'!$A$9:$BL$859,64,FALSE)</f>
        <v>1532.25</v>
      </c>
      <c r="I576" s="132">
        <f t="shared" si="16"/>
        <v>3077.3222124326962</v>
      </c>
      <c r="J576" s="133">
        <f>VLOOKUP(A576,'SAIPE FY22'!$C$9:$O$859,9,FALSE)</f>
        <v>9.5392602206359506E-2</v>
      </c>
      <c r="K576" s="143">
        <f t="shared" si="17"/>
        <v>1190569.5</v>
      </c>
      <c r="L576" s="130" t="s">
        <v>10420</v>
      </c>
    </row>
    <row r="577" spans="1:12" x14ac:dyDescent="0.35">
      <c r="A577" s="50" t="s">
        <v>1148</v>
      </c>
      <c r="B577" s="110" t="s">
        <v>1149</v>
      </c>
      <c r="C577" s="110" t="s">
        <v>1145</v>
      </c>
      <c r="D577" s="110" t="s">
        <v>10</v>
      </c>
      <c r="E577" s="7">
        <v>1492596.42</v>
      </c>
      <c r="F577" s="8"/>
      <c r="G577" s="130" t="str">
        <f>VLOOKUP(A577,'NCES LEA District ID'!$F$3:$S$854,14,FALSE)</f>
        <v>1729940</v>
      </c>
      <c r="H577" s="142">
        <f>VLOOKUP(A577,'Enrollment FY18-20'!$A$9:$BL$859,64,FALSE)</f>
        <v>522.5</v>
      </c>
      <c r="I577" s="132">
        <f t="shared" si="16"/>
        <v>2856.6438660287081</v>
      </c>
      <c r="J577" s="133">
        <f>VLOOKUP(A577,'SAIPE FY22'!$C$9:$O$859,9,FALSE)</f>
        <v>9.5312499999999994E-2</v>
      </c>
      <c r="K577" s="143">
        <f t="shared" si="17"/>
        <v>1191092</v>
      </c>
      <c r="L577" s="130" t="s">
        <v>10420</v>
      </c>
    </row>
    <row r="578" spans="1:12" x14ac:dyDescent="0.35">
      <c r="A578" s="50" t="s">
        <v>1512</v>
      </c>
      <c r="B578" s="110" t="s">
        <v>1195</v>
      </c>
      <c r="C578" s="110" t="s">
        <v>1505</v>
      </c>
      <c r="D578" s="110" t="s">
        <v>108</v>
      </c>
      <c r="E578" s="7">
        <v>1194159.6599999999</v>
      </c>
      <c r="F578" s="8"/>
      <c r="G578" s="130" t="str">
        <f>VLOOKUP(A578,'NCES LEA District ID'!$F$3:$S$854,14,FALSE)</f>
        <v>1729100</v>
      </c>
      <c r="H578" s="142">
        <f>VLOOKUP(A578,'Enrollment FY18-20'!$A$9:$BL$859,64,FALSE)</f>
        <v>259.5</v>
      </c>
      <c r="I578" s="132">
        <f t="shared" si="16"/>
        <v>4601.7713294797686</v>
      </c>
      <c r="J578" s="133">
        <f>VLOOKUP(A578,'SAIPE FY22'!$C$9:$O$859,9,FALSE)</f>
        <v>9.4786729857819899E-2</v>
      </c>
      <c r="K578" s="143">
        <f t="shared" si="17"/>
        <v>1191351.5</v>
      </c>
      <c r="L578" s="130" t="s">
        <v>10420</v>
      </c>
    </row>
    <row r="579" spans="1:12" x14ac:dyDescent="0.35">
      <c r="A579" s="50" t="s">
        <v>1320</v>
      </c>
      <c r="B579" s="110" t="s">
        <v>1321</v>
      </c>
      <c r="C579" s="110" t="s">
        <v>1313</v>
      </c>
      <c r="D579" s="110" t="s">
        <v>10</v>
      </c>
      <c r="E579" s="7">
        <v>1543264.06</v>
      </c>
      <c r="F579" s="8"/>
      <c r="G579" s="130" t="str">
        <f>VLOOKUP(A579,'NCES LEA District ID'!$F$3:$S$854,14,FALSE)</f>
        <v>1700324</v>
      </c>
      <c r="H579" s="142">
        <f>VLOOKUP(A579,'Enrollment FY18-20'!$A$9:$BL$859,64,FALSE)</f>
        <v>654</v>
      </c>
      <c r="I579" s="132">
        <f t="shared" si="16"/>
        <v>2359.7309785932721</v>
      </c>
      <c r="J579" s="133">
        <f>VLOOKUP(A579,'SAIPE FY22'!$C$9:$O$859,9,FALSE)</f>
        <v>9.4722598105548034E-2</v>
      </c>
      <c r="K579" s="143">
        <f t="shared" si="17"/>
        <v>1192005.5</v>
      </c>
      <c r="L579" s="130" t="s">
        <v>10420</v>
      </c>
    </row>
    <row r="580" spans="1:12" x14ac:dyDescent="0.35">
      <c r="A580" s="50" t="s">
        <v>319</v>
      </c>
      <c r="B580" s="110" t="s">
        <v>320</v>
      </c>
      <c r="C580" s="110" t="s">
        <v>128</v>
      </c>
      <c r="D580" s="110" t="s">
        <v>108</v>
      </c>
      <c r="E580" s="7">
        <v>4508251.4799999995</v>
      </c>
      <c r="F580" s="8"/>
      <c r="G580" s="130" t="str">
        <f>VLOOKUP(A580,'NCES LEA District ID'!$F$3:$S$854,14,FALSE)</f>
        <v>1730220</v>
      </c>
      <c r="H580" s="142">
        <f>VLOOKUP(A580,'Enrollment FY18-20'!$A$9:$BL$859,64,FALSE)</f>
        <v>5057.75</v>
      </c>
      <c r="I580" s="132">
        <f t="shared" si="16"/>
        <v>891.35514408580877</v>
      </c>
      <c r="J580" s="133">
        <f>VLOOKUP(A580,'SAIPE FY22'!$C$9:$O$859,9,FALSE)</f>
        <v>9.4689028651292806E-2</v>
      </c>
      <c r="K580" s="143">
        <f t="shared" si="17"/>
        <v>1197063.25</v>
      </c>
      <c r="L580" s="130" t="s">
        <v>10420</v>
      </c>
    </row>
    <row r="581" spans="1:12" x14ac:dyDescent="0.35">
      <c r="A581" s="50" t="s">
        <v>551</v>
      </c>
      <c r="B581" s="110" t="s">
        <v>552</v>
      </c>
      <c r="C581" s="110" t="s">
        <v>550</v>
      </c>
      <c r="D581" s="110" t="s">
        <v>10</v>
      </c>
      <c r="E581" s="7">
        <v>3338243.59</v>
      </c>
      <c r="F581" s="8"/>
      <c r="G581" s="130" t="str">
        <f>VLOOKUP(A581,'NCES LEA District ID'!$F$3:$S$854,14,FALSE)</f>
        <v>1708460</v>
      </c>
      <c r="H581" s="142">
        <f>VLOOKUP(A581,'Enrollment FY18-20'!$A$9:$BL$859,64,FALSE)</f>
        <v>972.5</v>
      </c>
      <c r="I581" s="132">
        <f t="shared" si="16"/>
        <v>3432.6412236503857</v>
      </c>
      <c r="J581" s="133">
        <f>VLOOKUP(A581,'SAIPE FY22'!$C$9:$O$859,9,FALSE)</f>
        <v>9.45945945945946E-2</v>
      </c>
      <c r="K581" s="143">
        <f t="shared" si="17"/>
        <v>1198035.75</v>
      </c>
      <c r="L581" s="130" t="s">
        <v>10420</v>
      </c>
    </row>
    <row r="582" spans="1:12" x14ac:dyDescent="0.35">
      <c r="A582" s="50" t="s">
        <v>707</v>
      </c>
      <c r="B582" s="110" t="s">
        <v>708</v>
      </c>
      <c r="C582" s="110" t="s">
        <v>663</v>
      </c>
      <c r="D582" s="110" t="s">
        <v>10</v>
      </c>
      <c r="E582" s="7">
        <v>1738725.16</v>
      </c>
      <c r="F582" s="8"/>
      <c r="G582" s="130" t="str">
        <f>VLOOKUP(A582,'NCES LEA District ID'!$F$3:$S$854,14,FALSE)</f>
        <v>1722620</v>
      </c>
      <c r="H582" s="142">
        <f>VLOOKUP(A582,'Enrollment FY18-20'!$A$9:$BL$859,64,FALSE)</f>
        <v>737.5</v>
      </c>
      <c r="I582" s="132">
        <f t="shared" si="16"/>
        <v>2357.5934372881356</v>
      </c>
      <c r="J582" s="133">
        <f>VLOOKUP(A582,'SAIPE FY22'!$C$9:$O$859,9,FALSE)</f>
        <v>9.438775510204081E-2</v>
      </c>
      <c r="K582" s="143">
        <f t="shared" si="17"/>
        <v>1198773.25</v>
      </c>
      <c r="L582" s="130" t="s">
        <v>10420</v>
      </c>
    </row>
    <row r="583" spans="1:12" x14ac:dyDescent="0.35">
      <c r="A583" s="50" t="s">
        <v>1529</v>
      </c>
      <c r="B583" s="110" t="s">
        <v>1530</v>
      </c>
      <c r="C583" s="110" t="s">
        <v>1505</v>
      </c>
      <c r="D583" s="110" t="s">
        <v>10</v>
      </c>
      <c r="E583" s="7">
        <v>1769498.99</v>
      </c>
      <c r="F583" s="8"/>
      <c r="G583" s="130" t="str">
        <f>VLOOKUP(A583,'NCES LEA District ID'!$F$3:$S$854,14,FALSE)</f>
        <v>1714050</v>
      </c>
      <c r="H583" s="142">
        <f>VLOOKUP(A583,'Enrollment FY18-20'!$A$9:$BL$859,64,FALSE)</f>
        <v>650</v>
      </c>
      <c r="I583" s="132">
        <f t="shared" si="16"/>
        <v>2722.3061384615385</v>
      </c>
      <c r="J583" s="133">
        <f>VLOOKUP(A583,'SAIPE FY22'!$C$9:$O$859,9,FALSE)</f>
        <v>9.4086021505376344E-2</v>
      </c>
      <c r="K583" s="143">
        <f t="shared" si="17"/>
        <v>1199423.25</v>
      </c>
      <c r="L583" s="130" t="s">
        <v>10420</v>
      </c>
    </row>
    <row r="584" spans="1:12" x14ac:dyDescent="0.35">
      <c r="A584" s="50" t="s">
        <v>1659</v>
      </c>
      <c r="B584" s="110" t="s">
        <v>1660</v>
      </c>
      <c r="C584" s="110" t="s">
        <v>1643</v>
      </c>
      <c r="D584" s="110" t="s">
        <v>108</v>
      </c>
      <c r="E584" s="7">
        <v>263570.92</v>
      </c>
      <c r="F584" s="8"/>
      <c r="G584" s="130" t="str">
        <f>VLOOKUP(A584,'NCES LEA District ID'!$F$3:$S$854,14,FALSE)</f>
        <v>1734170</v>
      </c>
      <c r="H584" s="142">
        <f>VLOOKUP(A584,'Enrollment FY18-20'!$A$9:$BL$859,64,FALSE)</f>
        <v>172.5</v>
      </c>
      <c r="I584" s="132">
        <f t="shared" ref="I584:I647" si="18">+E584/H584</f>
        <v>1527.9473623188405</v>
      </c>
      <c r="J584" s="133">
        <f>VLOOKUP(A584,'SAIPE FY22'!$C$9:$O$859,9,FALSE)</f>
        <v>9.3896713615023469E-2</v>
      </c>
      <c r="K584" s="143">
        <f t="shared" si="17"/>
        <v>1199595.75</v>
      </c>
      <c r="L584" s="130" t="s">
        <v>10420</v>
      </c>
    </row>
    <row r="585" spans="1:12" x14ac:dyDescent="0.35">
      <c r="A585" s="50" t="s">
        <v>1571</v>
      </c>
      <c r="B585" s="110" t="s">
        <v>1572</v>
      </c>
      <c r="C585" s="110" t="s">
        <v>1562</v>
      </c>
      <c r="D585" s="110" t="s">
        <v>10</v>
      </c>
      <c r="E585" s="7">
        <v>1224042.81</v>
      </c>
      <c r="F585" s="8"/>
      <c r="G585" s="130" t="str">
        <f>VLOOKUP(A585,'NCES LEA District ID'!$F$3:$S$854,14,FALSE)</f>
        <v>1727960</v>
      </c>
      <c r="H585" s="142">
        <f>VLOOKUP(A585,'Enrollment FY18-20'!$A$9:$BL$859,64,FALSE)</f>
        <v>466.5</v>
      </c>
      <c r="I585" s="132">
        <f t="shared" si="18"/>
        <v>2623.8859807073954</v>
      </c>
      <c r="J585" s="133">
        <f>VLOOKUP(A585,'SAIPE FY22'!$C$9:$O$859,9,FALSE)</f>
        <v>9.375E-2</v>
      </c>
      <c r="K585" s="143">
        <f t="shared" ref="K585:K648" si="19">+K584+H585</f>
        <v>1200062.25</v>
      </c>
      <c r="L585" s="130" t="s">
        <v>10420</v>
      </c>
    </row>
    <row r="586" spans="1:12" x14ac:dyDescent="0.35">
      <c r="A586" s="50" t="s">
        <v>207</v>
      </c>
      <c r="B586" s="110" t="s">
        <v>208</v>
      </c>
      <c r="C586" s="110" t="s">
        <v>128</v>
      </c>
      <c r="D586" s="110" t="s">
        <v>108</v>
      </c>
      <c r="E586" s="7">
        <v>269657.56</v>
      </c>
      <c r="F586" s="8"/>
      <c r="G586" s="130" t="str">
        <f>VLOOKUP(A586,'NCES LEA District ID'!$F$3:$S$854,14,FALSE)</f>
        <v>1734770</v>
      </c>
      <c r="H586" s="142">
        <f>VLOOKUP(A586,'Enrollment FY18-20'!$A$9:$BL$859,64,FALSE)</f>
        <v>186</v>
      </c>
      <c r="I586" s="132">
        <f t="shared" si="18"/>
        <v>1449.7718279569892</v>
      </c>
      <c r="J586" s="133">
        <f>VLOOKUP(A586,'SAIPE FY22'!$C$9:$O$859,9,FALSE)</f>
        <v>9.3220338983050849E-2</v>
      </c>
      <c r="K586" s="143">
        <f t="shared" si="19"/>
        <v>1200248.25</v>
      </c>
      <c r="L586" s="130" t="s">
        <v>10420</v>
      </c>
    </row>
    <row r="587" spans="1:12" x14ac:dyDescent="0.35">
      <c r="A587" s="50" t="s">
        <v>1202</v>
      </c>
      <c r="B587" s="110" t="s">
        <v>1203</v>
      </c>
      <c r="C587" s="110" t="s">
        <v>1161</v>
      </c>
      <c r="D587" s="110" t="s">
        <v>108</v>
      </c>
      <c r="E587" s="7">
        <v>4736789.9400000004</v>
      </c>
      <c r="F587" s="8"/>
      <c r="G587" s="130" t="str">
        <f>VLOOKUP(A587,'NCES LEA District ID'!$F$3:$S$854,14,FALSE)</f>
        <v>1727540</v>
      </c>
      <c r="H587" s="142">
        <f>VLOOKUP(A587,'Enrollment FY18-20'!$A$9:$BL$859,64,FALSE)</f>
        <v>1677.75</v>
      </c>
      <c r="I587" s="132">
        <f t="shared" si="18"/>
        <v>2823.2990254805545</v>
      </c>
      <c r="J587" s="133">
        <f>VLOOKUP(A587,'SAIPE FY22'!$C$9:$O$859,9,FALSE)</f>
        <v>9.3189964157706098E-2</v>
      </c>
      <c r="K587" s="143">
        <f t="shared" si="19"/>
        <v>1201926</v>
      </c>
      <c r="L587" s="130" t="s">
        <v>10420</v>
      </c>
    </row>
    <row r="588" spans="1:12" x14ac:dyDescent="0.35">
      <c r="A588" s="50" t="s">
        <v>1683</v>
      </c>
      <c r="B588" s="110" t="s">
        <v>1684</v>
      </c>
      <c r="C588" s="110" t="s">
        <v>1643</v>
      </c>
      <c r="D588" s="110" t="s">
        <v>10</v>
      </c>
      <c r="E588" s="7">
        <v>1159158.8900000001</v>
      </c>
      <c r="F588" s="8"/>
      <c r="G588" s="130" t="str">
        <f>VLOOKUP(A588,'NCES LEA District ID'!$F$3:$S$854,14,FALSE)</f>
        <v>1712060</v>
      </c>
      <c r="H588" s="142">
        <f>VLOOKUP(A588,'Enrollment FY18-20'!$A$9:$BL$859,64,FALSE)</f>
        <v>445.5</v>
      </c>
      <c r="I588" s="132">
        <f t="shared" si="18"/>
        <v>2601.9279236812572</v>
      </c>
      <c r="J588" s="133">
        <f>VLOOKUP(A588,'SAIPE FY22'!$C$9:$O$859,9,FALSE)</f>
        <v>9.3167701863354033E-2</v>
      </c>
      <c r="K588" s="143">
        <f t="shared" si="19"/>
        <v>1202371.5</v>
      </c>
      <c r="L588" s="130" t="s">
        <v>10420</v>
      </c>
    </row>
    <row r="589" spans="1:12" x14ac:dyDescent="0.35">
      <c r="A589" s="50" t="s">
        <v>521</v>
      </c>
      <c r="B589" s="110" t="s">
        <v>522</v>
      </c>
      <c r="C589" s="110" t="s">
        <v>518</v>
      </c>
      <c r="D589" s="110" t="s">
        <v>10</v>
      </c>
      <c r="E589" s="7">
        <v>2392531.29</v>
      </c>
      <c r="F589" s="8"/>
      <c r="G589" s="130" t="str">
        <f>VLOOKUP(A589,'NCES LEA District ID'!$F$3:$S$854,14,FALSE)</f>
        <v>1709100</v>
      </c>
      <c r="H589" s="142">
        <f>VLOOKUP(A589,'Enrollment FY18-20'!$A$9:$BL$859,64,FALSE)</f>
        <v>673</v>
      </c>
      <c r="I589" s="132">
        <f t="shared" si="18"/>
        <v>3555.024205052006</v>
      </c>
      <c r="J589" s="133">
        <f>VLOOKUP(A589,'SAIPE FY22'!$C$9:$O$859,9,FALSE)</f>
        <v>9.2909535452322736E-2</v>
      </c>
      <c r="K589" s="143">
        <f t="shared" si="19"/>
        <v>1203044.5</v>
      </c>
      <c r="L589" s="130" t="s">
        <v>10420</v>
      </c>
    </row>
    <row r="590" spans="1:12" x14ac:dyDescent="0.35">
      <c r="A590" s="50" t="s">
        <v>181</v>
      </c>
      <c r="B590" s="110" t="s">
        <v>182</v>
      </c>
      <c r="C590" s="110" t="s">
        <v>128</v>
      </c>
      <c r="D590" s="110" t="s">
        <v>108</v>
      </c>
      <c r="E590" s="7">
        <v>840361.72</v>
      </c>
      <c r="F590" s="8"/>
      <c r="G590" s="130" t="str">
        <f>VLOOKUP(A590,'NCES LEA District ID'!$F$3:$S$854,14,FALSE)</f>
        <v>1726850</v>
      </c>
      <c r="H590" s="142">
        <f>VLOOKUP(A590,'Enrollment FY18-20'!$A$9:$BL$859,64,FALSE)</f>
        <v>855.5</v>
      </c>
      <c r="I590" s="132">
        <f t="shared" si="18"/>
        <v>982.30475745178251</v>
      </c>
      <c r="J590" s="133">
        <f>VLOOKUP(A590,'SAIPE FY22'!$C$9:$O$859,9,FALSE)</f>
        <v>9.2771084337349402E-2</v>
      </c>
      <c r="K590" s="143">
        <f t="shared" si="19"/>
        <v>1203900</v>
      </c>
      <c r="L590" s="130" t="s">
        <v>10420</v>
      </c>
    </row>
    <row r="591" spans="1:12" x14ac:dyDescent="0.35">
      <c r="A591" s="50" t="s">
        <v>173</v>
      </c>
      <c r="B591" s="110" t="s">
        <v>174</v>
      </c>
      <c r="C591" s="110" t="s">
        <v>128</v>
      </c>
      <c r="D591" s="110" t="s">
        <v>108</v>
      </c>
      <c r="E591" s="7">
        <v>8267263.2600000016</v>
      </c>
      <c r="F591" s="8"/>
      <c r="G591" s="130" t="str">
        <f>VLOOKUP(A591,'NCES LEA District ID'!$F$3:$S$854,14,FALSE)</f>
        <v>1714460</v>
      </c>
      <c r="H591" s="142">
        <f>VLOOKUP(A591,'Enrollment FY18-20'!$A$9:$BL$859,64,FALSE)</f>
        <v>7400.5</v>
      </c>
      <c r="I591" s="132">
        <f t="shared" si="18"/>
        <v>1117.1222566042836</v>
      </c>
      <c r="J591" s="133">
        <f>VLOOKUP(A591,'SAIPE FY22'!$C$9:$O$859,9,FALSE)</f>
        <v>9.2680286835340284E-2</v>
      </c>
      <c r="K591" s="143">
        <f t="shared" si="19"/>
        <v>1211300.5</v>
      </c>
      <c r="L591" s="130" t="s">
        <v>10420</v>
      </c>
    </row>
    <row r="592" spans="1:12" x14ac:dyDescent="0.35">
      <c r="A592" s="50" t="s">
        <v>649</v>
      </c>
      <c r="B592" s="110" t="s">
        <v>650</v>
      </c>
      <c r="C592" s="110" t="s">
        <v>646</v>
      </c>
      <c r="D592" s="110" t="s">
        <v>10</v>
      </c>
      <c r="E592" s="7">
        <v>667253.55000000005</v>
      </c>
      <c r="F592" s="8"/>
      <c r="G592" s="130" t="str">
        <f>VLOOKUP(A592,'NCES LEA District ID'!$F$3:$S$854,14,FALSE)</f>
        <v>1735970</v>
      </c>
      <c r="H592" s="142">
        <f>VLOOKUP(A592,'Enrollment FY18-20'!$A$9:$BL$859,64,FALSE)</f>
        <v>657</v>
      </c>
      <c r="I592" s="132">
        <f t="shared" si="18"/>
        <v>1015.6066210045663</v>
      </c>
      <c r="J592" s="133">
        <f>VLOOKUP(A592,'SAIPE FY22'!$C$9:$O$859,9,FALSE)</f>
        <v>9.1860465116279072E-2</v>
      </c>
      <c r="K592" s="143">
        <f t="shared" si="19"/>
        <v>1211957.5</v>
      </c>
      <c r="L592" s="130" t="s">
        <v>10420</v>
      </c>
    </row>
    <row r="593" spans="1:12" x14ac:dyDescent="0.35">
      <c r="A593" s="50" t="s">
        <v>1577</v>
      </c>
      <c r="B593" s="110" t="s">
        <v>1578</v>
      </c>
      <c r="C593" s="110" t="s">
        <v>1562</v>
      </c>
      <c r="D593" s="110" t="s">
        <v>108</v>
      </c>
      <c r="E593" s="7">
        <v>1970198.5300000003</v>
      </c>
      <c r="F593" s="8"/>
      <c r="G593" s="130" t="str">
        <f>VLOOKUP(A593,'NCES LEA District ID'!$F$3:$S$854,14,FALSE)</f>
        <v>1736210</v>
      </c>
      <c r="H593" s="142">
        <f>VLOOKUP(A593,'Enrollment FY18-20'!$A$9:$BL$859,64,FALSE)</f>
        <v>575.5</v>
      </c>
      <c r="I593" s="132">
        <f t="shared" si="18"/>
        <v>3423.4553084274548</v>
      </c>
      <c r="J593" s="133">
        <f>VLOOKUP(A593,'SAIPE FY22'!$C$9:$O$859,9,FALSE)</f>
        <v>9.1710758377425039E-2</v>
      </c>
      <c r="K593" s="143">
        <f t="shared" si="19"/>
        <v>1212533</v>
      </c>
      <c r="L593" s="130" t="s">
        <v>10420</v>
      </c>
    </row>
    <row r="594" spans="1:12" x14ac:dyDescent="0.35">
      <c r="A594" s="50" t="s">
        <v>659</v>
      </c>
      <c r="B594" s="110" t="s">
        <v>660</v>
      </c>
      <c r="C594" s="110" t="s">
        <v>646</v>
      </c>
      <c r="D594" s="110" t="s">
        <v>10</v>
      </c>
      <c r="E594" s="7">
        <v>6173578.8600000003</v>
      </c>
      <c r="F594" s="8"/>
      <c r="G594" s="130" t="str">
        <f>VLOOKUP(A594,'NCES LEA District ID'!$F$3:$S$854,14,FALSE)</f>
        <v>1735370</v>
      </c>
      <c r="H594" s="142">
        <f>VLOOKUP(A594,'Enrollment FY18-20'!$A$9:$BL$859,64,FALSE)</f>
        <v>1869.5</v>
      </c>
      <c r="I594" s="132">
        <f t="shared" si="18"/>
        <v>3302.2620272800214</v>
      </c>
      <c r="J594" s="133">
        <f>VLOOKUP(A594,'SAIPE FY22'!$C$9:$O$859,9,FALSE)</f>
        <v>9.166666666666666E-2</v>
      </c>
      <c r="K594" s="143">
        <f t="shared" si="19"/>
        <v>1214402.5</v>
      </c>
      <c r="L594" s="130" t="s">
        <v>10420</v>
      </c>
    </row>
    <row r="595" spans="1:12" x14ac:dyDescent="0.35">
      <c r="A595" s="50" t="s">
        <v>925</v>
      </c>
      <c r="B595" s="110" t="s">
        <v>926</v>
      </c>
      <c r="C595" s="110" t="s">
        <v>927</v>
      </c>
      <c r="D595" s="110" t="s">
        <v>119</v>
      </c>
      <c r="E595" s="7">
        <v>130042.83</v>
      </c>
      <c r="F595" s="8"/>
      <c r="G595" s="130" t="str">
        <f>VLOOKUP(A595,'NCES LEA District ID'!$F$3:$S$854,14,FALSE)</f>
        <v>1728260</v>
      </c>
      <c r="H595" s="142">
        <f>VLOOKUP(A595,'Enrollment FY18-20'!$A$9:$BL$859,64,FALSE)</f>
        <v>158.5</v>
      </c>
      <c r="I595" s="132">
        <f t="shared" si="18"/>
        <v>820.45949526813877</v>
      </c>
      <c r="J595" s="133">
        <f>VLOOKUP(A595,'SAIPE FY22'!$C$9:$O$859,9,FALSE)</f>
        <v>9.1603053435114504E-2</v>
      </c>
      <c r="K595" s="143">
        <f t="shared" si="19"/>
        <v>1214561</v>
      </c>
      <c r="L595" s="130" t="s">
        <v>10420</v>
      </c>
    </row>
    <row r="596" spans="1:12" x14ac:dyDescent="0.35">
      <c r="A596" s="50" t="s">
        <v>1784</v>
      </c>
      <c r="B596" s="110" t="s">
        <v>1785</v>
      </c>
      <c r="C596" s="110" t="s">
        <v>908</v>
      </c>
      <c r="D596" s="110" t="s">
        <v>108</v>
      </c>
      <c r="E596" s="7">
        <v>1089612.3800000001</v>
      </c>
      <c r="F596" s="8"/>
      <c r="G596" s="130" t="str">
        <f>VLOOKUP(A596,'NCES LEA District ID'!$F$3:$S$854,14,FALSE)</f>
        <v>1735400</v>
      </c>
      <c r="H596" s="142">
        <f>VLOOKUP(A596,'Enrollment FY18-20'!$A$9:$BL$859,64,FALSE)</f>
        <v>726</v>
      </c>
      <c r="I596" s="132">
        <f t="shared" si="18"/>
        <v>1500.8434986225898</v>
      </c>
      <c r="J596" s="133">
        <f>VLOOKUP(A596,'SAIPE FY22'!$C$9:$O$859,9,FALSE)</f>
        <v>9.126466753585398E-2</v>
      </c>
      <c r="K596" s="143">
        <f t="shared" si="19"/>
        <v>1215287</v>
      </c>
      <c r="L596" s="130" t="s">
        <v>10420</v>
      </c>
    </row>
    <row r="597" spans="1:12" x14ac:dyDescent="0.35">
      <c r="A597" s="50" t="s">
        <v>498</v>
      </c>
      <c r="B597" s="110" t="s">
        <v>499</v>
      </c>
      <c r="C597" s="110" t="s">
        <v>492</v>
      </c>
      <c r="D597" s="110" t="s">
        <v>10</v>
      </c>
      <c r="E597" s="7">
        <v>3091636.6599999997</v>
      </c>
      <c r="F597" s="8"/>
      <c r="G597" s="130" t="str">
        <f>VLOOKUP(A597,'NCES LEA District ID'!$F$3:$S$854,14,FALSE)</f>
        <v>1703960</v>
      </c>
      <c r="H597" s="142">
        <f>VLOOKUP(A597,'Enrollment FY18-20'!$A$9:$BL$859,64,FALSE)</f>
        <v>632</v>
      </c>
      <c r="I597" s="132">
        <f t="shared" si="18"/>
        <v>4891.8301582278473</v>
      </c>
      <c r="J597" s="133">
        <f>VLOOKUP(A597,'SAIPE FY22'!$C$9:$O$859,9,FALSE)</f>
        <v>9.1205211726384364E-2</v>
      </c>
      <c r="K597" s="143">
        <f t="shared" si="19"/>
        <v>1215919</v>
      </c>
      <c r="L597" s="130" t="s">
        <v>10420</v>
      </c>
    </row>
    <row r="598" spans="1:12" x14ac:dyDescent="0.35">
      <c r="A598" s="50" t="s">
        <v>1665</v>
      </c>
      <c r="B598" s="110" t="s">
        <v>1666</v>
      </c>
      <c r="C598" s="110" t="s">
        <v>1643</v>
      </c>
      <c r="D598" s="110" t="s">
        <v>108</v>
      </c>
      <c r="E598" s="7">
        <v>2458166.6500000004</v>
      </c>
      <c r="F598" s="8"/>
      <c r="G598" s="130" t="str">
        <f>VLOOKUP(A598,'NCES LEA District ID'!$F$3:$S$854,14,FALSE)</f>
        <v>1728920</v>
      </c>
      <c r="H598" s="142">
        <f>VLOOKUP(A598,'Enrollment FY18-20'!$A$9:$BL$859,64,FALSE)</f>
        <v>440</v>
      </c>
      <c r="I598" s="132">
        <f t="shared" si="18"/>
        <v>5586.7423863636368</v>
      </c>
      <c r="J598" s="133">
        <f>VLOOKUP(A598,'SAIPE FY22'!$C$9:$O$859,9,FALSE)</f>
        <v>9.1176470588235289E-2</v>
      </c>
      <c r="K598" s="143">
        <f t="shared" si="19"/>
        <v>1216359</v>
      </c>
      <c r="L598" s="130" t="s">
        <v>10420</v>
      </c>
    </row>
    <row r="599" spans="1:12" x14ac:dyDescent="0.35">
      <c r="A599" s="50" t="s">
        <v>717</v>
      </c>
      <c r="B599" s="110" t="s">
        <v>718</v>
      </c>
      <c r="C599" s="110" t="s">
        <v>663</v>
      </c>
      <c r="D599" s="110" t="s">
        <v>10</v>
      </c>
      <c r="E599" s="7">
        <v>3038418.28</v>
      </c>
      <c r="F599" s="8"/>
      <c r="G599" s="130" t="str">
        <f>VLOOKUP(A599,'NCES LEA District ID'!$F$3:$S$854,14,FALSE)</f>
        <v>1729890</v>
      </c>
      <c r="H599" s="142">
        <f>VLOOKUP(A599,'Enrollment FY18-20'!$A$9:$BL$859,64,FALSE)</f>
        <v>1649</v>
      </c>
      <c r="I599" s="132">
        <f t="shared" si="18"/>
        <v>1842.5823408126137</v>
      </c>
      <c r="J599" s="133">
        <f>VLOOKUP(A599,'SAIPE FY22'!$C$9:$O$859,9,FALSE)</f>
        <v>9.08203125E-2</v>
      </c>
      <c r="K599" s="143">
        <f t="shared" si="19"/>
        <v>1218008</v>
      </c>
      <c r="L599" s="130" t="s">
        <v>10420</v>
      </c>
    </row>
    <row r="600" spans="1:12" x14ac:dyDescent="0.35">
      <c r="A600" s="50" t="s">
        <v>1623</v>
      </c>
      <c r="B600" s="110" t="s">
        <v>1624</v>
      </c>
      <c r="C600" s="110" t="s">
        <v>1620</v>
      </c>
      <c r="D600" s="110" t="s">
        <v>10</v>
      </c>
      <c r="E600" s="7">
        <v>3444404.01</v>
      </c>
      <c r="F600" s="8"/>
      <c r="G600" s="130" t="str">
        <f>VLOOKUP(A600,'NCES LEA District ID'!$F$3:$S$854,14,FALSE)</f>
        <v>1704470</v>
      </c>
      <c r="H600" s="142">
        <f>VLOOKUP(A600,'Enrollment FY18-20'!$A$9:$BL$859,64,FALSE)</f>
        <v>1025.5</v>
      </c>
      <c r="I600" s="132">
        <f t="shared" si="18"/>
        <v>3358.755738664066</v>
      </c>
      <c r="J600" s="133">
        <f>VLOOKUP(A600,'SAIPE FY22'!$C$9:$O$859,9,FALSE)</f>
        <v>9.0725806451612906E-2</v>
      </c>
      <c r="K600" s="143">
        <f t="shared" si="19"/>
        <v>1219033.5</v>
      </c>
      <c r="L600" s="130" t="s">
        <v>10420</v>
      </c>
    </row>
    <row r="601" spans="1:12" x14ac:dyDescent="0.35">
      <c r="A601" s="50" t="s">
        <v>1486</v>
      </c>
      <c r="B601" s="110" t="s">
        <v>1487</v>
      </c>
      <c r="C601" s="110" t="s">
        <v>1488</v>
      </c>
      <c r="D601" s="110" t="s">
        <v>10</v>
      </c>
      <c r="E601" s="7">
        <v>414667.88</v>
      </c>
      <c r="F601" s="8"/>
      <c r="G601" s="130" t="str">
        <f>VLOOKUP(A601,'NCES LEA District ID'!$F$3:$S$854,14,FALSE)</f>
        <v>1714350</v>
      </c>
      <c r="H601" s="142">
        <f>VLOOKUP(A601,'Enrollment FY18-20'!$A$9:$BL$859,64,FALSE)</f>
        <v>601</v>
      </c>
      <c r="I601" s="132">
        <f t="shared" si="18"/>
        <v>689.96319467554076</v>
      </c>
      <c r="J601" s="133">
        <f>VLOOKUP(A601,'SAIPE FY22'!$C$9:$O$859,9,FALSE)</f>
        <v>9.0452261306532666E-2</v>
      </c>
      <c r="K601" s="143">
        <f t="shared" si="19"/>
        <v>1219634.5</v>
      </c>
      <c r="L601" s="130" t="s">
        <v>10420</v>
      </c>
    </row>
    <row r="602" spans="1:12" x14ac:dyDescent="0.35">
      <c r="A602" s="50" t="s">
        <v>124</v>
      </c>
      <c r="B602" s="110" t="s">
        <v>125</v>
      </c>
      <c r="C602" s="110" t="s">
        <v>98</v>
      </c>
      <c r="D602" s="110" t="s">
        <v>10</v>
      </c>
      <c r="E602" s="7">
        <v>1553516.8599999999</v>
      </c>
      <c r="F602" s="8"/>
      <c r="G602" s="130" t="str">
        <f>VLOOKUP(A602,'NCES LEA District ID'!$F$3:$S$854,14,FALSE)</f>
        <v>1712810</v>
      </c>
      <c r="H602" s="142">
        <f>VLOOKUP(A602,'Enrollment FY18-20'!$A$9:$BL$859,64,FALSE)</f>
        <v>562.5</v>
      </c>
      <c r="I602" s="132">
        <f t="shared" si="18"/>
        <v>2761.807751111111</v>
      </c>
      <c r="J602" s="133">
        <f>VLOOKUP(A602,'SAIPE FY22'!$C$9:$O$859,9,FALSE)</f>
        <v>9.0342679127725853E-2</v>
      </c>
      <c r="K602" s="143">
        <f t="shared" si="19"/>
        <v>1220197</v>
      </c>
      <c r="L602" s="130" t="s">
        <v>10420</v>
      </c>
    </row>
    <row r="603" spans="1:12" x14ac:dyDescent="0.35">
      <c r="A603" s="50" t="s">
        <v>1303</v>
      </c>
      <c r="B603" s="110" t="s">
        <v>1304</v>
      </c>
      <c r="C603" s="110" t="s">
        <v>1252</v>
      </c>
      <c r="D603" s="110" t="s">
        <v>10</v>
      </c>
      <c r="E603" s="7">
        <v>178508.53999999998</v>
      </c>
      <c r="F603" s="8"/>
      <c r="G603" s="130" t="str">
        <f>VLOOKUP(A603,'NCES LEA District ID'!$F$3:$S$854,14,FALSE)</f>
        <v>1700120</v>
      </c>
      <c r="H603" s="142">
        <f>VLOOKUP(A603,'Enrollment FY18-20'!$A$9:$BL$859,64,FALSE)</f>
        <v>93</v>
      </c>
      <c r="I603" s="132">
        <f t="shared" si="18"/>
        <v>1919.4466666666665</v>
      </c>
      <c r="J603" s="133">
        <f>VLOOKUP(A603,'SAIPE FY22'!$C$9:$O$859,9,FALSE)</f>
        <v>9.0225563909774431E-2</v>
      </c>
      <c r="K603" s="143">
        <f t="shared" si="19"/>
        <v>1220290</v>
      </c>
      <c r="L603" s="130" t="s">
        <v>10420</v>
      </c>
    </row>
    <row r="604" spans="1:12" x14ac:dyDescent="0.35">
      <c r="A604" s="50" t="s">
        <v>261</v>
      </c>
      <c r="B604" s="110" t="s">
        <v>262</v>
      </c>
      <c r="C604" s="110" t="s">
        <v>128</v>
      </c>
      <c r="D604" s="110" t="s">
        <v>108</v>
      </c>
      <c r="E604" s="7">
        <v>1554894.94</v>
      </c>
      <c r="F604" s="8"/>
      <c r="G604" s="130" t="str">
        <f>VLOOKUP(A604,'NCES LEA District ID'!$F$3:$S$854,14,FALSE)</f>
        <v>1721630</v>
      </c>
      <c r="H604" s="142">
        <f>VLOOKUP(A604,'Enrollment FY18-20'!$A$9:$BL$859,64,FALSE)</f>
        <v>1268.5</v>
      </c>
      <c r="I604" s="132">
        <f t="shared" si="18"/>
        <v>1225.774489554592</v>
      </c>
      <c r="J604" s="133">
        <f>VLOOKUP(A604,'SAIPE FY22'!$C$9:$O$859,9,FALSE)</f>
        <v>8.982925018559762E-2</v>
      </c>
      <c r="K604" s="143">
        <f t="shared" si="19"/>
        <v>1221558.5</v>
      </c>
      <c r="L604" s="130" t="s">
        <v>10420</v>
      </c>
    </row>
    <row r="605" spans="1:12" x14ac:dyDescent="0.35">
      <c r="A605" s="50" t="s">
        <v>634</v>
      </c>
      <c r="B605" s="110" t="s">
        <v>635</v>
      </c>
      <c r="C605" s="110" t="s">
        <v>633</v>
      </c>
      <c r="D605" s="110" t="s">
        <v>10</v>
      </c>
      <c r="E605" s="7">
        <v>2516123.69</v>
      </c>
      <c r="F605" s="8"/>
      <c r="G605" s="130" t="str">
        <f>VLOOKUP(A605,'NCES LEA District ID'!$F$3:$S$854,14,FALSE)</f>
        <v>1741750</v>
      </c>
      <c r="H605" s="142">
        <f>VLOOKUP(A605,'Enrollment FY18-20'!$A$9:$BL$859,64,FALSE)</f>
        <v>517</v>
      </c>
      <c r="I605" s="132">
        <f t="shared" si="18"/>
        <v>4866.7769632495165</v>
      </c>
      <c r="J605" s="133">
        <f>VLOOKUP(A605,'SAIPE FY22'!$C$9:$O$859,9,FALSE)</f>
        <v>8.9416058394160586E-2</v>
      </c>
      <c r="K605" s="143">
        <f t="shared" si="19"/>
        <v>1222075.5</v>
      </c>
      <c r="L605" s="130" t="s">
        <v>10420</v>
      </c>
    </row>
    <row r="606" spans="1:12" x14ac:dyDescent="0.35">
      <c r="A606" s="50" t="s">
        <v>778</v>
      </c>
      <c r="B606" s="110" t="s">
        <v>779</v>
      </c>
      <c r="C606" s="110" t="s">
        <v>723</v>
      </c>
      <c r="D606" s="110" t="s">
        <v>119</v>
      </c>
      <c r="E606" s="7">
        <v>5400737.1800000006</v>
      </c>
      <c r="F606" s="8"/>
      <c r="G606" s="130" t="str">
        <f>VLOOKUP(A606,'NCES LEA District ID'!$F$3:$S$854,14,FALSE)</f>
        <v>1713940</v>
      </c>
      <c r="H606" s="142">
        <f>VLOOKUP(A606,'Enrollment FY18-20'!$A$9:$BL$859,64,FALSE)</f>
        <v>3861.5</v>
      </c>
      <c r="I606" s="132">
        <f t="shared" si="18"/>
        <v>1398.6112080797618</v>
      </c>
      <c r="J606" s="133">
        <f>VLOOKUP(A606,'SAIPE FY22'!$C$9:$O$859,9,FALSE)</f>
        <v>8.8639200998751555E-2</v>
      </c>
      <c r="K606" s="143">
        <f t="shared" si="19"/>
        <v>1225937</v>
      </c>
      <c r="L606" s="130" t="s">
        <v>10420</v>
      </c>
    </row>
    <row r="607" spans="1:12" x14ac:dyDescent="0.35">
      <c r="A607" s="50" t="s">
        <v>1727</v>
      </c>
      <c r="B607" s="110" t="s">
        <v>1728</v>
      </c>
      <c r="C607" s="110" t="s">
        <v>1706</v>
      </c>
      <c r="D607" s="110" t="s">
        <v>10</v>
      </c>
      <c r="E607" s="7">
        <v>2675781.0499999998</v>
      </c>
      <c r="F607" s="8"/>
      <c r="G607" s="130" t="str">
        <f>VLOOKUP(A607,'NCES LEA District ID'!$F$3:$S$854,14,FALSE)</f>
        <v>1701418</v>
      </c>
      <c r="H607" s="142">
        <f>VLOOKUP(A607,'Enrollment FY18-20'!$A$9:$BL$859,64,FALSE)</f>
        <v>848</v>
      </c>
      <c r="I607" s="132">
        <f t="shared" si="18"/>
        <v>3155.4021816037734</v>
      </c>
      <c r="J607" s="133">
        <f>VLOOKUP(A607,'SAIPE FY22'!$C$9:$O$859,9,FALSE)</f>
        <v>8.8547815820543094E-2</v>
      </c>
      <c r="K607" s="143">
        <f t="shared" si="19"/>
        <v>1226785</v>
      </c>
      <c r="L607" s="130" t="s">
        <v>10420</v>
      </c>
    </row>
    <row r="608" spans="1:12" x14ac:dyDescent="0.35">
      <c r="A608" s="50" t="s">
        <v>1428</v>
      </c>
      <c r="B608" s="110" t="s">
        <v>1429</v>
      </c>
      <c r="C608" s="110" t="s">
        <v>1395</v>
      </c>
      <c r="D608" s="110" t="s">
        <v>108</v>
      </c>
      <c r="E608" s="7">
        <v>2084735.1</v>
      </c>
      <c r="F608" s="8"/>
      <c r="G608" s="130" t="str">
        <f>VLOOKUP(A608,'NCES LEA District ID'!$F$3:$S$854,14,FALSE)</f>
        <v>1700077</v>
      </c>
      <c r="H608" s="142">
        <f>VLOOKUP(A608,'Enrollment FY18-20'!$A$9:$BL$859,64,FALSE)</f>
        <v>952.5</v>
      </c>
      <c r="I608" s="132">
        <f t="shared" si="18"/>
        <v>2188.6982677165356</v>
      </c>
      <c r="J608" s="133">
        <f>VLOOKUP(A608,'SAIPE FY22'!$C$9:$O$859,9,FALSE)</f>
        <v>8.8441330998248691E-2</v>
      </c>
      <c r="K608" s="143">
        <f t="shared" si="19"/>
        <v>1227737.5</v>
      </c>
      <c r="L608" s="130" t="s">
        <v>10420</v>
      </c>
    </row>
    <row r="609" spans="1:12" x14ac:dyDescent="0.35">
      <c r="A609" s="50" t="s">
        <v>1014</v>
      </c>
      <c r="B609" s="110" t="s">
        <v>1015</v>
      </c>
      <c r="C609" s="110" t="s">
        <v>978</v>
      </c>
      <c r="D609" s="110" t="s">
        <v>10</v>
      </c>
      <c r="E609" s="7">
        <v>1234169.4400000002</v>
      </c>
      <c r="F609" s="8"/>
      <c r="G609" s="130" t="str">
        <f>VLOOKUP(A609,'NCES LEA District ID'!$F$3:$S$854,14,FALSE)</f>
        <v>1708160</v>
      </c>
      <c r="H609" s="142">
        <f>VLOOKUP(A609,'Enrollment FY18-20'!$A$9:$BL$859,64,FALSE)</f>
        <v>440.5</v>
      </c>
      <c r="I609" s="132">
        <f t="shared" si="18"/>
        <v>2801.7467423382523</v>
      </c>
      <c r="J609" s="133">
        <f>VLOOKUP(A609,'SAIPE FY22'!$C$9:$O$859,9,FALSE)</f>
        <v>8.771929824561403E-2</v>
      </c>
      <c r="K609" s="143">
        <f t="shared" si="19"/>
        <v>1228178</v>
      </c>
      <c r="L609" s="130" t="s">
        <v>10420</v>
      </c>
    </row>
    <row r="610" spans="1:12" x14ac:dyDescent="0.35">
      <c r="A610" s="50" t="s">
        <v>782</v>
      </c>
      <c r="B610" s="110" t="s">
        <v>783</v>
      </c>
      <c r="C610" s="110" t="s">
        <v>723</v>
      </c>
      <c r="D610" s="110" t="s">
        <v>108</v>
      </c>
      <c r="E610" s="7">
        <v>3910511.0100000002</v>
      </c>
      <c r="F610" s="8"/>
      <c r="G610" s="130" t="str">
        <f>VLOOKUP(A610,'NCES LEA District ID'!$F$3:$S$854,14,FALSE)</f>
        <v>1710470</v>
      </c>
      <c r="H610" s="142">
        <f>VLOOKUP(A610,'Enrollment FY18-20'!$A$9:$BL$859,64,FALSE)</f>
        <v>3302.25</v>
      </c>
      <c r="I610" s="132">
        <f t="shared" si="18"/>
        <v>1184.1959300476949</v>
      </c>
      <c r="J610" s="133">
        <f>VLOOKUP(A610,'SAIPE FY22'!$C$9:$O$859,9,FALSE)</f>
        <v>8.7520706791827718E-2</v>
      </c>
      <c r="K610" s="143">
        <f t="shared" si="19"/>
        <v>1231480.25</v>
      </c>
      <c r="L610" s="130" t="s">
        <v>10420</v>
      </c>
    </row>
    <row r="611" spans="1:12" x14ac:dyDescent="0.35">
      <c r="A611" s="50" t="s">
        <v>1430</v>
      </c>
      <c r="B611" s="110" t="s">
        <v>1431</v>
      </c>
      <c r="C611" s="110" t="s">
        <v>1395</v>
      </c>
      <c r="D611" s="110" t="s">
        <v>10</v>
      </c>
      <c r="E611" s="7">
        <v>20953049.899999995</v>
      </c>
      <c r="F611" s="8"/>
      <c r="G611" s="130" t="str">
        <f>VLOOKUP(A611,'NCES LEA District ID'!$F$3:$S$854,14,FALSE)</f>
        <v>1743330</v>
      </c>
      <c r="H611" s="142">
        <f>VLOOKUP(A611,'Enrollment FY18-20'!$A$9:$BL$859,64,FALSE)</f>
        <v>5798</v>
      </c>
      <c r="I611" s="132">
        <f t="shared" si="18"/>
        <v>3613.8409624008268</v>
      </c>
      <c r="J611" s="133">
        <f>VLOOKUP(A611,'SAIPE FY22'!$C$9:$O$859,9,FALSE)</f>
        <v>8.7396978021978017E-2</v>
      </c>
      <c r="K611" s="143">
        <f t="shared" si="19"/>
        <v>1237278.25</v>
      </c>
      <c r="L611" s="130" t="s">
        <v>10420</v>
      </c>
    </row>
    <row r="612" spans="1:12" x14ac:dyDescent="0.35">
      <c r="A612" s="50" t="s">
        <v>1318</v>
      </c>
      <c r="B612" s="110" t="s">
        <v>1319</v>
      </c>
      <c r="C612" s="110" t="s">
        <v>1313</v>
      </c>
      <c r="D612" s="110" t="s">
        <v>10</v>
      </c>
      <c r="E612" s="7">
        <v>7668829.46</v>
      </c>
      <c r="F612" s="8"/>
      <c r="G612" s="130" t="str">
        <f>VLOOKUP(A612,'NCES LEA District ID'!$F$3:$S$854,14,FALSE)</f>
        <v>1727390</v>
      </c>
      <c r="H612" s="142">
        <f>VLOOKUP(A612,'Enrollment FY18-20'!$A$9:$BL$859,64,FALSE)</f>
        <v>2420.75</v>
      </c>
      <c r="I612" s="132">
        <f t="shared" si="18"/>
        <v>3167.9559888464319</v>
      </c>
      <c r="J612" s="133">
        <f>VLOOKUP(A612,'SAIPE FY22'!$C$9:$O$859,9,FALSE)</f>
        <v>8.7311827956989246E-2</v>
      </c>
      <c r="K612" s="143">
        <f t="shared" si="19"/>
        <v>1239699</v>
      </c>
      <c r="L612" s="130" t="s">
        <v>10420</v>
      </c>
    </row>
    <row r="613" spans="1:12" x14ac:dyDescent="0.35">
      <c r="A613" s="50" t="s">
        <v>301</v>
      </c>
      <c r="B613" s="110" t="s">
        <v>302</v>
      </c>
      <c r="C613" s="110" t="s">
        <v>128</v>
      </c>
      <c r="D613" s="110" t="s">
        <v>108</v>
      </c>
      <c r="E613" s="7">
        <v>3039872.0800000005</v>
      </c>
      <c r="F613" s="8"/>
      <c r="G613" s="130" t="str">
        <f>VLOOKUP(A613,'NCES LEA District ID'!$F$3:$S$854,14,FALSE)</f>
        <v>1714550</v>
      </c>
      <c r="H613" s="142">
        <f>VLOOKUP(A613,'Enrollment FY18-20'!$A$9:$BL$859,64,FALSE)</f>
        <v>1838.25</v>
      </c>
      <c r="I613" s="132">
        <f t="shared" si="18"/>
        <v>1653.6771821025434</v>
      </c>
      <c r="J613" s="133">
        <f>VLOOKUP(A613,'SAIPE FY22'!$C$9:$O$859,9,FALSE)</f>
        <v>8.7014725568942436E-2</v>
      </c>
      <c r="K613" s="143">
        <f t="shared" si="19"/>
        <v>1241537.25</v>
      </c>
      <c r="L613" s="130" t="s">
        <v>10420</v>
      </c>
    </row>
    <row r="614" spans="1:12" x14ac:dyDescent="0.35">
      <c r="A614" s="50" t="s">
        <v>1297</v>
      </c>
      <c r="B614" s="110" t="s">
        <v>1298</v>
      </c>
      <c r="C614" s="110" t="s">
        <v>1252</v>
      </c>
      <c r="D614" s="110" t="s">
        <v>108</v>
      </c>
      <c r="E614" s="7">
        <v>72608.010000000009</v>
      </c>
      <c r="F614" s="8"/>
      <c r="G614" s="130" t="str">
        <f>VLOOKUP(A614,'NCES LEA District ID'!$F$3:$S$854,14,FALSE)</f>
        <v>1735100</v>
      </c>
      <c r="H614" s="142">
        <f>VLOOKUP(A614,'Enrollment FY18-20'!$A$9:$BL$859,64,FALSE)</f>
        <v>67</v>
      </c>
      <c r="I614" s="132">
        <f t="shared" si="18"/>
        <v>1083.7016417910449</v>
      </c>
      <c r="J614" s="133">
        <f>VLOOKUP(A614,'SAIPE FY22'!$C$9:$O$859,9,FALSE)</f>
        <v>8.6956521739130432E-2</v>
      </c>
      <c r="K614" s="143">
        <f t="shared" si="19"/>
        <v>1241604.25</v>
      </c>
      <c r="L614" s="130" t="s">
        <v>10420</v>
      </c>
    </row>
    <row r="615" spans="1:12" x14ac:dyDescent="0.35">
      <c r="A615" s="50" t="s">
        <v>438</v>
      </c>
      <c r="B615" s="110" t="s">
        <v>439</v>
      </c>
      <c r="C615" s="110" t="s">
        <v>435</v>
      </c>
      <c r="D615" s="110" t="s">
        <v>10</v>
      </c>
      <c r="E615" s="7">
        <v>2575467.5</v>
      </c>
      <c r="F615" s="8"/>
      <c r="G615" s="130" t="str">
        <f>VLOOKUP(A615,'NCES LEA District ID'!$F$3:$S$854,14,FALSE)</f>
        <v>1711610</v>
      </c>
      <c r="H615" s="142">
        <f>VLOOKUP(A615,'Enrollment FY18-20'!$A$9:$BL$859,64,FALSE)</f>
        <v>796</v>
      </c>
      <c r="I615" s="132">
        <f t="shared" si="18"/>
        <v>3235.5119346733668</v>
      </c>
      <c r="J615" s="133">
        <f>VLOOKUP(A615,'SAIPE FY22'!$C$9:$O$859,9,FALSE)</f>
        <v>8.673469387755102E-2</v>
      </c>
      <c r="K615" s="143">
        <f t="shared" si="19"/>
        <v>1242400.25</v>
      </c>
      <c r="L615" s="130" t="s">
        <v>10420</v>
      </c>
    </row>
    <row r="616" spans="1:12" x14ac:dyDescent="0.35">
      <c r="A616" s="50" t="s">
        <v>1808</v>
      </c>
      <c r="B616" s="110" t="s">
        <v>1809</v>
      </c>
      <c r="C616" s="110" t="s">
        <v>907</v>
      </c>
      <c r="D616" s="110" t="s">
        <v>10</v>
      </c>
      <c r="E616" s="7">
        <v>1171098.8099999998</v>
      </c>
      <c r="F616" s="8"/>
      <c r="G616" s="130" t="str">
        <f>VLOOKUP(A616,'NCES LEA District ID'!$F$3:$S$854,14,FALSE)</f>
        <v>1733380</v>
      </c>
      <c r="H616" s="142">
        <f>VLOOKUP(A616,'Enrollment FY18-20'!$A$9:$BL$859,64,FALSE)</f>
        <v>1356.5</v>
      </c>
      <c r="I616" s="132">
        <f t="shared" si="18"/>
        <v>863.32385551050481</v>
      </c>
      <c r="J616" s="133">
        <f>VLOOKUP(A616,'SAIPE FY22'!$C$9:$O$859,9,FALSE)</f>
        <v>8.6705202312138727E-2</v>
      </c>
      <c r="K616" s="143">
        <f t="shared" si="19"/>
        <v>1243756.75</v>
      </c>
      <c r="L616" s="130" t="s">
        <v>10420</v>
      </c>
    </row>
    <row r="617" spans="1:12" x14ac:dyDescent="0.35">
      <c r="A617" s="50" t="s">
        <v>237</v>
      </c>
      <c r="B617" s="110" t="s">
        <v>238</v>
      </c>
      <c r="C617" s="110" t="s">
        <v>128</v>
      </c>
      <c r="D617" s="110" t="s">
        <v>108</v>
      </c>
      <c r="E617" s="7">
        <v>1321216.1100000001</v>
      </c>
      <c r="F617" s="8"/>
      <c r="G617" s="130" t="str">
        <f>VLOOKUP(A617,'NCES LEA District ID'!$F$3:$S$854,14,FALSE)</f>
        <v>1741790</v>
      </c>
      <c r="H617" s="142">
        <f>VLOOKUP(A617,'Enrollment FY18-20'!$A$9:$BL$859,64,FALSE)</f>
        <v>1071</v>
      </c>
      <c r="I617" s="132">
        <f t="shared" si="18"/>
        <v>1233.628487394958</v>
      </c>
      <c r="J617" s="133">
        <f>VLOOKUP(A617,'SAIPE FY22'!$C$9:$O$859,9,FALSE)</f>
        <v>8.6558761435608728E-2</v>
      </c>
      <c r="K617" s="143">
        <f t="shared" si="19"/>
        <v>1244827.75</v>
      </c>
      <c r="L617" s="130" t="s">
        <v>10420</v>
      </c>
    </row>
    <row r="618" spans="1:12" x14ac:dyDescent="0.35">
      <c r="A618" s="50" t="s">
        <v>784</v>
      </c>
      <c r="B618" s="110" t="s">
        <v>785</v>
      </c>
      <c r="C618" s="110" t="s">
        <v>723</v>
      </c>
      <c r="D618" s="110" t="s">
        <v>119</v>
      </c>
      <c r="E618" s="7">
        <v>4429536.6400000006</v>
      </c>
      <c r="F618" s="8"/>
      <c r="G618" s="130" t="str">
        <f>VLOOKUP(A618,'NCES LEA District ID'!$F$3:$S$854,14,FALSE)</f>
        <v>1740440</v>
      </c>
      <c r="H618" s="142">
        <f>VLOOKUP(A618,'Enrollment FY18-20'!$A$9:$BL$859,64,FALSE)</f>
        <v>2022.5</v>
      </c>
      <c r="I618" s="132">
        <f t="shared" si="18"/>
        <v>2190.1293646477134</v>
      </c>
      <c r="J618" s="133">
        <f>VLOOKUP(A618,'SAIPE FY22'!$C$9:$O$859,9,FALSE)</f>
        <v>8.6493395824456754E-2</v>
      </c>
      <c r="K618" s="143">
        <f t="shared" si="19"/>
        <v>1246850.25</v>
      </c>
      <c r="L618" s="130" t="s">
        <v>10420</v>
      </c>
    </row>
    <row r="619" spans="1:12" x14ac:dyDescent="0.35">
      <c r="A619" s="50" t="s">
        <v>762</v>
      </c>
      <c r="B619" s="110" t="s">
        <v>763</v>
      </c>
      <c r="C619" s="110" t="s">
        <v>723</v>
      </c>
      <c r="D619" s="110" t="s">
        <v>108</v>
      </c>
      <c r="E619" s="7">
        <v>1396017.43</v>
      </c>
      <c r="F619" s="8"/>
      <c r="G619" s="130" t="str">
        <f>VLOOKUP(A619,'NCES LEA District ID'!$F$3:$S$854,14,FALSE)</f>
        <v>1724000</v>
      </c>
      <c r="H619" s="142">
        <f>VLOOKUP(A619,'Enrollment FY18-20'!$A$9:$BL$859,64,FALSE)</f>
        <v>1371.5</v>
      </c>
      <c r="I619" s="132">
        <f t="shared" si="18"/>
        <v>1017.8763616478308</v>
      </c>
      <c r="J619" s="133">
        <f>VLOOKUP(A619,'SAIPE FY22'!$C$9:$O$859,9,FALSE)</f>
        <v>8.6290883785664574E-2</v>
      </c>
      <c r="K619" s="143">
        <f t="shared" si="19"/>
        <v>1248221.75</v>
      </c>
      <c r="L619" s="130" t="s">
        <v>10420</v>
      </c>
    </row>
    <row r="620" spans="1:12" x14ac:dyDescent="0.35">
      <c r="A620" s="50" t="s">
        <v>1293</v>
      </c>
      <c r="B620" s="110" t="s">
        <v>1294</v>
      </c>
      <c r="C620" s="110" t="s">
        <v>1252</v>
      </c>
      <c r="D620" s="110" t="s">
        <v>108</v>
      </c>
      <c r="E620" s="7">
        <v>333687.32</v>
      </c>
      <c r="F620" s="8"/>
      <c r="G620" s="130" t="str">
        <f>VLOOKUP(A620,'NCES LEA District ID'!$F$3:$S$854,14,FALSE)</f>
        <v>1740530</v>
      </c>
      <c r="H620" s="142">
        <f>VLOOKUP(A620,'Enrollment FY18-20'!$A$9:$BL$859,64,FALSE)</f>
        <v>345.5</v>
      </c>
      <c r="I620" s="132">
        <f t="shared" si="18"/>
        <v>965.80989869753978</v>
      </c>
      <c r="J620" s="133">
        <f>VLOOKUP(A620,'SAIPE FY22'!$C$9:$O$859,9,FALSE)</f>
        <v>8.5501858736059477E-2</v>
      </c>
      <c r="K620" s="143">
        <f t="shared" si="19"/>
        <v>1248567.25</v>
      </c>
      <c r="L620" s="130" t="s">
        <v>10420</v>
      </c>
    </row>
    <row r="621" spans="1:12" x14ac:dyDescent="0.35">
      <c r="A621" s="50" t="s">
        <v>1459</v>
      </c>
      <c r="B621" s="110" t="s">
        <v>10427</v>
      </c>
      <c r="C621" s="110" t="s">
        <v>1454</v>
      </c>
      <c r="D621" s="110" t="s">
        <v>10</v>
      </c>
      <c r="E621" s="7">
        <v>283470.53999999998</v>
      </c>
      <c r="F621" s="8"/>
      <c r="G621" s="130" t="str">
        <f>VLOOKUP(A621,'NCES LEA District ID'!$F$3:$S$854,14,FALSE)</f>
        <v>1722350</v>
      </c>
      <c r="H621" s="142">
        <f>VLOOKUP(A621,'Enrollment FY18-20'!$A$9:$BL$859,64,FALSE)</f>
        <v>175.5</v>
      </c>
      <c r="I621" s="132">
        <f t="shared" si="18"/>
        <v>1615.2167521367521</v>
      </c>
      <c r="J621" s="133">
        <f>VLOOKUP(A621,'SAIPE FY22'!$C$9:$O$859,9,FALSE)</f>
        <v>8.5501858736059477E-2</v>
      </c>
      <c r="K621" s="143">
        <f t="shared" si="19"/>
        <v>1248742.75</v>
      </c>
      <c r="L621" s="130" t="s">
        <v>10420</v>
      </c>
    </row>
    <row r="622" spans="1:12" x14ac:dyDescent="0.35">
      <c r="A622" s="50" t="s">
        <v>1089</v>
      </c>
      <c r="B622" s="110" t="s">
        <v>1090</v>
      </c>
      <c r="C622" s="110" t="s">
        <v>1080</v>
      </c>
      <c r="D622" s="110" t="s">
        <v>10</v>
      </c>
      <c r="E622" s="7">
        <v>57507751.519999996</v>
      </c>
      <c r="F622" s="8"/>
      <c r="G622" s="130" t="str">
        <f>VLOOKUP(A622,'NCES LEA District ID'!$F$3:$S$854,14,FALSE)</f>
        <v>1708550</v>
      </c>
      <c r="H622" s="142">
        <f>VLOOKUP(A622,'Enrollment FY18-20'!$A$9:$BL$859,64,FALSE)</f>
        <v>20125.25</v>
      </c>
      <c r="I622" s="132">
        <f t="shared" si="18"/>
        <v>2857.492529036906</v>
      </c>
      <c r="J622" s="133">
        <f>VLOOKUP(A622,'SAIPE FY22'!$C$9:$O$859,9,FALSE)</f>
        <v>8.5086419753086423E-2</v>
      </c>
      <c r="K622" s="143">
        <f t="shared" si="19"/>
        <v>1268868</v>
      </c>
      <c r="L622" s="130" t="s">
        <v>10420</v>
      </c>
    </row>
    <row r="623" spans="1:12" x14ac:dyDescent="0.35">
      <c r="A623" s="50" t="s">
        <v>764</v>
      </c>
      <c r="B623" s="110" t="s">
        <v>765</v>
      </c>
      <c r="C623" s="110" t="s">
        <v>723</v>
      </c>
      <c r="D623" s="110" t="s">
        <v>108</v>
      </c>
      <c r="E623" s="7">
        <v>1912818.71</v>
      </c>
      <c r="F623" s="8"/>
      <c r="G623" s="130" t="str">
        <f>VLOOKUP(A623,'NCES LEA District ID'!$F$3:$S$854,14,FALSE)</f>
        <v>1721450</v>
      </c>
      <c r="H623" s="142">
        <f>VLOOKUP(A623,'Enrollment FY18-20'!$A$9:$BL$859,64,FALSE)</f>
        <v>1306</v>
      </c>
      <c r="I623" s="132">
        <f t="shared" si="18"/>
        <v>1464.6391347626341</v>
      </c>
      <c r="J623" s="133">
        <f>VLOOKUP(A623,'SAIPE FY22'!$C$9:$O$859,9,FALSE)</f>
        <v>8.4777227722772283E-2</v>
      </c>
      <c r="K623" s="143">
        <f t="shared" si="19"/>
        <v>1270174</v>
      </c>
      <c r="L623" s="130" t="s">
        <v>10420</v>
      </c>
    </row>
    <row r="624" spans="1:12" x14ac:dyDescent="0.35">
      <c r="A624" s="50" t="s">
        <v>295</v>
      </c>
      <c r="B624" s="110" t="s">
        <v>296</v>
      </c>
      <c r="C624" s="110" t="s">
        <v>128</v>
      </c>
      <c r="D624" s="110" t="s">
        <v>108</v>
      </c>
      <c r="E624" s="7">
        <v>1690537.3199999998</v>
      </c>
      <c r="F624" s="8"/>
      <c r="G624" s="130" t="str">
        <f>VLOOKUP(A624,'NCES LEA District ID'!$F$3:$S$854,14,FALSE)</f>
        <v>1730600</v>
      </c>
      <c r="H624" s="142">
        <f>VLOOKUP(A624,'Enrollment FY18-20'!$A$9:$BL$859,64,FALSE)</f>
        <v>1914</v>
      </c>
      <c r="I624" s="132">
        <f t="shared" si="18"/>
        <v>883.24833855799363</v>
      </c>
      <c r="J624" s="133">
        <f>VLOOKUP(A624,'SAIPE FY22'!$C$9:$O$859,9,FALSE)</f>
        <v>8.4546472564389699E-2</v>
      </c>
      <c r="K624" s="143">
        <f t="shared" si="19"/>
        <v>1272088</v>
      </c>
      <c r="L624" s="130" t="s">
        <v>10420</v>
      </c>
    </row>
    <row r="625" spans="1:12" x14ac:dyDescent="0.35">
      <c r="A625" s="50" t="s">
        <v>567</v>
      </c>
      <c r="B625" s="110" t="s">
        <v>568</v>
      </c>
      <c r="C625" s="110" t="s">
        <v>550</v>
      </c>
      <c r="D625" s="110" t="s">
        <v>108</v>
      </c>
      <c r="E625" s="7">
        <v>714508.48999999987</v>
      </c>
      <c r="F625" s="8"/>
      <c r="G625" s="130" t="str">
        <f>VLOOKUP(A625,'NCES LEA District ID'!$F$3:$S$854,14,FALSE)</f>
        <v>1703270</v>
      </c>
      <c r="H625" s="142">
        <f>VLOOKUP(A625,'Enrollment FY18-20'!$A$9:$BL$859,64,FALSE)</f>
        <v>175</v>
      </c>
      <c r="I625" s="132">
        <f t="shared" si="18"/>
        <v>4082.9056571428564</v>
      </c>
      <c r="J625" s="133">
        <f>VLOOKUP(A625,'SAIPE FY22'!$C$9:$O$859,9,FALSE)</f>
        <v>8.4415584415584416E-2</v>
      </c>
      <c r="K625" s="143">
        <f t="shared" si="19"/>
        <v>1272263</v>
      </c>
      <c r="L625" s="130" t="s">
        <v>10420</v>
      </c>
    </row>
    <row r="626" spans="1:12" x14ac:dyDescent="0.35">
      <c r="A626" s="50" t="s">
        <v>930</v>
      </c>
      <c r="B626" s="110" t="s">
        <v>931</v>
      </c>
      <c r="C626" s="110" t="s">
        <v>927</v>
      </c>
      <c r="D626" s="110" t="s">
        <v>10</v>
      </c>
      <c r="E626" s="7">
        <v>15332574.229999999</v>
      </c>
      <c r="F626" s="8"/>
      <c r="G626" s="130" t="str">
        <f>VLOOKUP(A626,'NCES LEA District ID'!$F$3:$S$854,14,FALSE)</f>
        <v>1731770</v>
      </c>
      <c r="H626" s="142">
        <f>VLOOKUP(A626,'Enrollment FY18-20'!$A$9:$BL$859,64,FALSE)</f>
        <v>2242</v>
      </c>
      <c r="I626" s="132">
        <f t="shared" si="18"/>
        <v>6838.7931445138265</v>
      </c>
      <c r="J626" s="133">
        <f>VLOOKUP(A626,'SAIPE FY22'!$C$9:$O$859,9,FALSE)</f>
        <v>8.4271844660194176E-2</v>
      </c>
      <c r="K626" s="143">
        <f t="shared" si="19"/>
        <v>1274505</v>
      </c>
      <c r="L626" s="130" t="s">
        <v>10420</v>
      </c>
    </row>
    <row r="627" spans="1:12" x14ac:dyDescent="0.35">
      <c r="A627" s="50" t="s">
        <v>425</v>
      </c>
      <c r="B627" s="110" t="s">
        <v>426</v>
      </c>
      <c r="C627" s="110" t="s">
        <v>413</v>
      </c>
      <c r="D627" s="110" t="s">
        <v>10</v>
      </c>
      <c r="E627" s="7">
        <v>1003162.9500000001</v>
      </c>
      <c r="F627" s="8"/>
      <c r="G627" s="130" t="str">
        <f>VLOOKUP(A627,'NCES LEA District ID'!$F$3:$S$854,14,FALSE)</f>
        <v>1740740</v>
      </c>
      <c r="H627" s="142">
        <f>VLOOKUP(A627,'Enrollment FY18-20'!$A$9:$BL$859,64,FALSE)</f>
        <v>359.5</v>
      </c>
      <c r="I627" s="132">
        <f t="shared" si="18"/>
        <v>2790.4393602225314</v>
      </c>
      <c r="J627" s="133">
        <f>VLOOKUP(A627,'SAIPE FY22'!$C$9:$O$859,9,FALSE)</f>
        <v>8.4210526315789472E-2</v>
      </c>
      <c r="K627" s="143">
        <f t="shared" si="19"/>
        <v>1274864.5</v>
      </c>
      <c r="L627" s="130" t="s">
        <v>10420</v>
      </c>
    </row>
    <row r="628" spans="1:12" x14ac:dyDescent="0.35">
      <c r="A628" s="50" t="s">
        <v>465</v>
      </c>
      <c r="B628" s="110" t="s">
        <v>466</v>
      </c>
      <c r="C628" s="110" t="s">
        <v>444</v>
      </c>
      <c r="D628" s="110" t="s">
        <v>108</v>
      </c>
      <c r="E628" s="7">
        <v>297940.32</v>
      </c>
      <c r="F628" s="8"/>
      <c r="G628" s="130" t="str">
        <f>VLOOKUP(A628,'NCES LEA District ID'!$F$3:$S$854,14,FALSE)</f>
        <v>1716650</v>
      </c>
      <c r="H628" s="142">
        <f>VLOOKUP(A628,'Enrollment FY18-20'!$A$9:$BL$859,64,FALSE)</f>
        <v>164.5</v>
      </c>
      <c r="I628" s="132">
        <f t="shared" si="18"/>
        <v>1811.1873556231003</v>
      </c>
      <c r="J628" s="133">
        <f>VLOOKUP(A628,'SAIPE FY22'!$C$9:$O$859,9,FALSE)</f>
        <v>8.4112149532710276E-2</v>
      </c>
      <c r="K628" s="143">
        <f t="shared" si="19"/>
        <v>1275029</v>
      </c>
      <c r="L628" s="130" t="s">
        <v>10420</v>
      </c>
    </row>
    <row r="629" spans="1:12" x14ac:dyDescent="0.35">
      <c r="A629" s="50" t="s">
        <v>137</v>
      </c>
      <c r="B629" s="110" t="s">
        <v>138</v>
      </c>
      <c r="C629" s="110" t="s">
        <v>128</v>
      </c>
      <c r="D629" s="110" t="s">
        <v>108</v>
      </c>
      <c r="E629" s="7">
        <v>1478847.1199999996</v>
      </c>
      <c r="F629" s="8"/>
      <c r="G629" s="130" t="str">
        <f>VLOOKUP(A629,'NCES LEA District ID'!$F$3:$S$854,14,FALSE)</f>
        <v>1733870</v>
      </c>
      <c r="H629" s="142">
        <f>VLOOKUP(A629,'Enrollment FY18-20'!$A$9:$BL$859,64,FALSE)</f>
        <v>1535.5</v>
      </c>
      <c r="I629" s="132">
        <f t="shared" si="18"/>
        <v>963.10460436339929</v>
      </c>
      <c r="J629" s="133">
        <f>VLOOKUP(A629,'SAIPE FY22'!$C$9:$O$859,9,FALSE)</f>
        <v>8.4061869535978481E-2</v>
      </c>
      <c r="K629" s="143">
        <f t="shared" si="19"/>
        <v>1276564.5</v>
      </c>
      <c r="L629" s="130" t="s">
        <v>10420</v>
      </c>
    </row>
    <row r="630" spans="1:12" x14ac:dyDescent="0.35">
      <c r="A630" s="50" t="s">
        <v>1694</v>
      </c>
      <c r="B630" s="110" t="s">
        <v>1695</v>
      </c>
      <c r="C630" s="110" t="s">
        <v>1689</v>
      </c>
      <c r="D630" s="110" t="s">
        <v>10</v>
      </c>
      <c r="E630" s="7">
        <v>2617806.73</v>
      </c>
      <c r="F630" s="8"/>
      <c r="G630" s="130" t="str">
        <f>VLOOKUP(A630,'NCES LEA District ID'!$F$3:$S$854,14,FALSE)</f>
        <v>1700326</v>
      </c>
      <c r="H630" s="142">
        <f>VLOOKUP(A630,'Enrollment FY18-20'!$A$9:$BL$859,64,FALSE)</f>
        <v>1154.5</v>
      </c>
      <c r="I630" s="132">
        <f t="shared" si="18"/>
        <v>2267.4809268081422</v>
      </c>
      <c r="J630" s="133">
        <f>VLOOKUP(A630,'SAIPE FY22'!$C$9:$O$859,9,FALSE)</f>
        <v>8.386581469648563E-2</v>
      </c>
      <c r="K630" s="143">
        <f t="shared" si="19"/>
        <v>1277719</v>
      </c>
      <c r="L630" s="130" t="s">
        <v>10420</v>
      </c>
    </row>
    <row r="631" spans="1:12" x14ac:dyDescent="0.35">
      <c r="A631" s="50" t="s">
        <v>1002</v>
      </c>
      <c r="B631" s="110" t="s">
        <v>1003</v>
      </c>
      <c r="C631" s="110" t="s">
        <v>981</v>
      </c>
      <c r="D631" s="110" t="s">
        <v>119</v>
      </c>
      <c r="E631" s="7">
        <v>53245.34</v>
      </c>
      <c r="F631" s="8"/>
      <c r="G631" s="130" t="str">
        <f>VLOOKUP(A631,'NCES LEA District ID'!$F$3:$S$854,14,FALSE)</f>
        <v>1729730</v>
      </c>
      <c r="H631" s="142">
        <f>VLOOKUP(A631,'Enrollment FY18-20'!$A$9:$BL$859,64,FALSE)</f>
        <v>34.5</v>
      </c>
      <c r="I631" s="132">
        <f t="shared" si="18"/>
        <v>1543.343188405797</v>
      </c>
      <c r="J631" s="133">
        <f>VLOOKUP(A631,'SAIPE FY22'!$C$9:$O$859,9,FALSE)</f>
        <v>8.3333333333333329E-2</v>
      </c>
      <c r="K631" s="143">
        <f t="shared" si="19"/>
        <v>1277753.5</v>
      </c>
      <c r="L631" s="130" t="s">
        <v>10420</v>
      </c>
    </row>
    <row r="632" spans="1:12" x14ac:dyDescent="0.35">
      <c r="A632" s="50" t="s">
        <v>161</v>
      </c>
      <c r="B632" s="110" t="s">
        <v>162</v>
      </c>
      <c r="C632" s="110" t="s">
        <v>128</v>
      </c>
      <c r="D632" s="110" t="s">
        <v>108</v>
      </c>
      <c r="E632" s="7">
        <v>16992226.189999998</v>
      </c>
      <c r="F632" s="8"/>
      <c r="G632" s="130" t="str">
        <f>VLOOKUP(A632,'NCES LEA District ID'!$F$3:$S$854,14,FALSE)</f>
        <v>1734740</v>
      </c>
      <c r="H632" s="142">
        <f>VLOOKUP(A632,'Enrollment FY18-20'!$A$9:$BL$859,64,FALSE)</f>
        <v>15025.75</v>
      </c>
      <c r="I632" s="132">
        <f t="shared" si="18"/>
        <v>1130.8737460692475</v>
      </c>
      <c r="J632" s="133">
        <f>VLOOKUP(A632,'SAIPE FY22'!$C$9:$O$859,9,FALSE)</f>
        <v>8.3320788800240853E-2</v>
      </c>
      <c r="K632" s="143">
        <f t="shared" si="19"/>
        <v>1292779.25</v>
      </c>
      <c r="L632" s="130" t="s">
        <v>10420</v>
      </c>
    </row>
    <row r="633" spans="1:12" x14ac:dyDescent="0.35">
      <c r="A633" s="50" t="s">
        <v>788</v>
      </c>
      <c r="B633" s="110" t="s">
        <v>789</v>
      </c>
      <c r="C633" s="110" t="s">
        <v>723</v>
      </c>
      <c r="D633" s="110" t="s">
        <v>119</v>
      </c>
      <c r="E633" s="7">
        <v>1847100.66</v>
      </c>
      <c r="F633" s="8"/>
      <c r="G633" s="130" t="str">
        <f>VLOOKUP(A633,'NCES LEA District ID'!$F$3:$S$854,14,FALSE)</f>
        <v>1715030</v>
      </c>
      <c r="H633" s="142">
        <f>VLOOKUP(A633,'Enrollment FY18-20'!$A$9:$BL$859,64,FALSE)</f>
        <v>1454.5</v>
      </c>
      <c r="I633" s="132">
        <f t="shared" si="18"/>
        <v>1269.9213887933997</v>
      </c>
      <c r="J633" s="133">
        <f>VLOOKUP(A633,'SAIPE FY22'!$C$9:$O$859,9,FALSE)</f>
        <v>8.3113456464379953E-2</v>
      </c>
      <c r="K633" s="143">
        <f t="shared" si="19"/>
        <v>1294233.75</v>
      </c>
      <c r="L633" s="130" t="s">
        <v>10420</v>
      </c>
    </row>
    <row r="634" spans="1:12" x14ac:dyDescent="0.35">
      <c r="A634" s="50" t="s">
        <v>122</v>
      </c>
      <c r="B634" s="110" t="s">
        <v>123</v>
      </c>
      <c r="C634" s="110" t="s">
        <v>98</v>
      </c>
      <c r="D634" s="110" t="s">
        <v>10</v>
      </c>
      <c r="E634" s="7">
        <v>2906738.14</v>
      </c>
      <c r="F634" s="8"/>
      <c r="G634" s="130" t="str">
        <f>VLOOKUP(A634,'NCES LEA District ID'!$F$3:$S$854,14,FALSE)</f>
        <v>1731050</v>
      </c>
      <c r="H634" s="142">
        <f>VLOOKUP(A634,'Enrollment FY18-20'!$A$9:$BL$859,64,FALSE)</f>
        <v>888</v>
      </c>
      <c r="I634" s="132">
        <f t="shared" si="18"/>
        <v>3273.3537612612613</v>
      </c>
      <c r="J634" s="133">
        <f>VLOOKUP(A634,'SAIPE FY22'!$C$9:$O$859,9,FALSE)</f>
        <v>8.2878953107960743E-2</v>
      </c>
      <c r="K634" s="143">
        <f t="shared" si="19"/>
        <v>1295121.75</v>
      </c>
      <c r="L634" s="130" t="s">
        <v>10420</v>
      </c>
    </row>
    <row r="635" spans="1:12" x14ac:dyDescent="0.35">
      <c r="A635" s="50" t="s">
        <v>911</v>
      </c>
      <c r="B635" s="110" t="s">
        <v>912</v>
      </c>
      <c r="C635" s="110" t="s">
        <v>908</v>
      </c>
      <c r="D635" s="110" t="s">
        <v>108</v>
      </c>
      <c r="E635" s="7">
        <v>3692042.56</v>
      </c>
      <c r="F635" s="8"/>
      <c r="G635" s="130" t="str">
        <f>VLOOKUP(A635,'NCES LEA District ID'!$F$3:$S$854,14,FALSE)</f>
        <v>1726610</v>
      </c>
      <c r="H635" s="142">
        <f>VLOOKUP(A635,'Enrollment FY18-20'!$A$9:$BL$859,64,FALSE)</f>
        <v>1123</v>
      </c>
      <c r="I635" s="132">
        <f t="shared" si="18"/>
        <v>3287.6603383793413</v>
      </c>
      <c r="J635" s="133">
        <f>VLOOKUP(A635,'SAIPE FY22'!$C$9:$O$859,9,FALSE)</f>
        <v>8.2742316784869971E-2</v>
      </c>
      <c r="K635" s="143">
        <f t="shared" si="19"/>
        <v>1296244.75</v>
      </c>
      <c r="L635" s="130" t="s">
        <v>10420</v>
      </c>
    </row>
    <row r="636" spans="1:12" x14ac:dyDescent="0.35">
      <c r="A636" s="50" t="s">
        <v>715</v>
      </c>
      <c r="B636" s="110" t="s">
        <v>716</v>
      </c>
      <c r="C636" s="110" t="s">
        <v>663</v>
      </c>
      <c r="D636" s="110" t="s">
        <v>10</v>
      </c>
      <c r="E636" s="7">
        <v>875990.06</v>
      </c>
      <c r="F636" s="8"/>
      <c r="G636" s="130" t="str">
        <f>VLOOKUP(A636,'NCES LEA District ID'!$F$3:$S$854,14,FALSE)</f>
        <v>1722710</v>
      </c>
      <c r="H636" s="142">
        <f>VLOOKUP(A636,'Enrollment FY18-20'!$A$9:$BL$859,64,FALSE)</f>
        <v>487</v>
      </c>
      <c r="I636" s="132">
        <f t="shared" si="18"/>
        <v>1798.7475564681727</v>
      </c>
      <c r="J636" s="133">
        <f>VLOOKUP(A636,'SAIPE FY22'!$C$9:$O$859,9,FALSE)</f>
        <v>8.2089552238805971E-2</v>
      </c>
      <c r="K636" s="143">
        <f t="shared" si="19"/>
        <v>1296731.75</v>
      </c>
      <c r="L636" s="130" t="s">
        <v>10420</v>
      </c>
    </row>
    <row r="637" spans="1:12" x14ac:dyDescent="0.35">
      <c r="A637" s="50" t="s">
        <v>1316</v>
      </c>
      <c r="B637" s="110" t="s">
        <v>1317</v>
      </c>
      <c r="C637" s="110" t="s">
        <v>1313</v>
      </c>
      <c r="D637" s="110" t="s">
        <v>10</v>
      </c>
      <c r="E637" s="7">
        <v>1627508.6999999997</v>
      </c>
      <c r="F637" s="8"/>
      <c r="G637" s="130" t="str">
        <f>VLOOKUP(A637,'NCES LEA District ID'!$F$3:$S$854,14,FALSE)</f>
        <v>1724750</v>
      </c>
      <c r="H637" s="142">
        <f>VLOOKUP(A637,'Enrollment FY18-20'!$A$9:$BL$859,64,FALSE)</f>
        <v>1137.5</v>
      </c>
      <c r="I637" s="132">
        <f t="shared" si="18"/>
        <v>1430.7768791208789</v>
      </c>
      <c r="J637" s="133">
        <f>VLOOKUP(A637,'SAIPE FY22'!$C$9:$O$859,9,FALSE)</f>
        <v>8.1702127659574464E-2</v>
      </c>
      <c r="K637" s="143">
        <f t="shared" si="19"/>
        <v>1297869.25</v>
      </c>
      <c r="L637" s="130" t="s">
        <v>10420</v>
      </c>
    </row>
    <row r="638" spans="1:12" x14ac:dyDescent="0.35">
      <c r="A638" s="50" t="s">
        <v>1269</v>
      </c>
      <c r="B638" s="110" t="s">
        <v>1270</v>
      </c>
      <c r="C638" s="110" t="s">
        <v>1252</v>
      </c>
      <c r="D638" s="110" t="s">
        <v>108</v>
      </c>
      <c r="E638" s="7">
        <v>247503</v>
      </c>
      <c r="F638" s="8"/>
      <c r="G638" s="130" t="str">
        <f>VLOOKUP(A638,'NCES LEA District ID'!$F$3:$S$854,14,FALSE)</f>
        <v>1717220</v>
      </c>
      <c r="H638" s="142">
        <f>VLOOKUP(A638,'Enrollment FY18-20'!$A$9:$BL$859,64,FALSE)</f>
        <v>188.5</v>
      </c>
      <c r="I638" s="132">
        <f t="shared" si="18"/>
        <v>1313.0132625994695</v>
      </c>
      <c r="J638" s="133">
        <f>VLOOKUP(A638,'SAIPE FY22'!$C$9:$O$859,9,FALSE)</f>
        <v>8.1699346405228759E-2</v>
      </c>
      <c r="K638" s="143">
        <f t="shared" si="19"/>
        <v>1298057.75</v>
      </c>
      <c r="L638" s="130" t="s">
        <v>10420</v>
      </c>
    </row>
    <row r="639" spans="1:12" x14ac:dyDescent="0.35">
      <c r="A639" s="50" t="s">
        <v>197</v>
      </c>
      <c r="B639" s="110" t="s">
        <v>198</v>
      </c>
      <c r="C639" s="110" t="s">
        <v>128</v>
      </c>
      <c r="D639" s="110" t="s">
        <v>119</v>
      </c>
      <c r="E639" s="7">
        <v>5612461.4500000002</v>
      </c>
      <c r="F639" s="8"/>
      <c r="G639" s="130" t="str">
        <f>VLOOKUP(A639,'NCES LEA District ID'!$F$3:$S$854,14,FALSE)</f>
        <v>1724090</v>
      </c>
      <c r="H639" s="142">
        <f>VLOOKUP(A639,'Enrollment FY18-20'!$A$9:$BL$859,64,FALSE)</f>
        <v>6293</v>
      </c>
      <c r="I639" s="132">
        <f t="shared" si="18"/>
        <v>891.85784999205464</v>
      </c>
      <c r="J639" s="133">
        <f>VLOOKUP(A639,'SAIPE FY22'!$C$9:$O$859,9,FALSE)</f>
        <v>8.1695966907962769E-2</v>
      </c>
      <c r="K639" s="143">
        <f t="shared" si="19"/>
        <v>1304350.75</v>
      </c>
      <c r="L639" s="130" t="s">
        <v>10420</v>
      </c>
    </row>
    <row r="640" spans="1:12" x14ac:dyDescent="0.35">
      <c r="A640" s="50" t="s">
        <v>1012</v>
      </c>
      <c r="B640" s="110" t="s">
        <v>1013</v>
      </c>
      <c r="C640" s="110" t="s">
        <v>978</v>
      </c>
      <c r="D640" s="110" t="s">
        <v>10</v>
      </c>
      <c r="E640" s="7">
        <v>849365.52999999991</v>
      </c>
      <c r="F640" s="8"/>
      <c r="G640" s="130" t="str">
        <f>VLOOKUP(A640,'NCES LEA District ID'!$F$3:$S$854,14,FALSE)</f>
        <v>1703810</v>
      </c>
      <c r="H640" s="142">
        <f>VLOOKUP(A640,'Enrollment FY18-20'!$A$9:$BL$859,64,FALSE)</f>
        <v>323</v>
      </c>
      <c r="I640" s="132">
        <f t="shared" si="18"/>
        <v>2629.6146439628478</v>
      </c>
      <c r="J640" s="133">
        <f>VLOOKUP(A640,'SAIPE FY22'!$C$9:$O$859,9,FALSE)</f>
        <v>8.1570996978851965E-2</v>
      </c>
      <c r="K640" s="143">
        <f t="shared" si="19"/>
        <v>1304673.75</v>
      </c>
      <c r="L640" s="130" t="s">
        <v>10420</v>
      </c>
    </row>
    <row r="641" spans="1:12" x14ac:dyDescent="0.35">
      <c r="A641" s="50" t="s">
        <v>766</v>
      </c>
      <c r="B641" s="110" t="s">
        <v>767</v>
      </c>
      <c r="C641" s="110" t="s">
        <v>723</v>
      </c>
      <c r="D641" s="110" t="s">
        <v>108</v>
      </c>
      <c r="E641" s="7">
        <v>598425.63000000012</v>
      </c>
      <c r="F641" s="8"/>
      <c r="G641" s="130" t="str">
        <f>VLOOKUP(A641,'NCES LEA District ID'!$F$3:$S$854,14,FALSE)</f>
        <v>1717160</v>
      </c>
      <c r="H641" s="142">
        <f>VLOOKUP(A641,'Enrollment FY18-20'!$A$9:$BL$859,64,FALSE)</f>
        <v>820.5</v>
      </c>
      <c r="I641" s="132">
        <f t="shared" si="18"/>
        <v>729.34263254113364</v>
      </c>
      <c r="J641" s="133">
        <f>VLOOKUP(A641,'SAIPE FY22'!$C$9:$O$859,9,FALSE)</f>
        <v>8.1172491544532127E-2</v>
      </c>
      <c r="K641" s="143">
        <f t="shared" si="19"/>
        <v>1305494.25</v>
      </c>
      <c r="L641" s="130" t="s">
        <v>10420</v>
      </c>
    </row>
    <row r="642" spans="1:12" x14ac:dyDescent="0.35">
      <c r="A642" s="50" t="s">
        <v>155</v>
      </c>
      <c r="B642" s="110" t="s">
        <v>156</v>
      </c>
      <c r="C642" s="110" t="s">
        <v>128</v>
      </c>
      <c r="D642" s="110" t="s">
        <v>108</v>
      </c>
      <c r="E642" s="7">
        <v>462253.21</v>
      </c>
      <c r="F642" s="8"/>
      <c r="G642" s="130" t="str">
        <f>VLOOKUP(A642,'NCES LEA District ID'!$F$3:$S$854,14,FALSE)</f>
        <v>1704800</v>
      </c>
      <c r="H642" s="142">
        <f>VLOOKUP(A642,'Enrollment FY18-20'!$A$9:$BL$859,64,FALSE)</f>
        <v>725</v>
      </c>
      <c r="I642" s="132">
        <f t="shared" si="18"/>
        <v>637.59063448275867</v>
      </c>
      <c r="J642" s="133">
        <f>VLOOKUP(A642,'SAIPE FY22'!$C$9:$O$859,9,FALSE)</f>
        <v>8.1041968162083936E-2</v>
      </c>
      <c r="K642" s="143">
        <f t="shared" si="19"/>
        <v>1306219.25</v>
      </c>
      <c r="L642" s="130" t="s">
        <v>10420</v>
      </c>
    </row>
    <row r="643" spans="1:12" x14ac:dyDescent="0.35">
      <c r="A643" s="50" t="s">
        <v>109</v>
      </c>
      <c r="B643" s="110" t="s">
        <v>110</v>
      </c>
      <c r="C643" s="110" t="s">
        <v>98</v>
      </c>
      <c r="D643" s="110" t="s">
        <v>108</v>
      </c>
      <c r="E643" s="7">
        <v>2189932.6399999997</v>
      </c>
      <c r="F643" s="8"/>
      <c r="G643" s="130" t="str">
        <f>VLOOKUP(A643,'NCES LEA District ID'!$F$3:$S$854,14,FALSE)</f>
        <v>1732550</v>
      </c>
      <c r="H643" s="142">
        <f>VLOOKUP(A643,'Enrollment FY18-20'!$A$9:$BL$859,64,FALSE)</f>
        <v>688</v>
      </c>
      <c r="I643" s="132">
        <f t="shared" si="18"/>
        <v>3183.0416279069764</v>
      </c>
      <c r="J643" s="133">
        <f>VLOOKUP(A643,'SAIPE FY22'!$C$9:$O$859,9,FALSE)</f>
        <v>0.08</v>
      </c>
      <c r="K643" s="143">
        <f t="shared" si="19"/>
        <v>1306907.25</v>
      </c>
      <c r="L643" s="130" t="s">
        <v>10420</v>
      </c>
    </row>
    <row r="644" spans="1:12" x14ac:dyDescent="0.35">
      <c r="A644" s="50" t="s">
        <v>994</v>
      </c>
      <c r="B644" s="110" t="s">
        <v>995</v>
      </c>
      <c r="C644" s="110" t="s">
        <v>981</v>
      </c>
      <c r="D644" s="110" t="s">
        <v>10</v>
      </c>
      <c r="E644" s="7">
        <v>568784.06999999995</v>
      </c>
      <c r="F644" s="8"/>
      <c r="G644" s="130" t="str">
        <f>VLOOKUP(A644,'NCES LEA District ID'!$F$3:$S$854,14,FALSE)</f>
        <v>1721680</v>
      </c>
      <c r="H644" s="142">
        <f>VLOOKUP(A644,'Enrollment FY18-20'!$A$9:$BL$859,64,FALSE)</f>
        <v>211</v>
      </c>
      <c r="I644" s="132">
        <f t="shared" si="18"/>
        <v>2695.6590995260663</v>
      </c>
      <c r="J644" s="133">
        <f>VLOOKUP(A644,'SAIPE FY22'!$C$9:$O$859,9,FALSE)</f>
        <v>7.9681274900398405E-2</v>
      </c>
      <c r="K644" s="143">
        <f t="shared" si="19"/>
        <v>1307118.25</v>
      </c>
      <c r="L644" s="130" t="s">
        <v>10420</v>
      </c>
    </row>
    <row r="645" spans="1:12" x14ac:dyDescent="0.35">
      <c r="A645" s="50" t="s">
        <v>1402</v>
      </c>
      <c r="B645" s="110" t="s">
        <v>1403</v>
      </c>
      <c r="C645" s="110" t="s">
        <v>1395</v>
      </c>
      <c r="D645" s="110" t="s">
        <v>108</v>
      </c>
      <c r="E645" s="7">
        <v>9702937.2599999979</v>
      </c>
      <c r="F645" s="8"/>
      <c r="G645" s="130" t="str">
        <f>VLOOKUP(A645,'NCES LEA District ID'!$F$3:$S$854,14,FALSE)</f>
        <v>1725290</v>
      </c>
      <c r="H645" s="142">
        <f>VLOOKUP(A645,'Enrollment FY18-20'!$A$9:$BL$859,64,FALSE)</f>
        <v>4216.5</v>
      </c>
      <c r="I645" s="132">
        <f t="shared" si="18"/>
        <v>2301.1827961579506</v>
      </c>
      <c r="J645" s="133">
        <f>VLOOKUP(A645,'SAIPE FY22'!$C$9:$O$859,9,FALSE)</f>
        <v>7.929901423877328E-2</v>
      </c>
      <c r="K645" s="143">
        <f t="shared" si="19"/>
        <v>1311334.75</v>
      </c>
      <c r="L645" s="130" t="s">
        <v>10420</v>
      </c>
    </row>
    <row r="646" spans="1:12" x14ac:dyDescent="0.35">
      <c r="A646" s="50" t="s">
        <v>1757</v>
      </c>
      <c r="B646" s="110" t="s">
        <v>1758</v>
      </c>
      <c r="C646" s="110" t="s">
        <v>907</v>
      </c>
      <c r="D646" s="110" t="s">
        <v>108</v>
      </c>
      <c r="E646" s="7">
        <v>308828.94</v>
      </c>
      <c r="F646" s="8"/>
      <c r="G646" s="130" t="str">
        <f>VLOOKUP(A646,'NCES LEA District ID'!$F$3:$S$854,14,FALSE)</f>
        <v>1714160</v>
      </c>
      <c r="H646" s="142">
        <f>VLOOKUP(A646,'Enrollment FY18-20'!$A$9:$BL$859,64,FALSE)</f>
        <v>297.5</v>
      </c>
      <c r="I646" s="132">
        <f t="shared" si="18"/>
        <v>1038.0804705882354</v>
      </c>
      <c r="J646" s="133">
        <f>VLOOKUP(A646,'SAIPE FY22'!$C$9:$O$859,9,FALSE)</f>
        <v>7.8758949880668255E-2</v>
      </c>
      <c r="K646" s="143">
        <f t="shared" si="19"/>
        <v>1311632.25</v>
      </c>
      <c r="L646" s="130" t="s">
        <v>10420</v>
      </c>
    </row>
    <row r="647" spans="1:12" x14ac:dyDescent="0.35">
      <c r="A647" s="50" t="s">
        <v>1765</v>
      </c>
      <c r="B647" s="110" t="s">
        <v>1766</v>
      </c>
      <c r="C647" s="110" t="s">
        <v>128</v>
      </c>
      <c r="D647" s="110" t="s">
        <v>108</v>
      </c>
      <c r="E647" s="7">
        <v>1580006.3900000001</v>
      </c>
      <c r="F647" s="8"/>
      <c r="G647" s="130" t="str">
        <f>VLOOKUP(A647,'NCES LEA District ID'!$F$3:$S$854,14,FALSE)</f>
        <v>1707290</v>
      </c>
      <c r="H647" s="142">
        <f>VLOOKUP(A647,'Enrollment FY18-20'!$A$9:$BL$859,64,FALSE)</f>
        <v>2148.5</v>
      </c>
      <c r="I647" s="132">
        <f t="shared" si="18"/>
        <v>735.39976262508731</v>
      </c>
      <c r="J647" s="133">
        <f>VLOOKUP(A647,'SAIPE FY22'!$C$9:$O$859,9,FALSE)</f>
        <v>7.8319327731092431E-2</v>
      </c>
      <c r="K647" s="143">
        <f t="shared" si="19"/>
        <v>1313780.75</v>
      </c>
      <c r="L647" s="130" t="s">
        <v>10420</v>
      </c>
    </row>
    <row r="648" spans="1:12" x14ac:dyDescent="0.35">
      <c r="A648" s="50" t="s">
        <v>1790</v>
      </c>
      <c r="B648" s="110" t="s">
        <v>1791</v>
      </c>
      <c r="C648" s="110" t="s">
        <v>907</v>
      </c>
      <c r="D648" s="110" t="s">
        <v>108</v>
      </c>
      <c r="E648" s="7">
        <v>4966684.4799999995</v>
      </c>
      <c r="F648" s="8"/>
      <c r="G648" s="130" t="str">
        <f>VLOOKUP(A648,'NCES LEA District ID'!$F$3:$S$854,14,FALSE)</f>
        <v>1739510</v>
      </c>
      <c r="H648" s="142">
        <f>VLOOKUP(A648,'Enrollment FY18-20'!$A$9:$BL$859,64,FALSE)</f>
        <v>3975.5</v>
      </c>
      <c r="I648" s="132">
        <f t="shared" ref="I648:I711" si="20">+E648/H648</f>
        <v>1249.3232247516034</v>
      </c>
      <c r="J648" s="133">
        <f>VLOOKUP(A648,'SAIPE FY22'!$C$9:$O$859,9,FALSE)</f>
        <v>7.790401112914444E-2</v>
      </c>
      <c r="K648" s="143">
        <f t="shared" si="19"/>
        <v>1317756.25</v>
      </c>
      <c r="L648" s="130" t="s">
        <v>10420</v>
      </c>
    </row>
    <row r="649" spans="1:12" x14ac:dyDescent="0.35">
      <c r="A649" s="50" t="s">
        <v>175</v>
      </c>
      <c r="B649" s="110" t="s">
        <v>176</v>
      </c>
      <c r="C649" s="110" t="s">
        <v>128</v>
      </c>
      <c r="D649" s="110" t="s">
        <v>108</v>
      </c>
      <c r="E649" s="7">
        <v>585622.35</v>
      </c>
      <c r="F649" s="8"/>
      <c r="G649" s="130" t="str">
        <f>VLOOKUP(A649,'NCES LEA District ID'!$F$3:$S$854,14,FALSE)</f>
        <v>1726820</v>
      </c>
      <c r="H649" s="142">
        <f>VLOOKUP(A649,'Enrollment FY18-20'!$A$9:$BL$859,64,FALSE)</f>
        <v>708</v>
      </c>
      <c r="I649" s="132">
        <f t="shared" si="20"/>
        <v>827.15021186440674</v>
      </c>
      <c r="J649" s="133">
        <f>VLOOKUP(A649,'SAIPE FY22'!$C$9:$O$859,9,FALSE)</f>
        <v>7.7777777777777779E-2</v>
      </c>
      <c r="K649" s="143">
        <f t="shared" ref="K649:K712" si="21">+K648+H649</f>
        <v>1318464.25</v>
      </c>
      <c r="L649" s="130" t="s">
        <v>10420</v>
      </c>
    </row>
    <row r="650" spans="1:12" x14ac:dyDescent="0.35">
      <c r="A650" s="50" t="s">
        <v>752</v>
      </c>
      <c r="B650" s="110" t="s">
        <v>753</v>
      </c>
      <c r="C650" s="110" t="s">
        <v>723</v>
      </c>
      <c r="D650" s="110" t="s">
        <v>108</v>
      </c>
      <c r="E650" s="7">
        <v>3358985.57</v>
      </c>
      <c r="F650" s="8"/>
      <c r="G650" s="130" t="str">
        <f>VLOOKUP(A650,'NCES LEA District ID'!$F$3:$S$854,14,FALSE)</f>
        <v>1723460</v>
      </c>
      <c r="H650" s="142">
        <f>VLOOKUP(A650,'Enrollment FY18-20'!$A$9:$BL$859,64,FALSE)</f>
        <v>3009</v>
      </c>
      <c r="I650" s="132">
        <f t="shared" si="20"/>
        <v>1116.3129179129278</v>
      </c>
      <c r="J650" s="133">
        <f>VLOOKUP(A650,'SAIPE FY22'!$C$9:$O$859,9,FALSE)</f>
        <v>7.6594446139761976E-2</v>
      </c>
      <c r="K650" s="143">
        <f t="shared" si="21"/>
        <v>1321473.25</v>
      </c>
      <c r="L650" s="130" t="s">
        <v>10420</v>
      </c>
    </row>
    <row r="651" spans="1:12" x14ac:dyDescent="0.35">
      <c r="A651" s="50" t="s">
        <v>442</v>
      </c>
      <c r="B651" s="110" t="s">
        <v>443</v>
      </c>
      <c r="C651" s="110" t="s">
        <v>435</v>
      </c>
      <c r="D651" s="110" t="s">
        <v>10</v>
      </c>
      <c r="E651" s="7">
        <v>1110936.1200000001</v>
      </c>
      <c r="F651" s="8"/>
      <c r="G651" s="130" t="str">
        <f>VLOOKUP(A651,'NCES LEA District ID'!$F$3:$S$854,14,FALSE)</f>
        <v>1730060</v>
      </c>
      <c r="H651" s="142">
        <f>VLOOKUP(A651,'Enrollment FY18-20'!$A$9:$BL$859,64,FALSE)</f>
        <v>292</v>
      </c>
      <c r="I651" s="132">
        <f t="shared" si="20"/>
        <v>3804.5757534246577</v>
      </c>
      <c r="J651" s="133">
        <f>VLOOKUP(A651,'SAIPE FY22'!$C$9:$O$859,9,FALSE)</f>
        <v>7.650273224043716E-2</v>
      </c>
      <c r="K651" s="143">
        <f t="shared" si="21"/>
        <v>1321765.25</v>
      </c>
      <c r="L651" s="130" t="s">
        <v>10420</v>
      </c>
    </row>
    <row r="652" spans="1:12" x14ac:dyDescent="0.35">
      <c r="A652" s="50" t="s">
        <v>553</v>
      </c>
      <c r="B652" s="110" t="s">
        <v>554</v>
      </c>
      <c r="C652" s="110" t="s">
        <v>550</v>
      </c>
      <c r="D652" s="110" t="s">
        <v>10</v>
      </c>
      <c r="E652" s="7">
        <v>4804778.41</v>
      </c>
      <c r="F652" s="8"/>
      <c r="G652" s="130" t="str">
        <f>VLOOKUP(A652,'NCES LEA District ID'!$F$3:$S$854,14,FALSE)</f>
        <v>1739420</v>
      </c>
      <c r="H652" s="142">
        <f>VLOOKUP(A652,'Enrollment FY18-20'!$A$9:$BL$859,64,FALSE)</f>
        <v>1291.5</v>
      </c>
      <c r="I652" s="132">
        <f t="shared" si="20"/>
        <v>3720.3084862562914</v>
      </c>
      <c r="J652" s="133">
        <f>VLOOKUP(A652,'SAIPE FY22'!$C$9:$O$859,9,FALSE)</f>
        <v>7.6388888888888895E-2</v>
      </c>
      <c r="K652" s="143">
        <f t="shared" si="21"/>
        <v>1323056.75</v>
      </c>
      <c r="L652" s="130" t="s">
        <v>10420</v>
      </c>
    </row>
    <row r="653" spans="1:12" x14ac:dyDescent="0.35">
      <c r="A653" s="50" t="s">
        <v>661</v>
      </c>
      <c r="B653" s="110" t="s">
        <v>662</v>
      </c>
      <c r="C653" s="110" t="s">
        <v>646</v>
      </c>
      <c r="D653" s="110" t="s">
        <v>10</v>
      </c>
      <c r="E653" s="7">
        <v>1661176.16</v>
      </c>
      <c r="F653" s="8"/>
      <c r="G653" s="130" t="str">
        <f>VLOOKUP(A653,'NCES LEA District ID'!$F$3:$S$854,14,FALSE)</f>
        <v>1736570</v>
      </c>
      <c r="H653" s="142">
        <f>VLOOKUP(A653,'Enrollment FY18-20'!$A$9:$BL$859,64,FALSE)</f>
        <v>793.5</v>
      </c>
      <c r="I653" s="132">
        <f t="shared" si="20"/>
        <v>2093.4797227473218</v>
      </c>
      <c r="J653" s="133">
        <f>VLOOKUP(A653,'SAIPE FY22'!$C$9:$O$859,9,FALSE)</f>
        <v>7.6335877862595422E-2</v>
      </c>
      <c r="K653" s="143">
        <f t="shared" si="21"/>
        <v>1323850.25</v>
      </c>
      <c r="L653" s="130" t="s">
        <v>10420</v>
      </c>
    </row>
    <row r="654" spans="1:12" x14ac:dyDescent="0.35">
      <c r="A654" s="50" t="s">
        <v>719</v>
      </c>
      <c r="B654" s="110" t="s">
        <v>720</v>
      </c>
      <c r="C654" s="110" t="s">
        <v>663</v>
      </c>
      <c r="D654" s="110" t="s">
        <v>10</v>
      </c>
      <c r="E654" s="7">
        <v>539585.65</v>
      </c>
      <c r="F654" s="8"/>
      <c r="G654" s="130" t="str">
        <f>VLOOKUP(A654,'NCES LEA District ID'!$F$3:$S$854,14,FALSE)</f>
        <v>1700109</v>
      </c>
      <c r="H654" s="142">
        <f>VLOOKUP(A654,'Enrollment FY18-20'!$A$9:$BL$859,64,FALSE)</f>
        <v>553.5</v>
      </c>
      <c r="I654" s="132">
        <f t="shared" si="20"/>
        <v>974.86115627822949</v>
      </c>
      <c r="J654" s="133">
        <f>VLOOKUP(A654,'SAIPE FY22'!$C$9:$O$859,9,FALSE)</f>
        <v>7.6271186440677971E-2</v>
      </c>
      <c r="K654" s="143">
        <f t="shared" si="21"/>
        <v>1324403.75</v>
      </c>
      <c r="L654" s="130" t="s">
        <v>10420</v>
      </c>
    </row>
    <row r="655" spans="1:12" x14ac:dyDescent="0.35">
      <c r="A655" s="50" t="s">
        <v>1625</v>
      </c>
      <c r="B655" s="110" t="s">
        <v>1626</v>
      </c>
      <c r="C655" s="110" t="s">
        <v>1617</v>
      </c>
      <c r="D655" s="110" t="s">
        <v>10</v>
      </c>
      <c r="E655" s="7">
        <v>1189475.0200000003</v>
      </c>
      <c r="F655" s="8"/>
      <c r="G655" s="130" t="str">
        <f>VLOOKUP(A655,'NCES LEA District ID'!$F$3:$S$854,14,FALSE)</f>
        <v>1739450</v>
      </c>
      <c r="H655" s="142">
        <f>VLOOKUP(A655,'Enrollment FY18-20'!$A$9:$BL$859,64,FALSE)</f>
        <v>509.5</v>
      </c>
      <c r="I655" s="132">
        <f t="shared" si="20"/>
        <v>2334.5927772325813</v>
      </c>
      <c r="J655" s="133">
        <f>VLOOKUP(A655,'SAIPE FY22'!$C$9:$O$859,9,FALSE)</f>
        <v>7.6124567474048443E-2</v>
      </c>
      <c r="K655" s="143">
        <f t="shared" si="21"/>
        <v>1324913.25</v>
      </c>
      <c r="L655" s="130" t="s">
        <v>10420</v>
      </c>
    </row>
    <row r="656" spans="1:12" x14ac:dyDescent="0.35">
      <c r="A656" s="50" t="s">
        <v>571</v>
      </c>
      <c r="B656" s="110" t="s">
        <v>572</v>
      </c>
      <c r="C656" s="110" t="s">
        <v>550</v>
      </c>
      <c r="D656" s="110" t="s">
        <v>108</v>
      </c>
      <c r="E656" s="7">
        <v>347671.07999999996</v>
      </c>
      <c r="F656" s="8"/>
      <c r="G656" s="130" t="str">
        <f>VLOOKUP(A656,'NCES LEA District ID'!$F$3:$S$854,14,FALSE)</f>
        <v>1737470</v>
      </c>
      <c r="H656" s="142">
        <f>VLOOKUP(A656,'Enrollment FY18-20'!$A$9:$BL$859,64,FALSE)</f>
        <v>167.5</v>
      </c>
      <c r="I656" s="132">
        <f t="shared" si="20"/>
        <v>2075.6482388059699</v>
      </c>
      <c r="J656" s="133">
        <f>VLOOKUP(A656,'SAIPE FY22'!$C$9:$O$859,9,FALSE)</f>
        <v>7.586206896551724E-2</v>
      </c>
      <c r="K656" s="143">
        <f t="shared" si="21"/>
        <v>1325080.75</v>
      </c>
      <c r="L656" s="130" t="s">
        <v>10420</v>
      </c>
    </row>
    <row r="657" spans="1:12" x14ac:dyDescent="0.35">
      <c r="A657" s="50" t="s">
        <v>1340</v>
      </c>
      <c r="B657" s="110" t="s">
        <v>1341</v>
      </c>
      <c r="C657" s="110" t="s">
        <v>1339</v>
      </c>
      <c r="D657" s="110" t="s">
        <v>10</v>
      </c>
      <c r="E657" s="7">
        <v>307036.63000000006</v>
      </c>
      <c r="F657" s="8"/>
      <c r="G657" s="130" t="str">
        <f>VLOOKUP(A657,'NCES LEA District ID'!$F$3:$S$854,14,FALSE)</f>
        <v>1700102</v>
      </c>
      <c r="H657" s="142">
        <f>VLOOKUP(A657,'Enrollment FY18-20'!$A$9:$BL$859,64,FALSE)</f>
        <v>107.5</v>
      </c>
      <c r="I657" s="132">
        <f t="shared" si="20"/>
        <v>2856.1546976744194</v>
      </c>
      <c r="J657" s="133">
        <f>VLOOKUP(A657,'SAIPE FY22'!$C$9:$O$859,9,FALSE)</f>
        <v>7.5268817204301078E-2</v>
      </c>
      <c r="K657" s="143">
        <f t="shared" si="21"/>
        <v>1325188.25</v>
      </c>
      <c r="L657" s="130" t="s">
        <v>10420</v>
      </c>
    </row>
    <row r="658" spans="1:12" x14ac:dyDescent="0.35">
      <c r="A658" s="50" t="s">
        <v>563</v>
      </c>
      <c r="B658" s="110" t="s">
        <v>564</v>
      </c>
      <c r="C658" s="110" t="s">
        <v>550</v>
      </c>
      <c r="D658" s="110" t="s">
        <v>108</v>
      </c>
      <c r="E658" s="7">
        <v>737249.21</v>
      </c>
      <c r="F658" s="8"/>
      <c r="G658" s="130" t="str">
        <f>VLOOKUP(A658,'NCES LEA District ID'!$F$3:$S$854,14,FALSE)</f>
        <v>1716530</v>
      </c>
      <c r="H658" s="142">
        <f>VLOOKUP(A658,'Enrollment FY18-20'!$A$9:$BL$859,64,FALSE)</f>
        <v>219.5</v>
      </c>
      <c r="I658" s="132">
        <f t="shared" si="20"/>
        <v>3358.7663325740318</v>
      </c>
      <c r="J658" s="133">
        <f>VLOOKUP(A658,'SAIPE FY22'!$C$9:$O$859,9,FALSE)</f>
        <v>7.5221238938053103E-2</v>
      </c>
      <c r="K658" s="143">
        <f t="shared" si="21"/>
        <v>1325407.75</v>
      </c>
      <c r="L658" s="130" t="s">
        <v>10420</v>
      </c>
    </row>
    <row r="659" spans="1:12" x14ac:dyDescent="0.35">
      <c r="A659" s="50" t="s">
        <v>1743</v>
      </c>
      <c r="B659" s="110" t="s">
        <v>1744</v>
      </c>
      <c r="C659" s="110" t="s">
        <v>907</v>
      </c>
      <c r="D659" s="110" t="s">
        <v>108</v>
      </c>
      <c r="E659" s="7">
        <v>992001.66000000015</v>
      </c>
      <c r="F659" s="8"/>
      <c r="G659" s="130" t="str">
        <f>VLOOKUP(A659,'NCES LEA District ID'!$F$3:$S$854,14,FALSE)</f>
        <v>1709210</v>
      </c>
      <c r="H659" s="142">
        <f>VLOOKUP(A659,'Enrollment FY18-20'!$A$9:$BL$859,64,FALSE)</f>
        <v>567.5</v>
      </c>
      <c r="I659" s="132">
        <f t="shared" si="20"/>
        <v>1748.0205462555068</v>
      </c>
      <c r="J659" s="133">
        <f>VLOOKUP(A659,'SAIPE FY22'!$C$9:$O$859,9,FALSE)</f>
        <v>7.4962518740629688E-2</v>
      </c>
      <c r="K659" s="143">
        <f t="shared" si="21"/>
        <v>1325975.25</v>
      </c>
      <c r="L659" s="130" t="s">
        <v>10420</v>
      </c>
    </row>
    <row r="660" spans="1:12" x14ac:dyDescent="0.35">
      <c r="A660" s="50" t="s">
        <v>1322</v>
      </c>
      <c r="B660" s="110" t="s">
        <v>1323</v>
      </c>
      <c r="C660" s="110" t="s">
        <v>1313</v>
      </c>
      <c r="D660" s="110" t="s">
        <v>10</v>
      </c>
      <c r="E660" s="7">
        <v>2084492.95</v>
      </c>
      <c r="F660" s="8"/>
      <c r="G660" s="130" t="str">
        <f>VLOOKUP(A660,'NCES LEA District ID'!$F$3:$S$854,14,FALSE)</f>
        <v>1740830</v>
      </c>
      <c r="H660" s="142">
        <f>VLOOKUP(A660,'Enrollment FY18-20'!$A$9:$BL$859,64,FALSE)</f>
        <v>917</v>
      </c>
      <c r="I660" s="132">
        <f t="shared" si="20"/>
        <v>2273.1657033805886</v>
      </c>
      <c r="J660" s="133">
        <f>VLOOKUP(A660,'SAIPE FY22'!$C$9:$O$859,9,FALSE)</f>
        <v>7.4641148325358855E-2</v>
      </c>
      <c r="K660" s="143">
        <f t="shared" si="21"/>
        <v>1326892.25</v>
      </c>
      <c r="L660" s="130" t="s">
        <v>10420</v>
      </c>
    </row>
    <row r="661" spans="1:12" x14ac:dyDescent="0.35">
      <c r="A661" s="50" t="s">
        <v>1375</v>
      </c>
      <c r="B661" s="110" t="s">
        <v>1376</v>
      </c>
      <c r="C661" s="110" t="s">
        <v>1368</v>
      </c>
      <c r="D661" s="110" t="s">
        <v>10</v>
      </c>
      <c r="E661" s="7">
        <v>7443072.419999999</v>
      </c>
      <c r="F661" s="8"/>
      <c r="G661" s="130" t="str">
        <f>VLOOKUP(A661,'NCES LEA District ID'!$F$3:$S$854,14,FALSE)</f>
        <v>1718990</v>
      </c>
      <c r="H661" s="142">
        <f>VLOOKUP(A661,'Enrollment FY18-20'!$A$9:$BL$859,64,FALSE)</f>
        <v>2729.5</v>
      </c>
      <c r="I661" s="132">
        <f t="shared" si="20"/>
        <v>2726.8995860047626</v>
      </c>
      <c r="J661" s="133">
        <f>VLOOKUP(A661,'SAIPE FY22'!$C$9:$O$859,9,FALSE)</f>
        <v>7.4543767398700903E-2</v>
      </c>
      <c r="K661" s="143">
        <f t="shared" si="21"/>
        <v>1329621.75</v>
      </c>
      <c r="L661" s="130" t="s">
        <v>10420</v>
      </c>
    </row>
    <row r="662" spans="1:12" x14ac:dyDescent="0.35">
      <c r="A662" s="50" t="s">
        <v>699</v>
      </c>
      <c r="B662" s="110" t="s">
        <v>700</v>
      </c>
      <c r="C662" s="110" t="s">
        <v>694</v>
      </c>
      <c r="D662" s="110" t="s">
        <v>108</v>
      </c>
      <c r="E662" s="7">
        <v>304478.51</v>
      </c>
      <c r="F662" s="8"/>
      <c r="G662" s="130" t="str">
        <f>VLOOKUP(A662,'NCES LEA District ID'!$F$3:$S$854,14,FALSE)</f>
        <v>1709850</v>
      </c>
      <c r="H662" s="142">
        <f>VLOOKUP(A662,'Enrollment FY18-20'!$A$9:$BL$859,64,FALSE)</f>
        <v>257</v>
      </c>
      <c r="I662" s="132">
        <f t="shared" si="20"/>
        <v>1184.7412840466927</v>
      </c>
      <c r="J662" s="133">
        <f>VLOOKUP(A662,'SAIPE FY22'!$C$9:$O$859,9,FALSE)</f>
        <v>7.371794871794872E-2</v>
      </c>
      <c r="K662" s="143">
        <f t="shared" si="21"/>
        <v>1329878.75</v>
      </c>
      <c r="L662" s="130" t="s">
        <v>10420</v>
      </c>
    </row>
    <row r="663" spans="1:12" x14ac:dyDescent="0.35">
      <c r="A663" s="50" t="s">
        <v>642</v>
      </c>
      <c r="B663" s="110" t="s">
        <v>643</v>
      </c>
      <c r="C663" s="110" t="s">
        <v>633</v>
      </c>
      <c r="D663" s="110" t="s">
        <v>119</v>
      </c>
      <c r="E663" s="7">
        <v>1163219.29</v>
      </c>
      <c r="F663" s="8"/>
      <c r="G663" s="130" t="str">
        <f>VLOOKUP(A663,'NCES LEA District ID'!$F$3:$S$854,14,FALSE)</f>
        <v>1727740</v>
      </c>
      <c r="H663" s="142">
        <f>VLOOKUP(A663,'Enrollment FY18-20'!$A$9:$BL$859,64,FALSE)</f>
        <v>419</v>
      </c>
      <c r="I663" s="132">
        <f t="shared" si="20"/>
        <v>2776.1796897374702</v>
      </c>
      <c r="J663" s="133">
        <f>VLOOKUP(A663,'SAIPE FY22'!$C$9:$O$859,9,FALSE)</f>
        <v>7.3619631901840496E-2</v>
      </c>
      <c r="K663" s="143">
        <f t="shared" si="21"/>
        <v>1330297.75</v>
      </c>
      <c r="L663" s="130" t="s">
        <v>10420</v>
      </c>
    </row>
    <row r="664" spans="1:12" x14ac:dyDescent="0.35">
      <c r="A664" s="50" t="s">
        <v>193</v>
      </c>
      <c r="B664" s="110" t="s">
        <v>194</v>
      </c>
      <c r="C664" s="110" t="s">
        <v>128</v>
      </c>
      <c r="D664" s="110" t="s">
        <v>119</v>
      </c>
      <c r="E664" s="7">
        <v>2954141.8399999994</v>
      </c>
      <c r="F664" s="8"/>
      <c r="G664" s="130" t="str">
        <f>VLOOKUP(A664,'NCES LEA District ID'!$F$3:$S$854,14,FALSE)</f>
        <v>1714490</v>
      </c>
      <c r="H664" s="142">
        <f>VLOOKUP(A664,'Enrollment FY18-20'!$A$9:$BL$859,64,FALSE)</f>
        <v>3673.5</v>
      </c>
      <c r="I664" s="132">
        <f t="shared" si="20"/>
        <v>804.17635497481945</v>
      </c>
      <c r="J664" s="133">
        <f>VLOOKUP(A664,'SAIPE FY22'!$C$9:$O$859,9,FALSE)</f>
        <v>7.3139572021718308E-2</v>
      </c>
      <c r="K664" s="143">
        <f t="shared" si="21"/>
        <v>1333971.25</v>
      </c>
      <c r="L664" s="130" t="s">
        <v>10420</v>
      </c>
    </row>
    <row r="665" spans="1:12" x14ac:dyDescent="0.35">
      <c r="A665" s="50" t="s">
        <v>1537</v>
      </c>
      <c r="B665" s="110" t="s">
        <v>1538</v>
      </c>
      <c r="C665" s="110" t="s">
        <v>1505</v>
      </c>
      <c r="D665" s="110" t="s">
        <v>10</v>
      </c>
      <c r="E665" s="7">
        <v>1193479.74</v>
      </c>
      <c r="F665" s="8"/>
      <c r="G665" s="130" t="str">
        <f>VLOOKUP(A665,'NCES LEA District ID'!$F$3:$S$854,14,FALSE)</f>
        <v>1719960</v>
      </c>
      <c r="H665" s="142">
        <f>VLOOKUP(A665,'Enrollment FY18-20'!$A$9:$BL$859,64,FALSE)</f>
        <v>870</v>
      </c>
      <c r="I665" s="132">
        <f t="shared" si="20"/>
        <v>1371.8157931034482</v>
      </c>
      <c r="J665" s="133">
        <f>VLOOKUP(A665,'SAIPE FY22'!$C$9:$O$859,9,FALSE)</f>
        <v>7.2417465388711397E-2</v>
      </c>
      <c r="K665" s="143">
        <f t="shared" si="21"/>
        <v>1334841.25</v>
      </c>
      <c r="L665" s="130" t="s">
        <v>10420</v>
      </c>
    </row>
    <row r="666" spans="1:12" x14ac:dyDescent="0.35">
      <c r="A666" s="50" t="s">
        <v>149</v>
      </c>
      <c r="B666" s="110" t="s">
        <v>150</v>
      </c>
      <c r="C666" s="110" t="s">
        <v>128</v>
      </c>
      <c r="D666" s="110" t="s">
        <v>108</v>
      </c>
      <c r="E666" s="7">
        <v>4376826.21</v>
      </c>
      <c r="F666" s="8"/>
      <c r="G666" s="130" t="str">
        <f>VLOOKUP(A666,'NCES LEA District ID'!$F$3:$S$854,14,FALSE)</f>
        <v>1716920</v>
      </c>
      <c r="H666" s="142">
        <f>VLOOKUP(A666,'Enrollment FY18-20'!$A$9:$BL$859,64,FALSE)</f>
        <v>4297</v>
      </c>
      <c r="I666" s="132">
        <f t="shared" si="20"/>
        <v>1018.5771957179427</v>
      </c>
      <c r="J666" s="133">
        <f>VLOOKUP(A666,'SAIPE FY22'!$C$9:$O$859,9,FALSE)</f>
        <v>7.1540880503144652E-2</v>
      </c>
      <c r="K666" s="143">
        <f t="shared" si="21"/>
        <v>1339138.25</v>
      </c>
      <c r="L666" s="130" t="s">
        <v>10420</v>
      </c>
    </row>
    <row r="667" spans="1:12" x14ac:dyDescent="0.35">
      <c r="A667" s="50" t="s">
        <v>440</v>
      </c>
      <c r="B667" s="110" t="s">
        <v>441</v>
      </c>
      <c r="C667" s="110" t="s">
        <v>435</v>
      </c>
      <c r="D667" s="110" t="s">
        <v>10</v>
      </c>
      <c r="E667" s="7">
        <v>2397176.2200000002</v>
      </c>
      <c r="F667" s="8"/>
      <c r="G667" s="130" t="str">
        <f>VLOOKUP(A667,'NCES LEA District ID'!$F$3:$S$854,14,FALSE)</f>
        <v>1722530</v>
      </c>
      <c r="H667" s="142">
        <f>VLOOKUP(A667,'Enrollment FY18-20'!$A$9:$BL$859,64,FALSE)</f>
        <v>780.5</v>
      </c>
      <c r="I667" s="132">
        <f t="shared" si="20"/>
        <v>3071.3340422805895</v>
      </c>
      <c r="J667" s="133">
        <f>VLOOKUP(A667,'SAIPE FY22'!$C$9:$O$859,9,FALSE)</f>
        <v>7.1516646115906288E-2</v>
      </c>
      <c r="K667" s="143">
        <f t="shared" si="21"/>
        <v>1339918.75</v>
      </c>
      <c r="L667" s="130" t="s">
        <v>10420</v>
      </c>
    </row>
    <row r="668" spans="1:12" x14ac:dyDescent="0.35">
      <c r="A668" s="50" t="s">
        <v>143</v>
      </c>
      <c r="B668" s="110" t="s">
        <v>144</v>
      </c>
      <c r="C668" s="110" t="s">
        <v>128</v>
      </c>
      <c r="D668" s="110" t="s">
        <v>108</v>
      </c>
      <c r="E668" s="7">
        <v>369369.47000000003</v>
      </c>
      <c r="F668" s="8"/>
      <c r="G668" s="130" t="str">
        <f>VLOOKUP(A668,'NCES LEA District ID'!$F$3:$S$854,14,FALSE)</f>
        <v>1738400</v>
      </c>
      <c r="H668" s="142">
        <f>VLOOKUP(A668,'Enrollment FY18-20'!$A$9:$BL$859,64,FALSE)</f>
        <v>474.5</v>
      </c>
      <c r="I668" s="132">
        <f t="shared" si="20"/>
        <v>778.43934668071665</v>
      </c>
      <c r="J668" s="133">
        <f>VLOOKUP(A668,'SAIPE FY22'!$C$9:$O$859,9,FALSE)</f>
        <v>7.1278825995807121E-2</v>
      </c>
      <c r="K668" s="143">
        <f t="shared" si="21"/>
        <v>1340393.25</v>
      </c>
      <c r="L668" s="130" t="s">
        <v>10420</v>
      </c>
    </row>
    <row r="669" spans="1:12" x14ac:dyDescent="0.35">
      <c r="A669" s="50" t="s">
        <v>555</v>
      </c>
      <c r="B669" s="110" t="s">
        <v>556</v>
      </c>
      <c r="C669" s="110" t="s">
        <v>550</v>
      </c>
      <c r="D669" s="110" t="s">
        <v>108</v>
      </c>
      <c r="E669" s="7">
        <v>1183855.5899999999</v>
      </c>
      <c r="F669" s="8"/>
      <c r="G669" s="130" t="str">
        <f>VLOOKUP(A669,'NCES LEA District ID'!$F$3:$S$854,14,FALSE)</f>
        <v>1707010</v>
      </c>
      <c r="H669" s="142">
        <f>VLOOKUP(A669,'Enrollment FY18-20'!$A$9:$BL$859,64,FALSE)</f>
        <v>551</v>
      </c>
      <c r="I669" s="132">
        <f t="shared" si="20"/>
        <v>2148.5582395644278</v>
      </c>
      <c r="J669" s="133">
        <f>VLOOKUP(A669,'SAIPE FY22'!$C$9:$O$859,9,FALSE)</f>
        <v>7.1240105540897103E-2</v>
      </c>
      <c r="K669" s="143">
        <f t="shared" si="21"/>
        <v>1340944.25</v>
      </c>
      <c r="L669" s="130" t="s">
        <v>10420</v>
      </c>
    </row>
    <row r="670" spans="1:12" x14ac:dyDescent="0.35">
      <c r="A670" s="50" t="s">
        <v>1639</v>
      </c>
      <c r="B670" s="110" t="s">
        <v>1640</v>
      </c>
      <c r="C670" s="110" t="s">
        <v>1617</v>
      </c>
      <c r="D670" s="110" t="s">
        <v>10</v>
      </c>
      <c r="E670" s="7">
        <v>796293.91</v>
      </c>
      <c r="F670" s="8"/>
      <c r="G670" s="130" t="str">
        <f>VLOOKUP(A670,'NCES LEA District ID'!$F$3:$S$854,14,FALSE)</f>
        <v>1727990</v>
      </c>
      <c r="H670" s="142">
        <f>VLOOKUP(A670,'Enrollment FY18-20'!$A$9:$BL$859,64,FALSE)</f>
        <v>863.5</v>
      </c>
      <c r="I670" s="132">
        <f t="shared" si="20"/>
        <v>922.17013317892304</v>
      </c>
      <c r="J670" s="133">
        <f>VLOOKUP(A670,'SAIPE FY22'!$C$9:$O$859,9,FALSE)</f>
        <v>7.0945945945945943E-2</v>
      </c>
      <c r="K670" s="143">
        <f t="shared" si="21"/>
        <v>1341807.75</v>
      </c>
      <c r="L670" s="130" t="s">
        <v>10420</v>
      </c>
    </row>
    <row r="671" spans="1:12" x14ac:dyDescent="0.35">
      <c r="A671" s="50" t="s">
        <v>463</v>
      </c>
      <c r="B671" s="110" t="s">
        <v>464</v>
      </c>
      <c r="C671" s="110" t="s">
        <v>444</v>
      </c>
      <c r="D671" s="110" t="s">
        <v>108</v>
      </c>
      <c r="E671" s="7">
        <v>2717053.58</v>
      </c>
      <c r="F671" s="8"/>
      <c r="G671" s="130" t="str">
        <f>VLOOKUP(A671,'NCES LEA District ID'!$F$3:$S$854,14,FALSE)</f>
        <v>1737380</v>
      </c>
      <c r="H671" s="142">
        <f>VLOOKUP(A671,'Enrollment FY18-20'!$A$9:$BL$859,64,FALSE)</f>
        <v>764</v>
      </c>
      <c r="I671" s="132">
        <f t="shared" si="20"/>
        <v>3556.3528534031416</v>
      </c>
      <c r="J671" s="133">
        <f>VLOOKUP(A671,'SAIPE FY22'!$C$9:$O$859,9,FALSE)</f>
        <v>6.9868995633187769E-2</v>
      </c>
      <c r="K671" s="143">
        <f t="shared" si="21"/>
        <v>1342571.75</v>
      </c>
      <c r="L671" s="130" t="s">
        <v>10420</v>
      </c>
    </row>
    <row r="672" spans="1:12" x14ac:dyDescent="0.35">
      <c r="A672" s="50" t="s">
        <v>1056</v>
      </c>
      <c r="B672" s="110" t="s">
        <v>1057</v>
      </c>
      <c r="C672" s="110" t="s">
        <v>1051</v>
      </c>
      <c r="D672" s="110" t="s">
        <v>108</v>
      </c>
      <c r="E672" s="7">
        <v>198143.84</v>
      </c>
      <c r="F672" s="8"/>
      <c r="G672" s="130" t="str">
        <f>VLOOKUP(A672,'NCES LEA District ID'!$F$3:$S$854,14,FALSE)</f>
        <v>1731560</v>
      </c>
      <c r="H672" s="142">
        <f>VLOOKUP(A672,'Enrollment FY18-20'!$A$9:$BL$859,64,FALSE)</f>
        <v>143</v>
      </c>
      <c r="I672" s="132">
        <f t="shared" si="20"/>
        <v>1385.6212587412588</v>
      </c>
      <c r="J672" s="133">
        <f>VLOOKUP(A672,'SAIPE FY22'!$C$9:$O$859,9,FALSE)</f>
        <v>6.9767441860465115E-2</v>
      </c>
      <c r="K672" s="143">
        <f t="shared" si="21"/>
        <v>1342714.75</v>
      </c>
      <c r="L672" s="130" t="s">
        <v>10420</v>
      </c>
    </row>
    <row r="673" spans="1:12" x14ac:dyDescent="0.35">
      <c r="A673" s="50" t="s">
        <v>1573</v>
      </c>
      <c r="B673" s="110" t="s">
        <v>1574</v>
      </c>
      <c r="C673" s="110" t="s">
        <v>1562</v>
      </c>
      <c r="D673" s="110" t="s">
        <v>108</v>
      </c>
      <c r="E673" s="7">
        <v>1397929.89</v>
      </c>
      <c r="F673" s="8"/>
      <c r="G673" s="130" t="str">
        <f>VLOOKUP(A673,'NCES LEA District ID'!$F$3:$S$854,14,FALSE)</f>
        <v>1715820</v>
      </c>
      <c r="H673" s="142">
        <f>VLOOKUP(A673,'Enrollment FY18-20'!$A$9:$BL$859,64,FALSE)</f>
        <v>755</v>
      </c>
      <c r="I673" s="132">
        <f t="shared" si="20"/>
        <v>1851.5627682119205</v>
      </c>
      <c r="J673" s="133">
        <f>VLOOKUP(A673,'SAIPE FY22'!$C$9:$O$859,9,FALSE)</f>
        <v>6.9482288828337874E-2</v>
      </c>
      <c r="K673" s="143">
        <f t="shared" si="21"/>
        <v>1343469.75</v>
      </c>
      <c r="L673" s="130" t="s">
        <v>10420</v>
      </c>
    </row>
    <row r="674" spans="1:12" x14ac:dyDescent="0.35">
      <c r="A674" s="50" t="s">
        <v>133</v>
      </c>
      <c r="B674" s="110" t="s">
        <v>134</v>
      </c>
      <c r="C674" s="110" t="s">
        <v>128</v>
      </c>
      <c r="D674" s="110" t="s">
        <v>108</v>
      </c>
      <c r="E674" s="7">
        <v>1805831.8100000003</v>
      </c>
      <c r="F674" s="8"/>
      <c r="G674" s="130" t="str">
        <f>VLOOKUP(A674,'NCES LEA District ID'!$F$3:$S$854,14,FALSE)</f>
        <v>1732850</v>
      </c>
      <c r="H674" s="142">
        <f>VLOOKUP(A674,'Enrollment FY18-20'!$A$9:$BL$859,64,FALSE)</f>
        <v>1366.5</v>
      </c>
      <c r="I674" s="132">
        <f t="shared" si="20"/>
        <v>1321.5015075009151</v>
      </c>
      <c r="J674" s="133">
        <f>VLOOKUP(A674,'SAIPE FY22'!$C$9:$O$859,9,FALSE)</f>
        <v>6.9376313945339871E-2</v>
      </c>
      <c r="K674" s="143">
        <f t="shared" si="21"/>
        <v>1344836.25</v>
      </c>
      <c r="L674" s="130" t="s">
        <v>10420</v>
      </c>
    </row>
    <row r="675" spans="1:12" x14ac:dyDescent="0.35">
      <c r="A675" s="50" t="s">
        <v>1238</v>
      </c>
      <c r="B675" s="110" t="s">
        <v>1239</v>
      </c>
      <c r="C675" s="110" t="s">
        <v>1161</v>
      </c>
      <c r="D675" s="110" t="s">
        <v>119</v>
      </c>
      <c r="E675" s="7">
        <v>4721340.8199999994</v>
      </c>
      <c r="F675" s="8"/>
      <c r="G675" s="130" t="str">
        <f>VLOOKUP(A675,'NCES LEA District ID'!$F$3:$S$854,14,FALSE)</f>
        <v>1717340</v>
      </c>
      <c r="H675" s="142">
        <f>VLOOKUP(A675,'Enrollment FY18-20'!$A$9:$BL$859,64,FALSE)</f>
        <v>1792</v>
      </c>
      <c r="I675" s="132">
        <f t="shared" si="20"/>
        <v>2634.6767968749996</v>
      </c>
      <c r="J675" s="133">
        <f>VLOOKUP(A675,'SAIPE FY22'!$C$9:$O$859,9,FALSE)</f>
        <v>6.8985849056603779E-2</v>
      </c>
      <c r="K675" s="143">
        <f t="shared" si="21"/>
        <v>1346628.25</v>
      </c>
      <c r="L675" s="130" t="s">
        <v>10420</v>
      </c>
    </row>
    <row r="676" spans="1:12" x14ac:dyDescent="0.35">
      <c r="A676" s="50" t="s">
        <v>1010</v>
      </c>
      <c r="B676" s="110" t="s">
        <v>1011</v>
      </c>
      <c r="C676" s="110" t="s">
        <v>978</v>
      </c>
      <c r="D676" s="110" t="s">
        <v>10</v>
      </c>
      <c r="E676" s="7">
        <v>510774.32000000007</v>
      </c>
      <c r="F676" s="8"/>
      <c r="G676" s="130" t="str">
        <f>VLOOKUP(A676,'NCES LEA District ID'!$F$3:$S$854,14,FALSE)</f>
        <v>1703660</v>
      </c>
      <c r="H676" s="142">
        <f>VLOOKUP(A676,'Enrollment FY18-20'!$A$9:$BL$859,64,FALSE)</f>
        <v>341</v>
      </c>
      <c r="I676" s="132">
        <f t="shared" si="20"/>
        <v>1497.8719061583579</v>
      </c>
      <c r="J676" s="133">
        <f>VLOOKUP(A676,'SAIPE FY22'!$C$9:$O$859,9,FALSE)</f>
        <v>6.8571428571428575E-2</v>
      </c>
      <c r="K676" s="143">
        <f t="shared" si="21"/>
        <v>1346969.25</v>
      </c>
      <c r="L676" s="130" t="s">
        <v>10420</v>
      </c>
    </row>
    <row r="677" spans="1:12" x14ac:dyDescent="0.35">
      <c r="A677" s="50" t="s">
        <v>768</v>
      </c>
      <c r="B677" s="110" t="s">
        <v>769</v>
      </c>
      <c r="C677" s="110" t="s">
        <v>723</v>
      </c>
      <c r="D677" s="110" t="s">
        <v>108</v>
      </c>
      <c r="E677" s="7">
        <v>560697.30999999994</v>
      </c>
      <c r="F677" s="8"/>
      <c r="G677" s="130" t="str">
        <f>VLOOKUP(A677,'NCES LEA District ID'!$F$3:$S$854,14,FALSE)</f>
        <v>1708790</v>
      </c>
      <c r="H677" s="142">
        <f>VLOOKUP(A677,'Enrollment FY18-20'!$A$9:$BL$859,64,FALSE)</f>
        <v>748</v>
      </c>
      <c r="I677" s="132">
        <f t="shared" si="20"/>
        <v>749.5953342245989</v>
      </c>
      <c r="J677" s="133">
        <f>VLOOKUP(A677,'SAIPE FY22'!$C$9:$O$859,9,FALSE)</f>
        <v>6.8441064638783272E-2</v>
      </c>
      <c r="K677" s="143">
        <f t="shared" si="21"/>
        <v>1347717.25</v>
      </c>
      <c r="L677" s="130" t="s">
        <v>10420</v>
      </c>
    </row>
    <row r="678" spans="1:12" x14ac:dyDescent="0.35">
      <c r="A678" s="50" t="s">
        <v>1184</v>
      </c>
      <c r="B678" s="110" t="s">
        <v>1185</v>
      </c>
      <c r="C678" s="110" t="s">
        <v>1161</v>
      </c>
      <c r="D678" s="110" t="s">
        <v>108</v>
      </c>
      <c r="E678" s="7">
        <v>10486851.639999997</v>
      </c>
      <c r="F678" s="8"/>
      <c r="G678" s="130" t="str">
        <f>VLOOKUP(A678,'NCES LEA District ID'!$F$3:$S$854,14,FALSE)</f>
        <v>1743110</v>
      </c>
      <c r="H678" s="142">
        <f>VLOOKUP(A678,'Enrollment FY18-20'!$A$9:$BL$859,64,FALSE)</f>
        <v>5608</v>
      </c>
      <c r="I678" s="132">
        <f t="shared" si="20"/>
        <v>1869.9806776034231</v>
      </c>
      <c r="J678" s="133">
        <f>VLOOKUP(A678,'SAIPE FY22'!$C$9:$O$859,9,FALSE)</f>
        <v>6.8337129840546698E-2</v>
      </c>
      <c r="K678" s="143">
        <f t="shared" si="21"/>
        <v>1353325.25</v>
      </c>
      <c r="L678" s="130" t="s">
        <v>10420</v>
      </c>
    </row>
    <row r="679" spans="1:12" x14ac:dyDescent="0.35">
      <c r="A679" s="50" t="s">
        <v>631</v>
      </c>
      <c r="B679" s="110" t="s">
        <v>632</v>
      </c>
      <c r="C679" s="110" t="s">
        <v>633</v>
      </c>
      <c r="D679" s="110" t="s">
        <v>108</v>
      </c>
      <c r="E679" s="7">
        <v>338657.76999999996</v>
      </c>
      <c r="F679" s="8"/>
      <c r="G679" s="130" t="str">
        <f>VLOOKUP(A679,'NCES LEA District ID'!$F$3:$S$854,14,FALSE)</f>
        <v>1729310</v>
      </c>
      <c r="H679" s="142">
        <f>VLOOKUP(A679,'Enrollment FY18-20'!$A$9:$BL$859,64,FALSE)</f>
        <v>65</v>
      </c>
      <c r="I679" s="132">
        <f t="shared" si="20"/>
        <v>5210.1195384615376</v>
      </c>
      <c r="J679" s="133">
        <f>VLOOKUP(A679,'SAIPE FY22'!$C$9:$O$859,9,FALSE)</f>
        <v>6.8181818181818177E-2</v>
      </c>
      <c r="K679" s="143">
        <f t="shared" si="21"/>
        <v>1353390.25</v>
      </c>
      <c r="L679" s="130" t="s">
        <v>10420</v>
      </c>
    </row>
    <row r="680" spans="1:12" x14ac:dyDescent="0.35">
      <c r="A680" s="50" t="s">
        <v>1515</v>
      </c>
      <c r="B680" s="110" t="s">
        <v>1516</v>
      </c>
      <c r="C680" s="110" t="s">
        <v>1505</v>
      </c>
      <c r="D680" s="110" t="s">
        <v>108</v>
      </c>
      <c r="E680" s="7">
        <v>775463.14999999991</v>
      </c>
      <c r="F680" s="8"/>
      <c r="G680" s="130" t="str">
        <f>VLOOKUP(A680,'NCES LEA District ID'!$F$3:$S$854,14,FALSE)</f>
        <v>1726490</v>
      </c>
      <c r="H680" s="142">
        <f>VLOOKUP(A680,'Enrollment FY18-20'!$A$9:$BL$859,64,FALSE)</f>
        <v>305.5</v>
      </c>
      <c r="I680" s="132">
        <f t="shared" si="20"/>
        <v>2538.3409165302778</v>
      </c>
      <c r="J680" s="133">
        <f>VLOOKUP(A680,'SAIPE FY22'!$C$9:$O$859,9,FALSE)</f>
        <v>6.8181818181818177E-2</v>
      </c>
      <c r="K680" s="143">
        <f t="shared" si="21"/>
        <v>1353695.75</v>
      </c>
      <c r="L680" s="130" t="s">
        <v>10420</v>
      </c>
    </row>
    <row r="681" spans="1:12" x14ac:dyDescent="0.35">
      <c r="A681" s="50" t="s">
        <v>1629</v>
      </c>
      <c r="B681" s="110" t="s">
        <v>1630</v>
      </c>
      <c r="C681" s="110" t="s">
        <v>1617</v>
      </c>
      <c r="D681" s="110" t="s">
        <v>10</v>
      </c>
      <c r="E681" s="7">
        <v>1740295.76</v>
      </c>
      <c r="F681" s="8"/>
      <c r="G681" s="130" t="str">
        <f>VLOOKUP(A681,'NCES LEA District ID'!$F$3:$S$854,14,FALSE)</f>
        <v>1731920</v>
      </c>
      <c r="H681" s="142">
        <f>VLOOKUP(A681,'Enrollment FY18-20'!$A$9:$BL$859,64,FALSE)</f>
        <v>1234</v>
      </c>
      <c r="I681" s="132">
        <f t="shared" si="20"/>
        <v>1410.28829821718</v>
      </c>
      <c r="J681" s="133">
        <f>VLOOKUP(A681,'SAIPE FY22'!$C$9:$O$859,9,FALSE)</f>
        <v>6.7967698519515479E-2</v>
      </c>
      <c r="K681" s="143">
        <f t="shared" si="21"/>
        <v>1354929.75</v>
      </c>
      <c r="L681" s="130" t="s">
        <v>10420</v>
      </c>
    </row>
    <row r="682" spans="1:12" x14ac:dyDescent="0.35">
      <c r="A682" s="50" t="s">
        <v>1265</v>
      </c>
      <c r="B682" s="110" t="s">
        <v>1266</v>
      </c>
      <c r="C682" s="110" t="s">
        <v>1252</v>
      </c>
      <c r="D682" s="110" t="s">
        <v>108</v>
      </c>
      <c r="E682" s="7">
        <v>605157.59000000008</v>
      </c>
      <c r="F682" s="8"/>
      <c r="G682" s="130" t="str">
        <f>VLOOKUP(A682,'NCES LEA District ID'!$F$3:$S$854,14,FALSE)</f>
        <v>1739180</v>
      </c>
      <c r="H682" s="142">
        <f>VLOOKUP(A682,'Enrollment FY18-20'!$A$9:$BL$859,64,FALSE)</f>
        <v>135</v>
      </c>
      <c r="I682" s="132">
        <f t="shared" si="20"/>
        <v>4482.6488148148155</v>
      </c>
      <c r="J682" s="133">
        <f>VLOOKUP(A682,'SAIPE FY22'!$C$9:$O$859,9,FALSE)</f>
        <v>6.7796610169491525E-2</v>
      </c>
      <c r="K682" s="143">
        <f t="shared" si="21"/>
        <v>1355064.75</v>
      </c>
      <c r="L682" s="130" t="s">
        <v>10420</v>
      </c>
    </row>
    <row r="683" spans="1:12" x14ac:dyDescent="0.35">
      <c r="A683" s="50" t="s">
        <v>800</v>
      </c>
      <c r="B683" s="110" t="s">
        <v>801</v>
      </c>
      <c r="C683" s="110" t="s">
        <v>723</v>
      </c>
      <c r="D683" s="110" t="s">
        <v>10</v>
      </c>
      <c r="E683" s="7">
        <v>1254017.78</v>
      </c>
      <c r="F683" s="8"/>
      <c r="G683" s="130" t="str">
        <f>VLOOKUP(A683,'NCES LEA District ID'!$F$3:$S$854,14,FALSE)</f>
        <v>1723200</v>
      </c>
      <c r="H683" s="142">
        <f>VLOOKUP(A683,'Enrollment FY18-20'!$A$9:$BL$859,64,FALSE)</f>
        <v>1407.25</v>
      </c>
      <c r="I683" s="132">
        <f t="shared" si="20"/>
        <v>891.11229703322078</v>
      </c>
      <c r="J683" s="133">
        <f>VLOOKUP(A683,'SAIPE FY22'!$C$9:$O$859,9,FALSE)</f>
        <v>6.7796610169491525E-2</v>
      </c>
      <c r="K683" s="143">
        <f t="shared" si="21"/>
        <v>1356472</v>
      </c>
      <c r="L683" s="130" t="s">
        <v>10420</v>
      </c>
    </row>
    <row r="684" spans="1:12" x14ac:dyDescent="0.35">
      <c r="A684" s="50" t="s">
        <v>1780</v>
      </c>
      <c r="B684" s="110" t="s">
        <v>1781</v>
      </c>
      <c r="C684" s="110" t="s">
        <v>908</v>
      </c>
      <c r="D684" s="110" t="s">
        <v>108</v>
      </c>
      <c r="E684" s="7">
        <v>308940.19999999995</v>
      </c>
      <c r="F684" s="8"/>
      <c r="G684" s="130" t="str">
        <f>VLOOKUP(A684,'NCES LEA District ID'!$F$3:$S$854,14,FALSE)</f>
        <v>1725190</v>
      </c>
      <c r="H684" s="142">
        <f>VLOOKUP(A684,'Enrollment FY18-20'!$A$9:$BL$859,64,FALSE)</f>
        <v>304.5</v>
      </c>
      <c r="I684" s="132">
        <f t="shared" si="20"/>
        <v>1014.5819376026271</v>
      </c>
      <c r="J684" s="133">
        <f>VLOOKUP(A684,'SAIPE FY22'!$C$9:$O$859,9,FALSE)</f>
        <v>6.7226890756302518E-2</v>
      </c>
      <c r="K684" s="143">
        <f t="shared" si="21"/>
        <v>1356776.5</v>
      </c>
      <c r="L684" s="130" t="s">
        <v>10420</v>
      </c>
    </row>
    <row r="685" spans="1:12" x14ac:dyDescent="0.35">
      <c r="A685" s="50" t="s">
        <v>199</v>
      </c>
      <c r="B685" s="110" t="s">
        <v>200</v>
      </c>
      <c r="C685" s="110" t="s">
        <v>128</v>
      </c>
      <c r="D685" s="110" t="s">
        <v>119</v>
      </c>
      <c r="E685" s="7">
        <v>12152677.310000002</v>
      </c>
      <c r="F685" s="8"/>
      <c r="G685" s="130" t="str">
        <f>VLOOKUP(A685,'NCES LEA District ID'!$F$3:$S$854,14,FALSE)</f>
        <v>1730450</v>
      </c>
      <c r="H685" s="142">
        <f>VLOOKUP(A685,'Enrollment FY18-20'!$A$9:$BL$859,64,FALSE)</f>
        <v>11958</v>
      </c>
      <c r="I685" s="132">
        <f t="shared" si="20"/>
        <v>1016.2800894798463</v>
      </c>
      <c r="J685" s="133">
        <f>VLOOKUP(A685,'SAIPE FY22'!$C$9:$O$859,9,FALSE)</f>
        <v>6.6722830665543381E-2</v>
      </c>
      <c r="K685" s="143">
        <f t="shared" si="21"/>
        <v>1368734.5</v>
      </c>
      <c r="L685" s="130" t="s">
        <v>10420</v>
      </c>
    </row>
    <row r="686" spans="1:12" x14ac:dyDescent="0.35">
      <c r="A686" s="50" t="s">
        <v>11</v>
      </c>
      <c r="B686" s="110" t="s">
        <v>12</v>
      </c>
      <c r="C686" s="110" t="s">
        <v>7</v>
      </c>
      <c r="D686" s="110" t="s">
        <v>10</v>
      </c>
      <c r="E686" s="7">
        <v>2251219.3400000008</v>
      </c>
      <c r="F686" s="8"/>
      <c r="G686" s="130" t="str">
        <f>VLOOKUP(A686,'NCES LEA District ID'!$F$3:$S$854,14,FALSE)</f>
        <v>1722770</v>
      </c>
      <c r="H686" s="142">
        <f>VLOOKUP(A686,'Enrollment FY18-20'!$A$9:$BL$859,64,FALSE)</f>
        <v>598</v>
      </c>
      <c r="I686" s="132">
        <f t="shared" si="20"/>
        <v>3764.5808361204026</v>
      </c>
      <c r="J686" s="133">
        <f>VLOOKUP(A686,'SAIPE FY22'!$C$9:$O$859,9,FALSE)</f>
        <v>6.6666666666666666E-2</v>
      </c>
      <c r="K686" s="143">
        <f t="shared" si="21"/>
        <v>1369332.5</v>
      </c>
      <c r="L686" s="130" t="s">
        <v>10420</v>
      </c>
    </row>
    <row r="687" spans="1:12" x14ac:dyDescent="0.35">
      <c r="A687" s="50" t="s">
        <v>776</v>
      </c>
      <c r="B687" s="110" t="s">
        <v>777</v>
      </c>
      <c r="C687" s="110" t="s">
        <v>723</v>
      </c>
      <c r="D687" s="110" t="s">
        <v>119</v>
      </c>
      <c r="E687" s="7">
        <v>7762208.79</v>
      </c>
      <c r="F687" s="8"/>
      <c r="G687" s="130" t="str">
        <f>VLOOKUP(A687,'NCES LEA District ID'!$F$3:$S$854,14,FALSE)</f>
        <v>1716830</v>
      </c>
      <c r="H687" s="142">
        <f>VLOOKUP(A687,'Enrollment FY18-20'!$A$9:$BL$859,64,FALSE)</f>
        <v>8082</v>
      </c>
      <c r="I687" s="132">
        <f t="shared" si="20"/>
        <v>960.43167409057162</v>
      </c>
      <c r="J687" s="133">
        <f>VLOOKUP(A687,'SAIPE FY22'!$C$9:$O$859,9,FALSE)</f>
        <v>6.6553287981859416E-2</v>
      </c>
      <c r="K687" s="143">
        <f t="shared" si="21"/>
        <v>1377414.5</v>
      </c>
      <c r="L687" s="130" t="s">
        <v>10420</v>
      </c>
    </row>
    <row r="688" spans="1:12" x14ac:dyDescent="0.35">
      <c r="A688" s="50" t="s">
        <v>732</v>
      </c>
      <c r="B688" s="110" t="s">
        <v>733</v>
      </c>
      <c r="C688" s="110" t="s">
        <v>723</v>
      </c>
      <c r="D688" s="110" t="s">
        <v>108</v>
      </c>
      <c r="E688" s="7">
        <v>740727.97999999986</v>
      </c>
      <c r="F688" s="8"/>
      <c r="G688" s="130" t="str">
        <f>VLOOKUP(A688,'NCES LEA District ID'!$F$3:$S$854,14,FALSE)</f>
        <v>1725500</v>
      </c>
      <c r="H688" s="142">
        <f>VLOOKUP(A688,'Enrollment FY18-20'!$A$9:$BL$859,64,FALSE)</f>
        <v>624</v>
      </c>
      <c r="I688" s="132">
        <f t="shared" si="20"/>
        <v>1187.0640705128203</v>
      </c>
      <c r="J688" s="133">
        <f>VLOOKUP(A688,'SAIPE FY22'!$C$9:$O$859,9,FALSE)</f>
        <v>6.6481994459833799E-2</v>
      </c>
      <c r="K688" s="143">
        <f t="shared" si="21"/>
        <v>1378038.5</v>
      </c>
      <c r="L688" s="130" t="s">
        <v>10420</v>
      </c>
    </row>
    <row r="689" spans="1:12" x14ac:dyDescent="0.35">
      <c r="A689" s="50" t="s">
        <v>411</v>
      </c>
      <c r="B689" s="110" t="s">
        <v>412</v>
      </c>
      <c r="C689" s="110" t="s">
        <v>128</v>
      </c>
      <c r="D689" s="110" t="s">
        <v>119</v>
      </c>
      <c r="E689" s="7">
        <v>15569311.59</v>
      </c>
      <c r="F689" s="8"/>
      <c r="G689" s="130" t="str">
        <f>VLOOKUP(A689,'NCES LEA District ID'!$F$3:$S$854,14,FALSE)</f>
        <v>1719560</v>
      </c>
      <c r="H689" s="142">
        <f>VLOOKUP(A689,'Enrollment FY18-20'!$A$9:$BL$859,64,FALSE)</f>
        <v>2844.5</v>
      </c>
      <c r="I689" s="132">
        <f t="shared" si="20"/>
        <v>5473.4792019687111</v>
      </c>
      <c r="J689" s="133">
        <f>VLOOKUP(A689,'SAIPE FY22'!$C$9:$O$859,9,FALSE)</f>
        <v>6.6136610046982292E-2</v>
      </c>
      <c r="K689" s="143">
        <f t="shared" si="21"/>
        <v>1380883</v>
      </c>
      <c r="L689" s="130" t="s">
        <v>10420</v>
      </c>
    </row>
    <row r="690" spans="1:12" x14ac:dyDescent="0.35">
      <c r="A690" s="50" t="s">
        <v>1244</v>
      </c>
      <c r="B690" s="110" t="s">
        <v>1245</v>
      </c>
      <c r="C690" s="110" t="s">
        <v>1161</v>
      </c>
      <c r="D690" s="110" t="s">
        <v>119</v>
      </c>
      <c r="E690" s="7">
        <v>14411507.27</v>
      </c>
      <c r="F690" s="8"/>
      <c r="G690" s="130" t="str">
        <f>VLOOKUP(A690,'NCES LEA District ID'!$F$3:$S$854,14,FALSE)</f>
        <v>1717550</v>
      </c>
      <c r="H690" s="142">
        <f>VLOOKUP(A690,'Enrollment FY18-20'!$A$9:$BL$859,64,FALSE)</f>
        <v>2789</v>
      </c>
      <c r="I690" s="132">
        <f t="shared" si="20"/>
        <v>5167.266859089279</v>
      </c>
      <c r="J690" s="133">
        <f>VLOOKUP(A690,'SAIPE FY22'!$C$9:$O$859,9,FALSE)</f>
        <v>6.6087613293051364E-2</v>
      </c>
      <c r="K690" s="143">
        <f t="shared" si="21"/>
        <v>1383672</v>
      </c>
      <c r="L690" s="130" t="s">
        <v>10420</v>
      </c>
    </row>
    <row r="691" spans="1:12" x14ac:dyDescent="0.35">
      <c r="A691" s="50" t="s">
        <v>1200</v>
      </c>
      <c r="B691" s="110" t="s">
        <v>1201</v>
      </c>
      <c r="C691" s="110" t="s">
        <v>1161</v>
      </c>
      <c r="D691" s="110" t="s">
        <v>108</v>
      </c>
      <c r="E691" s="7">
        <v>4229444.8500000006</v>
      </c>
      <c r="F691" s="8"/>
      <c r="G691" s="130" t="str">
        <f>VLOOKUP(A691,'NCES LEA District ID'!$F$3:$S$854,14,FALSE)</f>
        <v>1718570</v>
      </c>
      <c r="H691" s="142">
        <f>VLOOKUP(A691,'Enrollment FY18-20'!$A$9:$BL$859,64,FALSE)</f>
        <v>3857</v>
      </c>
      <c r="I691" s="132">
        <f t="shared" si="20"/>
        <v>1096.5633523463835</v>
      </c>
      <c r="J691" s="133">
        <f>VLOOKUP(A691,'SAIPE FY22'!$C$9:$O$859,9,FALSE)</f>
        <v>6.5836298932384338E-2</v>
      </c>
      <c r="K691" s="143">
        <f t="shared" si="21"/>
        <v>1387529</v>
      </c>
      <c r="L691" s="130" t="s">
        <v>10420</v>
      </c>
    </row>
    <row r="692" spans="1:12" x14ac:dyDescent="0.35">
      <c r="A692" s="50" t="s">
        <v>1234</v>
      </c>
      <c r="B692" s="110" t="s">
        <v>1235</v>
      </c>
      <c r="C692" s="110" t="s">
        <v>1161</v>
      </c>
      <c r="D692" s="110" t="s">
        <v>119</v>
      </c>
      <c r="E692" s="7">
        <v>2082415.3800000004</v>
      </c>
      <c r="F692" s="8"/>
      <c r="G692" s="130" t="str">
        <f>VLOOKUP(A692,'NCES LEA District ID'!$F$3:$S$854,14,FALSE)</f>
        <v>1727570</v>
      </c>
      <c r="H692" s="142">
        <f>VLOOKUP(A692,'Enrollment FY18-20'!$A$9:$BL$859,64,FALSE)</f>
        <v>2071.5</v>
      </c>
      <c r="I692" s="132">
        <f t="shared" si="20"/>
        <v>1005.2693120926866</v>
      </c>
      <c r="J692" s="133">
        <f>VLOOKUP(A692,'SAIPE FY22'!$C$9:$O$859,9,FALSE)</f>
        <v>6.5311418685121109E-2</v>
      </c>
      <c r="K692" s="143">
        <f t="shared" si="21"/>
        <v>1389600.5</v>
      </c>
      <c r="L692" s="130" t="s">
        <v>10420</v>
      </c>
    </row>
    <row r="693" spans="1:12" x14ac:dyDescent="0.35">
      <c r="A693" s="50" t="s">
        <v>1400</v>
      </c>
      <c r="B693" s="110" t="s">
        <v>1401</v>
      </c>
      <c r="C693" s="110" t="s">
        <v>1395</v>
      </c>
      <c r="D693" s="110" t="s">
        <v>10</v>
      </c>
      <c r="E693" s="7">
        <v>3236241.17</v>
      </c>
      <c r="F693" s="8"/>
      <c r="G693" s="130" t="str">
        <f>VLOOKUP(A693,'NCES LEA District ID'!$F$3:$S$854,14,FALSE)</f>
        <v>1720490</v>
      </c>
      <c r="H693" s="142">
        <f>VLOOKUP(A693,'Enrollment FY18-20'!$A$9:$BL$859,64,FALSE)</f>
        <v>1713.75</v>
      </c>
      <c r="I693" s="132">
        <f t="shared" si="20"/>
        <v>1888.397473377097</v>
      </c>
      <c r="J693" s="133">
        <f>VLOOKUP(A693,'SAIPE FY22'!$C$9:$O$859,9,FALSE)</f>
        <v>6.5155807365439092E-2</v>
      </c>
      <c r="K693" s="143">
        <f t="shared" si="21"/>
        <v>1391314.25</v>
      </c>
      <c r="L693" s="130" t="s">
        <v>10420</v>
      </c>
    </row>
    <row r="694" spans="1:12" x14ac:dyDescent="0.35">
      <c r="A694" s="50" t="s">
        <v>1599</v>
      </c>
      <c r="B694" s="110" t="s">
        <v>1600</v>
      </c>
      <c r="C694" s="110" t="s">
        <v>1562</v>
      </c>
      <c r="D694" s="110" t="s">
        <v>108</v>
      </c>
      <c r="E694" s="7">
        <v>1062318.8799999999</v>
      </c>
      <c r="F694" s="8"/>
      <c r="G694" s="130" t="str">
        <f>VLOOKUP(A694,'NCES LEA District ID'!$F$3:$S$854,14,FALSE)</f>
        <v>1726190</v>
      </c>
      <c r="H694" s="142">
        <f>VLOOKUP(A694,'Enrollment FY18-20'!$A$9:$BL$859,64,FALSE)</f>
        <v>718</v>
      </c>
      <c r="I694" s="132">
        <f t="shared" si="20"/>
        <v>1479.5527576601669</v>
      </c>
      <c r="J694" s="133">
        <f>VLOOKUP(A694,'SAIPE FY22'!$C$9:$O$859,9,FALSE)</f>
        <v>6.5121412803532008E-2</v>
      </c>
      <c r="K694" s="143">
        <f t="shared" si="21"/>
        <v>1392032.25</v>
      </c>
      <c r="L694" s="130" t="s">
        <v>10420</v>
      </c>
    </row>
    <row r="695" spans="1:12" x14ac:dyDescent="0.35">
      <c r="A695" s="50" t="s">
        <v>201</v>
      </c>
      <c r="B695" s="110" t="s">
        <v>202</v>
      </c>
      <c r="C695" s="110" t="s">
        <v>128</v>
      </c>
      <c r="D695" s="110" t="s">
        <v>119</v>
      </c>
      <c r="E695" s="7">
        <v>10102594.389999999</v>
      </c>
      <c r="F695" s="8"/>
      <c r="G695" s="130" t="str">
        <f>VLOOKUP(A695,'NCES LEA District ID'!$F$3:$S$854,14,FALSE)</f>
        <v>1704170</v>
      </c>
      <c r="H695" s="142">
        <f>VLOOKUP(A695,'Enrollment FY18-20'!$A$9:$BL$859,64,FALSE)</f>
        <v>11864.5</v>
      </c>
      <c r="I695" s="132">
        <f t="shared" si="20"/>
        <v>851.49769396097588</v>
      </c>
      <c r="J695" s="133">
        <f>VLOOKUP(A695,'SAIPE FY22'!$C$9:$O$859,9,FALSE)</f>
        <v>6.4461407972858348E-2</v>
      </c>
      <c r="K695" s="143">
        <f t="shared" si="21"/>
        <v>1403896.75</v>
      </c>
      <c r="L695" s="130" t="s">
        <v>10420</v>
      </c>
    </row>
    <row r="696" spans="1:12" x14ac:dyDescent="0.35">
      <c r="A696" s="50" t="s">
        <v>713</v>
      </c>
      <c r="B696" s="110" t="s">
        <v>714</v>
      </c>
      <c r="C696" s="110" t="s">
        <v>663</v>
      </c>
      <c r="D696" s="110" t="s">
        <v>10</v>
      </c>
      <c r="E696" s="7">
        <v>21407933.719999995</v>
      </c>
      <c r="F696" s="8"/>
      <c r="G696" s="130" t="str">
        <f>VLOOKUP(A696,'NCES LEA District ID'!$F$3:$S$854,14,FALSE)</f>
        <v>1728620</v>
      </c>
      <c r="H696" s="142">
        <f>VLOOKUP(A696,'Enrollment FY18-20'!$A$9:$BL$859,64,FALSE)</f>
        <v>12606.5</v>
      </c>
      <c r="I696" s="132">
        <f t="shared" si="20"/>
        <v>1698.1663205489228</v>
      </c>
      <c r="J696" s="133">
        <f>VLOOKUP(A696,'SAIPE FY22'!$C$9:$O$859,9,FALSE)</f>
        <v>6.4389233954451341E-2</v>
      </c>
      <c r="K696" s="143">
        <f t="shared" si="21"/>
        <v>1416503.25</v>
      </c>
      <c r="L696" s="130" t="s">
        <v>10420</v>
      </c>
    </row>
    <row r="697" spans="1:12" x14ac:dyDescent="0.35">
      <c r="A697" s="50" t="s">
        <v>1291</v>
      </c>
      <c r="B697" s="110" t="s">
        <v>1292</v>
      </c>
      <c r="C697" s="110" t="s">
        <v>1252</v>
      </c>
      <c r="D697" s="110" t="s">
        <v>108</v>
      </c>
      <c r="E697" s="7">
        <v>165769.34000000003</v>
      </c>
      <c r="F697" s="8"/>
      <c r="G697" s="130" t="str">
        <f>VLOOKUP(A697,'NCES LEA District ID'!$F$3:$S$854,14,FALSE)</f>
        <v>1740620</v>
      </c>
      <c r="H697" s="142">
        <f>VLOOKUP(A697,'Enrollment FY18-20'!$A$9:$BL$859,64,FALSE)</f>
        <v>201.5</v>
      </c>
      <c r="I697" s="132">
        <f t="shared" si="20"/>
        <v>822.67662531017379</v>
      </c>
      <c r="J697" s="133">
        <f>VLOOKUP(A697,'SAIPE FY22'!$C$9:$O$859,9,FALSE)</f>
        <v>6.4150943396226415E-2</v>
      </c>
      <c r="K697" s="143">
        <f t="shared" si="21"/>
        <v>1416704.75</v>
      </c>
      <c r="L697" s="130" t="s">
        <v>10420</v>
      </c>
    </row>
    <row r="698" spans="1:12" x14ac:dyDescent="0.35">
      <c r="A698" s="50" t="s">
        <v>1418</v>
      </c>
      <c r="B698" s="110" t="s">
        <v>1419</v>
      </c>
      <c r="C698" s="110" t="s">
        <v>1395</v>
      </c>
      <c r="D698" s="110" t="s">
        <v>119</v>
      </c>
      <c r="E698" s="7">
        <v>1214668.0000000002</v>
      </c>
      <c r="F698" s="8"/>
      <c r="G698" s="130" t="str">
        <f>VLOOKUP(A698,'NCES LEA District ID'!$F$3:$S$854,14,FALSE)</f>
        <v>1724570</v>
      </c>
      <c r="H698" s="142">
        <f>VLOOKUP(A698,'Enrollment FY18-20'!$A$9:$BL$859,64,FALSE)</f>
        <v>660.5</v>
      </c>
      <c r="I698" s="132">
        <f t="shared" si="20"/>
        <v>1839.0128690386075</v>
      </c>
      <c r="J698" s="133">
        <f>VLOOKUP(A698,'SAIPE FY22'!$C$9:$O$859,9,FALSE)</f>
        <v>6.4102564102564097E-2</v>
      </c>
      <c r="K698" s="143">
        <f t="shared" si="21"/>
        <v>1417365.25</v>
      </c>
      <c r="L698" s="130" t="s">
        <v>10420</v>
      </c>
    </row>
    <row r="699" spans="1:12" x14ac:dyDescent="0.35">
      <c r="A699" s="50" t="s">
        <v>157</v>
      </c>
      <c r="B699" s="110" t="s">
        <v>158</v>
      </c>
      <c r="C699" s="110" t="s">
        <v>128</v>
      </c>
      <c r="D699" s="110" t="s">
        <v>108</v>
      </c>
      <c r="E699" s="7">
        <v>274019.1100000001</v>
      </c>
      <c r="F699" s="8"/>
      <c r="G699" s="130" t="str">
        <f>VLOOKUP(A699,'NCES LEA District ID'!$F$3:$S$854,14,FALSE)</f>
        <v>1720970</v>
      </c>
      <c r="H699" s="142">
        <f>VLOOKUP(A699,'Enrollment FY18-20'!$A$9:$BL$859,64,FALSE)</f>
        <v>458.5</v>
      </c>
      <c r="I699" s="132">
        <f t="shared" si="20"/>
        <v>597.64255179934594</v>
      </c>
      <c r="J699" s="133">
        <f>VLOOKUP(A699,'SAIPE FY22'!$C$9:$O$859,9,FALSE)</f>
        <v>6.3786008230452676E-2</v>
      </c>
      <c r="K699" s="143">
        <f t="shared" si="21"/>
        <v>1417823.75</v>
      </c>
      <c r="L699" s="130" t="s">
        <v>10420</v>
      </c>
    </row>
    <row r="700" spans="1:12" x14ac:dyDescent="0.35">
      <c r="A700" s="50" t="s">
        <v>1422</v>
      </c>
      <c r="B700" s="110" t="s">
        <v>1423</v>
      </c>
      <c r="C700" s="110" t="s">
        <v>1395</v>
      </c>
      <c r="D700" s="110" t="s">
        <v>119</v>
      </c>
      <c r="E700" s="7">
        <v>5462484.3299999991</v>
      </c>
      <c r="F700" s="8"/>
      <c r="G700" s="130" t="str">
        <f>VLOOKUP(A700,'NCES LEA District ID'!$F$3:$S$854,14,FALSE)</f>
        <v>1725320</v>
      </c>
      <c r="H700" s="142">
        <f>VLOOKUP(A700,'Enrollment FY18-20'!$A$9:$BL$859,64,FALSE)</f>
        <v>2147.5</v>
      </c>
      <c r="I700" s="132">
        <f t="shared" si="20"/>
        <v>2543.6481164144352</v>
      </c>
      <c r="J700" s="133">
        <f>VLOOKUP(A700,'SAIPE FY22'!$C$9:$O$859,9,FALSE)</f>
        <v>6.3748406289842754E-2</v>
      </c>
      <c r="K700" s="143">
        <f t="shared" si="21"/>
        <v>1419971.25</v>
      </c>
      <c r="L700" s="130" t="s">
        <v>10420</v>
      </c>
    </row>
    <row r="701" spans="1:12" x14ac:dyDescent="0.35">
      <c r="A701" s="50" t="s">
        <v>1117</v>
      </c>
      <c r="B701" s="110" t="s">
        <v>1118</v>
      </c>
      <c r="C701" s="110" t="s">
        <v>1099</v>
      </c>
      <c r="D701" s="110" t="s">
        <v>10</v>
      </c>
      <c r="E701" s="7">
        <v>2764627.52</v>
      </c>
      <c r="F701" s="8"/>
      <c r="G701" s="130" t="str">
        <f>VLOOKUP(A701,'NCES LEA District ID'!$F$3:$S$854,14,FALSE)</f>
        <v>1718840</v>
      </c>
      <c r="H701" s="142">
        <f>VLOOKUP(A701,'Enrollment FY18-20'!$A$9:$BL$859,64,FALSE)</f>
        <v>1610</v>
      </c>
      <c r="I701" s="132">
        <f t="shared" si="20"/>
        <v>1717.159950310559</v>
      </c>
      <c r="J701" s="133">
        <f>VLOOKUP(A701,'SAIPE FY22'!$C$9:$O$859,9,FALSE)</f>
        <v>6.3733784545967287E-2</v>
      </c>
      <c r="K701" s="143">
        <f t="shared" si="21"/>
        <v>1421581.25</v>
      </c>
      <c r="L701" s="130" t="s">
        <v>10420</v>
      </c>
    </row>
    <row r="702" spans="1:12" x14ac:dyDescent="0.35">
      <c r="A702" s="50" t="s">
        <v>1236</v>
      </c>
      <c r="B702" s="110" t="s">
        <v>1237</v>
      </c>
      <c r="C702" s="110" t="s">
        <v>1161</v>
      </c>
      <c r="D702" s="110" t="s">
        <v>119</v>
      </c>
      <c r="E702" s="7">
        <v>7123594.040000001</v>
      </c>
      <c r="F702" s="8"/>
      <c r="G702" s="130" t="str">
        <f>VLOOKUP(A702,'NCES LEA District ID'!$F$3:$S$854,14,FALSE)</f>
        <v>1740800</v>
      </c>
      <c r="H702" s="142">
        <f>VLOOKUP(A702,'Enrollment FY18-20'!$A$9:$BL$859,64,FALSE)</f>
        <v>3900.5</v>
      </c>
      <c r="I702" s="132">
        <f t="shared" si="20"/>
        <v>1826.3284296885017</v>
      </c>
      <c r="J702" s="133">
        <f>VLOOKUP(A702,'SAIPE FY22'!$C$9:$O$859,9,FALSE)</f>
        <v>6.363851431275136E-2</v>
      </c>
      <c r="K702" s="143">
        <f t="shared" si="21"/>
        <v>1425481.75</v>
      </c>
      <c r="L702" s="130" t="s">
        <v>10420</v>
      </c>
    </row>
    <row r="703" spans="1:12" x14ac:dyDescent="0.35">
      <c r="A703" s="50" t="s">
        <v>1232</v>
      </c>
      <c r="B703" s="110" t="s">
        <v>1233</v>
      </c>
      <c r="C703" s="110" t="s">
        <v>1161</v>
      </c>
      <c r="D703" s="110" t="s">
        <v>10</v>
      </c>
      <c r="E703" s="7">
        <v>11018876.389999999</v>
      </c>
      <c r="F703" s="8"/>
      <c r="G703" s="130" t="str">
        <f>VLOOKUP(A703,'NCES LEA District ID'!$F$3:$S$854,14,FALSE)</f>
        <v>1741190</v>
      </c>
      <c r="H703" s="142">
        <f>VLOOKUP(A703,'Enrollment FY18-20'!$A$9:$BL$859,64,FALSE)</f>
        <v>4274.5</v>
      </c>
      <c r="I703" s="132">
        <f t="shared" si="20"/>
        <v>2577.8164440285409</v>
      </c>
      <c r="J703" s="133">
        <f>VLOOKUP(A703,'SAIPE FY22'!$C$9:$O$859,9,FALSE)</f>
        <v>6.3317274604267032E-2</v>
      </c>
      <c r="K703" s="143">
        <f t="shared" si="21"/>
        <v>1429756.25</v>
      </c>
      <c r="L703" s="130" t="s">
        <v>10420</v>
      </c>
    </row>
    <row r="704" spans="1:12" x14ac:dyDescent="0.35">
      <c r="A704" s="50" t="s">
        <v>409</v>
      </c>
      <c r="B704" s="110" t="s">
        <v>410</v>
      </c>
      <c r="C704" s="110" t="s">
        <v>128</v>
      </c>
      <c r="D704" s="110" t="s">
        <v>119</v>
      </c>
      <c r="E704" s="7">
        <v>3083305.8400000003</v>
      </c>
      <c r="F704" s="8"/>
      <c r="G704" s="130" t="str">
        <f>VLOOKUP(A704,'NCES LEA District ID'!$F$3:$S$854,14,FALSE)</f>
        <v>1714580</v>
      </c>
      <c r="H704" s="142">
        <f>VLOOKUP(A704,'Enrollment FY18-20'!$A$9:$BL$859,64,FALSE)</f>
        <v>839</v>
      </c>
      <c r="I704" s="132">
        <f t="shared" si="20"/>
        <v>3674.9771632896309</v>
      </c>
      <c r="J704" s="133">
        <f>VLOOKUP(A704,'SAIPE FY22'!$C$9:$O$859,9,FALSE)</f>
        <v>6.3004846526655903E-2</v>
      </c>
      <c r="K704" s="143">
        <f t="shared" si="21"/>
        <v>1430595.25</v>
      </c>
      <c r="L704" s="130" t="s">
        <v>10420</v>
      </c>
    </row>
    <row r="705" spans="1:12" x14ac:dyDescent="0.35">
      <c r="A705" s="50" t="s">
        <v>447</v>
      </c>
      <c r="B705" s="110" t="s">
        <v>448</v>
      </c>
      <c r="C705" s="110" t="s">
        <v>444</v>
      </c>
      <c r="D705" s="110" t="s">
        <v>10</v>
      </c>
      <c r="E705" s="7">
        <v>10433171.860000003</v>
      </c>
      <c r="F705" s="8"/>
      <c r="G705" s="130" t="str">
        <f>VLOOKUP(A705,'NCES LEA District ID'!$F$3:$S$854,14,FALSE)</f>
        <v>1724060</v>
      </c>
      <c r="H705" s="142">
        <f>VLOOKUP(A705,'Enrollment FY18-20'!$A$9:$BL$859,64,FALSE)</f>
        <v>3168.25</v>
      </c>
      <c r="I705" s="132">
        <f t="shared" si="20"/>
        <v>3293.0393308608864</v>
      </c>
      <c r="J705" s="133">
        <f>VLOOKUP(A705,'SAIPE FY22'!$C$9:$O$859,9,FALSE)</f>
        <v>6.3004846526655903E-2</v>
      </c>
      <c r="K705" s="143">
        <f t="shared" si="21"/>
        <v>1433763.5</v>
      </c>
      <c r="L705" s="130" t="s">
        <v>10420</v>
      </c>
    </row>
    <row r="706" spans="1:12" x14ac:dyDescent="0.35">
      <c r="A706" s="50" t="s">
        <v>653</v>
      </c>
      <c r="B706" s="110" t="s">
        <v>654</v>
      </c>
      <c r="C706" s="110" t="s">
        <v>646</v>
      </c>
      <c r="D706" s="110" t="s">
        <v>10</v>
      </c>
      <c r="E706" s="7">
        <v>11136109.01</v>
      </c>
      <c r="F706" s="8"/>
      <c r="G706" s="130" t="str">
        <f>VLOOKUP(A706,'NCES LEA District ID'!$F$3:$S$854,14,FALSE)</f>
        <v>1738460</v>
      </c>
      <c r="H706" s="142">
        <f>VLOOKUP(A706,'Enrollment FY18-20'!$A$9:$BL$859,64,FALSE)</f>
        <v>3717.75</v>
      </c>
      <c r="I706" s="132">
        <f t="shared" si="20"/>
        <v>2995.3894183309799</v>
      </c>
      <c r="J706" s="133">
        <f>VLOOKUP(A706,'SAIPE FY22'!$C$9:$O$859,9,FALSE)</f>
        <v>6.2807881773399021E-2</v>
      </c>
      <c r="K706" s="143">
        <f t="shared" si="21"/>
        <v>1437481.25</v>
      </c>
      <c r="L706" s="130" t="s">
        <v>10420</v>
      </c>
    </row>
    <row r="707" spans="1:12" x14ac:dyDescent="0.35">
      <c r="A707" s="50" t="s">
        <v>1786</v>
      </c>
      <c r="B707" s="110" t="s">
        <v>1787</v>
      </c>
      <c r="C707" s="110" t="s">
        <v>908</v>
      </c>
      <c r="D707" s="110" t="s">
        <v>108</v>
      </c>
      <c r="E707" s="7">
        <v>1024263.8800000001</v>
      </c>
      <c r="F707" s="8"/>
      <c r="G707" s="130" t="str">
        <f>VLOOKUP(A707,'NCES LEA District ID'!$F$3:$S$854,14,FALSE)</f>
        <v>1716230</v>
      </c>
      <c r="H707" s="142">
        <f>VLOOKUP(A707,'Enrollment FY18-20'!$A$9:$BL$859,64,FALSE)</f>
        <v>158</v>
      </c>
      <c r="I707" s="132">
        <f t="shared" si="20"/>
        <v>6482.6827848101275</v>
      </c>
      <c r="J707" s="133">
        <f>VLOOKUP(A707,'SAIPE FY22'!$C$9:$O$859,9,FALSE)</f>
        <v>6.2780269058295965E-2</v>
      </c>
      <c r="K707" s="143">
        <f t="shared" si="21"/>
        <v>1437639.25</v>
      </c>
      <c r="L707" s="130" t="s">
        <v>10420</v>
      </c>
    </row>
    <row r="708" spans="1:12" x14ac:dyDescent="0.35">
      <c r="A708" s="50" t="s">
        <v>1800</v>
      </c>
      <c r="B708" s="110" t="s">
        <v>1801</v>
      </c>
      <c r="C708" s="110" t="s">
        <v>907</v>
      </c>
      <c r="D708" s="110" t="s">
        <v>10</v>
      </c>
      <c r="E708" s="7">
        <v>1879324.4600000002</v>
      </c>
      <c r="F708" s="8"/>
      <c r="G708" s="130" t="str">
        <f>VLOOKUP(A708,'NCES LEA District ID'!$F$3:$S$854,14,FALSE)</f>
        <v>1705430</v>
      </c>
      <c r="H708" s="142">
        <f>VLOOKUP(A708,'Enrollment FY18-20'!$A$9:$BL$859,64,FALSE)</f>
        <v>1086.5</v>
      </c>
      <c r="I708" s="132">
        <f t="shared" si="20"/>
        <v>1729.7049792913026</v>
      </c>
      <c r="J708" s="133">
        <f>VLOOKUP(A708,'SAIPE FY22'!$C$9:$O$859,9,FALSE)</f>
        <v>6.2554300608166816E-2</v>
      </c>
      <c r="K708" s="143">
        <f t="shared" si="21"/>
        <v>1438725.75</v>
      </c>
      <c r="L708" s="130" t="s">
        <v>10420</v>
      </c>
    </row>
    <row r="709" spans="1:12" x14ac:dyDescent="0.35">
      <c r="A709" s="50" t="s">
        <v>1178</v>
      </c>
      <c r="B709" s="110" t="s">
        <v>1179</v>
      </c>
      <c r="C709" s="110" t="s">
        <v>1161</v>
      </c>
      <c r="D709" s="110" t="s">
        <v>108</v>
      </c>
      <c r="E709" s="7">
        <v>5544976.0799999991</v>
      </c>
      <c r="F709" s="8"/>
      <c r="G709" s="130" t="str">
        <f>VLOOKUP(A709,'NCES LEA District ID'!$F$3:$S$854,14,FALSE)</f>
        <v>1706270</v>
      </c>
      <c r="H709" s="142">
        <f>VLOOKUP(A709,'Enrollment FY18-20'!$A$9:$BL$859,64,FALSE)</f>
        <v>1750</v>
      </c>
      <c r="I709" s="132">
        <f t="shared" si="20"/>
        <v>3168.5577599999997</v>
      </c>
      <c r="J709" s="133">
        <f>VLOOKUP(A709,'SAIPE FY22'!$C$9:$O$859,9,FALSE)</f>
        <v>6.2537947783849426E-2</v>
      </c>
      <c r="K709" s="143">
        <f t="shared" si="21"/>
        <v>1440475.75</v>
      </c>
      <c r="L709" s="130" t="s">
        <v>10420</v>
      </c>
    </row>
    <row r="710" spans="1:12" x14ac:dyDescent="0.35">
      <c r="A710" s="50" t="s">
        <v>245</v>
      </c>
      <c r="B710" s="110" t="s">
        <v>246</v>
      </c>
      <c r="C710" s="110" t="s">
        <v>128</v>
      </c>
      <c r="D710" s="110" t="s">
        <v>108</v>
      </c>
      <c r="E710" s="7">
        <v>1492850.38</v>
      </c>
      <c r="F710" s="8"/>
      <c r="G710" s="130" t="str">
        <f>VLOOKUP(A710,'NCES LEA District ID'!$F$3:$S$854,14,FALSE)</f>
        <v>1733990</v>
      </c>
      <c r="H710" s="142">
        <f>VLOOKUP(A710,'Enrollment FY18-20'!$A$9:$BL$859,64,FALSE)</f>
        <v>1575.5</v>
      </c>
      <c r="I710" s="132">
        <f t="shared" si="20"/>
        <v>947.54070453824181</v>
      </c>
      <c r="J710" s="133">
        <f>VLOOKUP(A710,'SAIPE FY22'!$C$9:$O$859,9,FALSE)</f>
        <v>6.2421185372005042E-2</v>
      </c>
      <c r="K710" s="143">
        <f t="shared" si="21"/>
        <v>1442051.25</v>
      </c>
      <c r="L710" s="130" t="s">
        <v>10420</v>
      </c>
    </row>
    <row r="711" spans="1:12" x14ac:dyDescent="0.35">
      <c r="A711" s="50" t="s">
        <v>1250</v>
      </c>
      <c r="B711" s="110" t="s">
        <v>1251</v>
      </c>
      <c r="C711" s="110" t="s">
        <v>1161</v>
      </c>
      <c r="D711" s="110" t="s">
        <v>10</v>
      </c>
      <c r="E711" s="7">
        <v>6537211.4400000004</v>
      </c>
      <c r="F711" s="8"/>
      <c r="G711" s="130" t="str">
        <f>VLOOKUP(A711,'NCES LEA District ID'!$F$3:$S$854,14,FALSE)</f>
        <v>1705050</v>
      </c>
      <c r="H711" s="142">
        <f>VLOOKUP(A711,'Enrollment FY18-20'!$A$9:$BL$859,64,FALSE)</f>
        <v>8206</v>
      </c>
      <c r="I711" s="132">
        <f t="shared" si="20"/>
        <v>796.63800146234473</v>
      </c>
      <c r="J711" s="133">
        <f>VLOOKUP(A711,'SAIPE FY22'!$C$9:$O$859,9,FALSE)</f>
        <v>6.2238316170646145E-2</v>
      </c>
      <c r="K711" s="143">
        <f t="shared" si="21"/>
        <v>1450257.25</v>
      </c>
      <c r="L711" s="130" t="s">
        <v>10420</v>
      </c>
    </row>
    <row r="712" spans="1:12" x14ac:dyDescent="0.35">
      <c r="A712" s="50" t="s">
        <v>919</v>
      </c>
      <c r="B712" s="110" t="s">
        <v>920</v>
      </c>
      <c r="C712" s="110" t="s">
        <v>908</v>
      </c>
      <c r="D712" s="110" t="s">
        <v>119</v>
      </c>
      <c r="E712" s="7">
        <v>2354387.5299999998</v>
      </c>
      <c r="F712" s="8"/>
      <c r="G712" s="130" t="str">
        <f>VLOOKUP(A712,'NCES LEA District ID'!$F$3:$S$854,14,FALSE)</f>
        <v>1726640</v>
      </c>
      <c r="H712" s="142">
        <f>VLOOKUP(A712,'Enrollment FY18-20'!$A$9:$BL$859,64,FALSE)</f>
        <v>907</v>
      </c>
      <c r="I712" s="132">
        <f t="shared" ref="I712:I775" si="22">+E712/H712</f>
        <v>2595.7966152149943</v>
      </c>
      <c r="J712" s="133">
        <f>VLOOKUP(A712,'SAIPE FY22'!$C$9:$O$859,9,FALSE)</f>
        <v>6.219151036525173E-2</v>
      </c>
      <c r="K712" s="143">
        <f t="shared" si="21"/>
        <v>1451164.25</v>
      </c>
      <c r="L712" s="130" t="s">
        <v>10420</v>
      </c>
    </row>
    <row r="713" spans="1:12" x14ac:dyDescent="0.35">
      <c r="A713" s="50" t="s">
        <v>1404</v>
      </c>
      <c r="B713" s="110" t="s">
        <v>1405</v>
      </c>
      <c r="C713" s="110" t="s">
        <v>1395</v>
      </c>
      <c r="D713" s="110" t="s">
        <v>108</v>
      </c>
      <c r="E713" s="7">
        <v>239638.59</v>
      </c>
      <c r="F713" s="8"/>
      <c r="G713" s="130" t="str">
        <f>VLOOKUP(A713,'NCES LEA District ID'!$F$3:$S$854,14,FALSE)</f>
        <v>1733750</v>
      </c>
      <c r="H713" s="142">
        <f>VLOOKUP(A713,'Enrollment FY18-20'!$A$9:$BL$859,64,FALSE)</f>
        <v>287</v>
      </c>
      <c r="I713" s="132">
        <f t="shared" si="22"/>
        <v>834.97766550522647</v>
      </c>
      <c r="J713" s="133">
        <f>VLOOKUP(A713,'SAIPE FY22'!$C$9:$O$859,9,FALSE)</f>
        <v>6.1403508771929821E-2</v>
      </c>
      <c r="K713" s="143">
        <f t="shared" ref="K713:K776" si="23">+K712+H713</f>
        <v>1451451.25</v>
      </c>
      <c r="L713" s="130" t="s">
        <v>10420</v>
      </c>
    </row>
    <row r="714" spans="1:12" x14ac:dyDescent="0.35">
      <c r="A714" s="50" t="s">
        <v>1741</v>
      </c>
      <c r="B714" s="110" t="s">
        <v>1742</v>
      </c>
      <c r="C714" s="110" t="s">
        <v>907</v>
      </c>
      <c r="D714" s="110" t="s">
        <v>108</v>
      </c>
      <c r="E714" s="7">
        <v>1097011.7</v>
      </c>
      <c r="F714" s="8"/>
      <c r="G714" s="130" t="str">
        <f>VLOOKUP(A714,'NCES LEA District ID'!$F$3:$S$854,14,FALSE)</f>
        <v>1738520</v>
      </c>
      <c r="H714" s="142">
        <f>VLOOKUP(A714,'Enrollment FY18-20'!$A$9:$BL$859,64,FALSE)</f>
        <v>282.5</v>
      </c>
      <c r="I714" s="132">
        <f t="shared" si="22"/>
        <v>3883.227256637168</v>
      </c>
      <c r="J714" s="133">
        <f>VLOOKUP(A714,'SAIPE FY22'!$C$9:$O$859,9,FALSE)</f>
        <v>6.1176470588235297E-2</v>
      </c>
      <c r="K714" s="143">
        <f t="shared" si="23"/>
        <v>1451733.75</v>
      </c>
      <c r="L714" s="130" t="s">
        <v>10420</v>
      </c>
    </row>
    <row r="715" spans="1:12" x14ac:dyDescent="0.35">
      <c r="A715" s="50" t="s">
        <v>1560</v>
      </c>
      <c r="B715" s="110" t="s">
        <v>1561</v>
      </c>
      <c r="C715" s="110" t="s">
        <v>1541</v>
      </c>
      <c r="D715" s="110" t="s">
        <v>10</v>
      </c>
      <c r="E715" s="7">
        <v>1311616.5499999998</v>
      </c>
      <c r="F715" s="8"/>
      <c r="G715" s="130" t="str">
        <f>VLOOKUP(A715,'NCES LEA District ID'!$F$3:$S$854,14,FALSE)</f>
        <v>1734440</v>
      </c>
      <c r="H715" s="142">
        <f>VLOOKUP(A715,'Enrollment FY18-20'!$A$9:$BL$859,64,FALSE)</f>
        <v>1056.5</v>
      </c>
      <c r="I715" s="132">
        <f t="shared" si="22"/>
        <v>1241.473308092759</v>
      </c>
      <c r="J715" s="133">
        <f>VLOOKUP(A715,'SAIPE FY22'!$C$9:$O$859,9,FALSE)</f>
        <v>6.0751398880895285E-2</v>
      </c>
      <c r="K715" s="143">
        <f t="shared" si="23"/>
        <v>1452790.25</v>
      </c>
      <c r="L715" s="130" t="s">
        <v>10420</v>
      </c>
    </row>
    <row r="716" spans="1:12" x14ac:dyDescent="0.35">
      <c r="A716" s="50" t="s">
        <v>636</v>
      </c>
      <c r="B716" s="110" t="s">
        <v>637</v>
      </c>
      <c r="C716" s="110" t="s">
        <v>633</v>
      </c>
      <c r="D716" s="110" t="s">
        <v>108</v>
      </c>
      <c r="E716" s="7">
        <v>223428.95</v>
      </c>
      <c r="F716" s="8"/>
      <c r="G716" s="130" t="str">
        <f>VLOOKUP(A716,'NCES LEA District ID'!$F$3:$S$854,14,FALSE)</f>
        <v>1720190</v>
      </c>
      <c r="H716" s="142">
        <f>VLOOKUP(A716,'Enrollment FY18-20'!$A$9:$BL$859,64,FALSE)</f>
        <v>57.5</v>
      </c>
      <c r="I716" s="132">
        <f t="shared" si="22"/>
        <v>3885.7208695652175</v>
      </c>
      <c r="J716" s="133">
        <f>VLOOKUP(A716,'SAIPE FY22'!$C$9:$O$859,9,FALSE)</f>
        <v>6.0240963855421686E-2</v>
      </c>
      <c r="K716" s="143">
        <f t="shared" si="23"/>
        <v>1452847.75</v>
      </c>
      <c r="L716" s="130" t="s">
        <v>10420</v>
      </c>
    </row>
    <row r="717" spans="1:12" x14ac:dyDescent="0.35">
      <c r="A717" s="50" t="s">
        <v>1220</v>
      </c>
      <c r="B717" s="110" t="s">
        <v>1221</v>
      </c>
      <c r="C717" s="110" t="s">
        <v>1161</v>
      </c>
      <c r="D717" s="110" t="s">
        <v>108</v>
      </c>
      <c r="E717" s="7">
        <v>3365700.9299999997</v>
      </c>
      <c r="F717" s="8"/>
      <c r="G717" s="130" t="str">
        <f>VLOOKUP(A717,'NCES LEA District ID'!$F$3:$S$854,14,FALSE)</f>
        <v>1700119</v>
      </c>
      <c r="H717" s="142">
        <f>VLOOKUP(A717,'Enrollment FY18-20'!$A$9:$BL$859,64,FALSE)</f>
        <v>3674</v>
      </c>
      <c r="I717" s="132">
        <f t="shared" si="22"/>
        <v>916.08626292868803</v>
      </c>
      <c r="J717" s="133">
        <f>VLOOKUP(A717,'SAIPE FY22'!$C$9:$O$859,9,FALSE)</f>
        <v>6.0120705663881148E-2</v>
      </c>
      <c r="K717" s="143">
        <f t="shared" si="23"/>
        <v>1456521.75</v>
      </c>
      <c r="L717" s="130" t="s">
        <v>10420</v>
      </c>
    </row>
    <row r="718" spans="1:12" x14ac:dyDescent="0.35">
      <c r="A718" s="50" t="s">
        <v>657</v>
      </c>
      <c r="B718" s="110" t="s">
        <v>658</v>
      </c>
      <c r="C718" s="110" t="s">
        <v>646</v>
      </c>
      <c r="D718" s="110" t="s">
        <v>10</v>
      </c>
      <c r="E718" s="7">
        <v>729935.05999999982</v>
      </c>
      <c r="F718" s="8"/>
      <c r="G718" s="130" t="str">
        <f>VLOOKUP(A718,'NCES LEA District ID'!$F$3:$S$854,14,FALSE)</f>
        <v>1719260</v>
      </c>
      <c r="H718" s="142">
        <f>VLOOKUP(A718,'Enrollment FY18-20'!$A$9:$BL$859,64,FALSE)</f>
        <v>692.5</v>
      </c>
      <c r="I718" s="132">
        <f t="shared" si="22"/>
        <v>1054.0578483754509</v>
      </c>
      <c r="J718" s="133">
        <f>VLOOKUP(A718,'SAIPE FY22'!$C$9:$O$859,9,FALSE)</f>
        <v>5.9479553903345722E-2</v>
      </c>
      <c r="K718" s="143">
        <f t="shared" si="23"/>
        <v>1457214.25</v>
      </c>
      <c r="L718" s="130" t="s">
        <v>10420</v>
      </c>
    </row>
    <row r="719" spans="1:12" x14ac:dyDescent="0.35">
      <c r="A719" s="50" t="s">
        <v>1170</v>
      </c>
      <c r="B719" s="110" t="s">
        <v>1171</v>
      </c>
      <c r="C719" s="110" t="s">
        <v>1161</v>
      </c>
      <c r="D719" s="110" t="s">
        <v>108</v>
      </c>
      <c r="E719" s="7">
        <v>218584.27000000002</v>
      </c>
      <c r="F719" s="8"/>
      <c r="G719" s="130" t="str">
        <f>VLOOKUP(A719,'NCES LEA District ID'!$F$3:$S$854,14,FALSE)</f>
        <v>1714250</v>
      </c>
      <c r="H719" s="142">
        <f>VLOOKUP(A719,'Enrollment FY18-20'!$A$9:$BL$859,64,FALSE)</f>
        <v>306.5</v>
      </c>
      <c r="I719" s="132">
        <f t="shared" si="22"/>
        <v>713.16238172920066</v>
      </c>
      <c r="J719" s="133">
        <f>VLOOKUP(A719,'SAIPE FY22'!$C$9:$O$859,9,FALSE)</f>
        <v>5.9374999999999997E-2</v>
      </c>
      <c r="K719" s="143">
        <f t="shared" si="23"/>
        <v>1457520.75</v>
      </c>
      <c r="L719" s="130" t="s">
        <v>10420</v>
      </c>
    </row>
    <row r="720" spans="1:12" x14ac:dyDescent="0.35">
      <c r="A720" s="50" t="s">
        <v>1480</v>
      </c>
      <c r="B720" s="110" t="s">
        <v>1481</v>
      </c>
      <c r="C720" s="110" t="s">
        <v>1467</v>
      </c>
      <c r="D720" s="110" t="s">
        <v>10</v>
      </c>
      <c r="E720" s="7">
        <v>980169.19999999984</v>
      </c>
      <c r="F720" s="8"/>
      <c r="G720" s="130" t="str">
        <f>VLOOKUP(A720,'NCES LEA District ID'!$F$3:$S$854,14,FALSE)</f>
        <v>1708010</v>
      </c>
      <c r="H720" s="142">
        <f>VLOOKUP(A720,'Enrollment FY18-20'!$A$9:$BL$859,64,FALSE)</f>
        <v>1454.5</v>
      </c>
      <c r="I720" s="132">
        <f t="shared" si="22"/>
        <v>673.88738398074929</v>
      </c>
      <c r="J720" s="133">
        <f>VLOOKUP(A720,'SAIPE FY22'!$C$9:$O$859,9,FALSE)</f>
        <v>5.9297218155197659E-2</v>
      </c>
      <c r="K720" s="143">
        <f t="shared" si="23"/>
        <v>1458975.25</v>
      </c>
      <c r="L720" s="130" t="s">
        <v>10420</v>
      </c>
    </row>
    <row r="721" spans="1:12" x14ac:dyDescent="0.35">
      <c r="A721" s="50" t="s">
        <v>391</v>
      </c>
      <c r="B721" s="110" t="s">
        <v>392</v>
      </c>
      <c r="C721" s="110" t="s">
        <v>128</v>
      </c>
      <c r="D721" s="110" t="s">
        <v>119</v>
      </c>
      <c r="E721" s="7">
        <v>884861.94000000006</v>
      </c>
      <c r="F721" s="8"/>
      <c r="G721" s="130" t="str">
        <f>VLOOKUP(A721,'NCES LEA District ID'!$F$3:$S$854,14,FALSE)</f>
        <v>1722500</v>
      </c>
      <c r="H721" s="142">
        <f>VLOOKUP(A721,'Enrollment FY18-20'!$A$9:$BL$859,64,FALSE)</f>
        <v>1377</v>
      </c>
      <c r="I721" s="132">
        <f t="shared" si="22"/>
        <v>642.60126361655773</v>
      </c>
      <c r="J721" s="133">
        <f>VLOOKUP(A721,'SAIPE FY22'!$C$9:$O$859,9,FALSE)</f>
        <v>5.916775032509753E-2</v>
      </c>
      <c r="K721" s="143">
        <f t="shared" si="23"/>
        <v>1460352.25</v>
      </c>
      <c r="L721" s="130" t="s">
        <v>10420</v>
      </c>
    </row>
    <row r="722" spans="1:12" x14ac:dyDescent="0.35">
      <c r="A722" s="50" t="s">
        <v>1172</v>
      </c>
      <c r="B722" s="110" t="s">
        <v>1173</v>
      </c>
      <c r="C722" s="110" t="s">
        <v>1161</v>
      </c>
      <c r="D722" s="110" t="s">
        <v>108</v>
      </c>
      <c r="E722" s="7">
        <v>6184685.3200000012</v>
      </c>
      <c r="F722" s="8"/>
      <c r="G722" s="130" t="str">
        <f>VLOOKUP(A722,'NCES LEA District ID'!$F$3:$S$854,14,FALSE)</f>
        <v>1703840</v>
      </c>
      <c r="H722" s="142">
        <f>VLOOKUP(A722,'Enrollment FY18-20'!$A$9:$BL$859,64,FALSE)</f>
        <v>2679.5</v>
      </c>
      <c r="I722" s="132">
        <f t="shared" si="22"/>
        <v>2308.1490278036954</v>
      </c>
      <c r="J722" s="133">
        <f>VLOOKUP(A722,'SAIPE FY22'!$C$9:$O$859,9,FALSE)</f>
        <v>5.8534990189666451E-2</v>
      </c>
      <c r="K722" s="143">
        <f t="shared" si="23"/>
        <v>1463031.75</v>
      </c>
      <c r="L722" s="130" t="s">
        <v>10420</v>
      </c>
    </row>
    <row r="723" spans="1:12" x14ac:dyDescent="0.35">
      <c r="A723" s="50" t="s">
        <v>711</v>
      </c>
      <c r="B723" s="110" t="s">
        <v>712</v>
      </c>
      <c r="C723" s="110" t="s">
        <v>663</v>
      </c>
      <c r="D723" s="110" t="s">
        <v>10</v>
      </c>
      <c r="E723" s="7">
        <v>3340322.4499999997</v>
      </c>
      <c r="F723" s="8"/>
      <c r="G723" s="130" t="str">
        <f>VLOOKUP(A723,'NCES LEA District ID'!$F$3:$S$854,14,FALSE)</f>
        <v>1718870</v>
      </c>
      <c r="H723" s="142">
        <f>VLOOKUP(A723,'Enrollment FY18-20'!$A$9:$BL$859,64,FALSE)</f>
        <v>883</v>
      </c>
      <c r="I723" s="132">
        <f t="shared" si="22"/>
        <v>3782.9246319365793</v>
      </c>
      <c r="J723" s="133">
        <f>VLOOKUP(A723,'SAIPE FY22'!$C$9:$O$859,9,FALSE)</f>
        <v>5.845511482254697E-2</v>
      </c>
      <c r="K723" s="143">
        <f t="shared" si="23"/>
        <v>1463914.75</v>
      </c>
      <c r="L723" s="130" t="s">
        <v>10420</v>
      </c>
    </row>
    <row r="724" spans="1:12" x14ac:dyDescent="0.35">
      <c r="A724" s="50" t="s">
        <v>1761</v>
      </c>
      <c r="B724" s="110" t="s">
        <v>1762</v>
      </c>
      <c r="C724" s="110" t="s">
        <v>907</v>
      </c>
      <c r="D724" s="110" t="s">
        <v>119</v>
      </c>
      <c r="E724" s="7">
        <v>3389813.26</v>
      </c>
      <c r="F724" s="8"/>
      <c r="G724" s="130" t="str">
        <f>VLOOKUP(A724,'NCES LEA District ID'!$F$3:$S$854,14,FALSE)</f>
        <v>1723350</v>
      </c>
      <c r="H724" s="142">
        <f>VLOOKUP(A724,'Enrollment FY18-20'!$A$9:$BL$859,64,FALSE)</f>
        <v>3845</v>
      </c>
      <c r="I724" s="132">
        <f t="shared" si="22"/>
        <v>881.61593237971385</v>
      </c>
      <c r="J724" s="133">
        <f>VLOOKUP(A724,'SAIPE FY22'!$C$9:$O$859,9,FALSE)</f>
        <v>5.8270185523909064E-2</v>
      </c>
      <c r="K724" s="143">
        <f t="shared" si="23"/>
        <v>1467759.75</v>
      </c>
      <c r="L724" s="130" t="s">
        <v>10420</v>
      </c>
    </row>
    <row r="725" spans="1:12" x14ac:dyDescent="0.35">
      <c r="A725" s="50" t="s">
        <v>117</v>
      </c>
      <c r="B725" s="110" t="s">
        <v>118</v>
      </c>
      <c r="C725" s="110" t="s">
        <v>98</v>
      </c>
      <c r="D725" s="110" t="s">
        <v>119</v>
      </c>
      <c r="E725" s="7">
        <v>6098145.1399999997</v>
      </c>
      <c r="F725" s="8"/>
      <c r="G725" s="130" t="str">
        <f>VLOOKUP(A725,'NCES LEA District ID'!$F$3:$S$854,14,FALSE)</f>
        <v>1719620</v>
      </c>
      <c r="H725" s="142">
        <f>VLOOKUP(A725,'Enrollment FY18-20'!$A$9:$BL$859,64,FALSE)</f>
        <v>1925.5</v>
      </c>
      <c r="I725" s="132">
        <f t="shared" si="22"/>
        <v>3167.0449961049076</v>
      </c>
      <c r="J725" s="133">
        <f>VLOOKUP(A725,'SAIPE FY22'!$C$9:$O$859,9,FALSE)</f>
        <v>5.8112505811250582E-2</v>
      </c>
      <c r="K725" s="143">
        <f t="shared" si="23"/>
        <v>1469685.25</v>
      </c>
      <c r="L725" s="130" t="s">
        <v>10420</v>
      </c>
    </row>
    <row r="726" spans="1:12" x14ac:dyDescent="0.35">
      <c r="A726" s="50" t="s">
        <v>141</v>
      </c>
      <c r="B726" s="110" t="s">
        <v>142</v>
      </c>
      <c r="C726" s="110" t="s">
        <v>128</v>
      </c>
      <c r="D726" s="110" t="s">
        <v>108</v>
      </c>
      <c r="E726" s="7">
        <v>1052823.73</v>
      </c>
      <c r="F726" s="8"/>
      <c r="G726" s="130" t="str">
        <f>VLOOKUP(A726,'NCES LEA District ID'!$F$3:$S$854,14,FALSE)</f>
        <v>1728980</v>
      </c>
      <c r="H726" s="142">
        <f>VLOOKUP(A726,'Enrollment FY18-20'!$A$9:$BL$859,64,FALSE)</f>
        <v>1766.75</v>
      </c>
      <c r="I726" s="132">
        <f t="shared" si="22"/>
        <v>595.90985142210275</v>
      </c>
      <c r="J726" s="133">
        <f>VLOOKUP(A726,'SAIPE FY22'!$C$9:$O$859,9,FALSE)</f>
        <v>5.8030480656506449E-2</v>
      </c>
      <c r="K726" s="143">
        <f t="shared" si="23"/>
        <v>1471452</v>
      </c>
      <c r="L726" s="130" t="s">
        <v>10420</v>
      </c>
    </row>
    <row r="727" spans="1:12" x14ac:dyDescent="0.35">
      <c r="A727" s="50" t="s">
        <v>1131</v>
      </c>
      <c r="B727" s="110" t="s">
        <v>1132</v>
      </c>
      <c r="C727" s="110" t="s">
        <v>1099</v>
      </c>
      <c r="D727" s="110" t="s">
        <v>108</v>
      </c>
      <c r="E727" s="7">
        <v>1384501.97</v>
      </c>
      <c r="F727" s="8"/>
      <c r="G727" s="130" t="str">
        <f>VLOOKUP(A727,'NCES LEA District ID'!$F$3:$S$854,14,FALSE)</f>
        <v>1737320</v>
      </c>
      <c r="H727" s="142">
        <f>VLOOKUP(A727,'Enrollment FY18-20'!$A$9:$BL$859,64,FALSE)</f>
        <v>409.5</v>
      </c>
      <c r="I727" s="132">
        <f t="shared" si="22"/>
        <v>3380.9571916971918</v>
      </c>
      <c r="J727" s="133">
        <f>VLOOKUP(A727,'SAIPE FY22'!$C$9:$O$859,9,FALSE)</f>
        <v>5.7884231536926151E-2</v>
      </c>
      <c r="K727" s="143">
        <f t="shared" si="23"/>
        <v>1471861.5</v>
      </c>
      <c r="L727" s="130" t="s">
        <v>10420</v>
      </c>
    </row>
    <row r="728" spans="1:12" x14ac:dyDescent="0.35">
      <c r="A728" s="50" t="s">
        <v>1687</v>
      </c>
      <c r="B728" s="110" t="s">
        <v>1688</v>
      </c>
      <c r="C728" s="110" t="s">
        <v>1689</v>
      </c>
      <c r="D728" s="110" t="s">
        <v>108</v>
      </c>
      <c r="E728" s="7">
        <v>1789987.3299999998</v>
      </c>
      <c r="F728" s="8"/>
      <c r="G728" s="130" t="str">
        <f>VLOOKUP(A728,'NCES LEA District ID'!$F$3:$S$854,14,FALSE)</f>
        <v>1725740</v>
      </c>
      <c r="H728" s="142">
        <f>VLOOKUP(A728,'Enrollment FY18-20'!$A$9:$BL$859,64,FALSE)</f>
        <v>878</v>
      </c>
      <c r="I728" s="132">
        <f t="shared" si="22"/>
        <v>2038.7099430523915</v>
      </c>
      <c r="J728" s="133">
        <f>VLOOKUP(A728,'SAIPE FY22'!$C$9:$O$859,9,FALSE)</f>
        <v>5.7471264367816091E-2</v>
      </c>
      <c r="K728" s="143">
        <f t="shared" si="23"/>
        <v>1472739.5</v>
      </c>
      <c r="L728" s="130" t="s">
        <v>10420</v>
      </c>
    </row>
    <row r="729" spans="1:12" x14ac:dyDescent="0.35">
      <c r="A729" s="50" t="s">
        <v>647</v>
      </c>
      <c r="B729" s="110" t="s">
        <v>648</v>
      </c>
      <c r="C729" s="110" t="s">
        <v>646</v>
      </c>
      <c r="D729" s="110" t="s">
        <v>10</v>
      </c>
      <c r="E729" s="7">
        <v>7759991.4299999997</v>
      </c>
      <c r="F729" s="8"/>
      <c r="G729" s="130" t="str">
        <f>VLOOKUP(A729,'NCES LEA District ID'!$F$3:$S$854,14,FALSE)</f>
        <v>1716410</v>
      </c>
      <c r="H729" s="142">
        <f>VLOOKUP(A729,'Enrollment FY18-20'!$A$9:$BL$859,64,FALSE)</f>
        <v>1573</v>
      </c>
      <c r="I729" s="132">
        <f t="shared" si="22"/>
        <v>4933.2431214240305</v>
      </c>
      <c r="J729" s="133">
        <f>VLOOKUP(A729,'SAIPE FY22'!$C$9:$O$859,9,FALSE)</f>
        <v>5.7283950617283953E-2</v>
      </c>
      <c r="K729" s="143">
        <f t="shared" si="23"/>
        <v>1474312.5</v>
      </c>
      <c r="L729" s="130" t="s">
        <v>10420</v>
      </c>
    </row>
    <row r="730" spans="1:12" x14ac:dyDescent="0.35">
      <c r="A730" s="50" t="s">
        <v>1182</v>
      </c>
      <c r="B730" s="110" t="s">
        <v>1183</v>
      </c>
      <c r="C730" s="110" t="s">
        <v>1161</v>
      </c>
      <c r="D730" s="110" t="s">
        <v>108</v>
      </c>
      <c r="E730" s="7">
        <v>13534029.74</v>
      </c>
      <c r="F730" s="8"/>
      <c r="G730" s="130" t="str">
        <f>VLOOKUP(A730,'NCES LEA District ID'!$F$3:$S$854,14,FALSE)</f>
        <v>1717520</v>
      </c>
      <c r="H730" s="142">
        <f>VLOOKUP(A730,'Enrollment FY18-20'!$A$9:$BL$859,64,FALSE)</f>
        <v>3621.5</v>
      </c>
      <c r="I730" s="132">
        <f t="shared" si="22"/>
        <v>3737.1337125500486</v>
      </c>
      <c r="J730" s="133">
        <f>VLOOKUP(A730,'SAIPE FY22'!$C$9:$O$859,9,FALSE)</f>
        <v>5.7198254968492485E-2</v>
      </c>
      <c r="K730" s="143">
        <f t="shared" si="23"/>
        <v>1477934</v>
      </c>
      <c r="L730" s="130" t="s">
        <v>10420</v>
      </c>
    </row>
    <row r="731" spans="1:12" x14ac:dyDescent="0.35">
      <c r="A731" s="50" t="s">
        <v>1587</v>
      </c>
      <c r="B731" s="110" t="s">
        <v>1588</v>
      </c>
      <c r="C731" s="110" t="s">
        <v>1562</v>
      </c>
      <c r="D731" s="110" t="s">
        <v>108</v>
      </c>
      <c r="E731" s="7">
        <v>1229281.95</v>
      </c>
      <c r="F731" s="8"/>
      <c r="G731" s="130" t="str">
        <f>VLOOKUP(A731,'NCES LEA District ID'!$F$3:$S$854,14,FALSE)</f>
        <v>1742960</v>
      </c>
      <c r="H731" s="142">
        <f>VLOOKUP(A731,'Enrollment FY18-20'!$A$9:$BL$859,64,FALSE)</f>
        <v>701.5</v>
      </c>
      <c r="I731" s="132">
        <f t="shared" si="22"/>
        <v>1752.3620099786172</v>
      </c>
      <c r="J731" s="133">
        <f>VLOOKUP(A731,'SAIPE FY22'!$C$9:$O$859,9,FALSE)</f>
        <v>5.6939501779359428E-2</v>
      </c>
      <c r="K731" s="143">
        <f t="shared" si="23"/>
        <v>1478635.5</v>
      </c>
      <c r="L731" s="130" t="s">
        <v>10420</v>
      </c>
    </row>
    <row r="732" spans="1:12" x14ac:dyDescent="0.35">
      <c r="A732" s="50" t="s">
        <v>1745</v>
      </c>
      <c r="B732" s="110" t="s">
        <v>1746</v>
      </c>
      <c r="C732" s="110" t="s">
        <v>907</v>
      </c>
      <c r="D732" s="110" t="s">
        <v>108</v>
      </c>
      <c r="E732" s="7">
        <v>1442131.4499999997</v>
      </c>
      <c r="F732" s="8"/>
      <c r="G732" s="130" t="str">
        <f>VLOOKUP(A732,'NCES LEA District ID'!$F$3:$S$854,14,FALSE)</f>
        <v>1723730</v>
      </c>
      <c r="H732" s="142">
        <f>VLOOKUP(A732,'Enrollment FY18-20'!$A$9:$BL$859,64,FALSE)</f>
        <v>1431</v>
      </c>
      <c r="I732" s="132">
        <f t="shared" si="22"/>
        <v>1007.7787910552059</v>
      </c>
      <c r="J732" s="133">
        <f>VLOOKUP(A732,'SAIPE FY22'!$C$9:$O$859,9,FALSE)</f>
        <v>5.644714997232983E-2</v>
      </c>
      <c r="K732" s="143">
        <f t="shared" si="23"/>
        <v>1480066.5</v>
      </c>
      <c r="L732" s="130" t="s">
        <v>10420</v>
      </c>
    </row>
    <row r="733" spans="1:12" x14ac:dyDescent="0.35">
      <c r="A733" s="50" t="s">
        <v>796</v>
      </c>
      <c r="B733" s="110" t="s">
        <v>797</v>
      </c>
      <c r="C733" s="110" t="s">
        <v>723</v>
      </c>
      <c r="D733" s="110" t="s">
        <v>10</v>
      </c>
      <c r="E733" s="7">
        <v>13237011.319999998</v>
      </c>
      <c r="F733" s="8"/>
      <c r="G733" s="130" t="str">
        <f>VLOOKUP(A733,'NCES LEA District ID'!$F$3:$S$854,14,FALSE)</f>
        <v>1742180</v>
      </c>
      <c r="H733" s="142">
        <f>VLOOKUP(A733,'Enrollment FY18-20'!$A$9:$BL$859,64,FALSE)</f>
        <v>11724.5</v>
      </c>
      <c r="I733" s="132">
        <f t="shared" si="22"/>
        <v>1129.0043345131987</v>
      </c>
      <c r="J733" s="133">
        <f>VLOOKUP(A733,'SAIPE FY22'!$C$9:$O$859,9,FALSE)</f>
        <v>5.6230780494948014E-2</v>
      </c>
      <c r="K733" s="143">
        <f t="shared" si="23"/>
        <v>1491791</v>
      </c>
      <c r="L733" s="130" t="s">
        <v>10420</v>
      </c>
    </row>
    <row r="734" spans="1:12" x14ac:dyDescent="0.35">
      <c r="A734" s="50" t="s">
        <v>909</v>
      </c>
      <c r="B734" s="110" t="s">
        <v>910</v>
      </c>
      <c r="C734" s="110" t="s">
        <v>908</v>
      </c>
      <c r="D734" s="110" t="s">
        <v>10</v>
      </c>
      <c r="E734" s="7">
        <v>1347218.51</v>
      </c>
      <c r="F734" s="8"/>
      <c r="G734" s="130" t="str">
        <f>VLOOKUP(A734,'NCES LEA District ID'!$F$3:$S$854,14,FALSE)</f>
        <v>1710530</v>
      </c>
      <c r="H734" s="142">
        <f>VLOOKUP(A734,'Enrollment FY18-20'!$A$9:$BL$859,64,FALSE)</f>
        <v>2023</v>
      </c>
      <c r="I734" s="132">
        <f t="shared" si="22"/>
        <v>665.95082056351953</v>
      </c>
      <c r="J734" s="133">
        <f>VLOOKUP(A734,'SAIPE FY22'!$C$9:$O$859,9,FALSE)</f>
        <v>5.6007659167065585E-2</v>
      </c>
      <c r="K734" s="143">
        <f t="shared" si="23"/>
        <v>1493814</v>
      </c>
      <c r="L734" s="130" t="s">
        <v>10420</v>
      </c>
    </row>
    <row r="735" spans="1:12" x14ac:dyDescent="0.35">
      <c r="A735" s="50" t="s">
        <v>790</v>
      </c>
      <c r="B735" s="110" t="s">
        <v>791</v>
      </c>
      <c r="C735" s="110" t="s">
        <v>723</v>
      </c>
      <c r="D735" s="110" t="s">
        <v>119</v>
      </c>
      <c r="E735" s="7">
        <v>2065576.7000000002</v>
      </c>
      <c r="F735" s="8"/>
      <c r="G735" s="130" t="str">
        <f>VLOOKUP(A735,'NCES LEA District ID'!$F$3:$S$854,14,FALSE)</f>
        <v>1721840</v>
      </c>
      <c r="H735" s="142">
        <f>VLOOKUP(A735,'Enrollment FY18-20'!$A$9:$BL$859,64,FALSE)</f>
        <v>2540</v>
      </c>
      <c r="I735" s="132">
        <f t="shared" si="22"/>
        <v>813.21917322834656</v>
      </c>
      <c r="J735" s="133">
        <f>VLOOKUP(A735,'SAIPE FY22'!$C$9:$O$859,9,FALSE)</f>
        <v>5.5035567203294646E-2</v>
      </c>
      <c r="K735" s="143">
        <f t="shared" si="23"/>
        <v>1496354</v>
      </c>
      <c r="L735" s="130" t="s">
        <v>10420</v>
      </c>
    </row>
    <row r="736" spans="1:12" x14ac:dyDescent="0.35">
      <c r="A736" s="50" t="s">
        <v>1704</v>
      </c>
      <c r="B736" s="110" t="s">
        <v>1705</v>
      </c>
      <c r="C736" s="110" t="s">
        <v>1689</v>
      </c>
      <c r="D736" s="110" t="s">
        <v>10</v>
      </c>
      <c r="E736" s="7">
        <v>3816168.2199999997</v>
      </c>
      <c r="F736" s="8"/>
      <c r="G736" s="130" t="str">
        <f>VLOOKUP(A736,'NCES LEA District ID'!$F$3:$S$854,14,FALSE)</f>
        <v>1714430</v>
      </c>
      <c r="H736" s="142">
        <f>VLOOKUP(A736,'Enrollment FY18-20'!$A$9:$BL$859,64,FALSE)</f>
        <v>1548</v>
      </c>
      <c r="I736" s="132">
        <f t="shared" si="22"/>
        <v>2465.2249483204132</v>
      </c>
      <c r="J736" s="133">
        <f>VLOOKUP(A736,'SAIPE FY22'!$C$9:$O$859,9,FALSE)</f>
        <v>5.4102259215219974E-2</v>
      </c>
      <c r="K736" s="143">
        <f t="shared" si="23"/>
        <v>1497902</v>
      </c>
      <c r="L736" s="130" t="s">
        <v>10420</v>
      </c>
    </row>
    <row r="737" spans="1:12" x14ac:dyDescent="0.35">
      <c r="A737" s="50" t="s">
        <v>1180</v>
      </c>
      <c r="B737" s="110" t="s">
        <v>1181</v>
      </c>
      <c r="C737" s="110" t="s">
        <v>1161</v>
      </c>
      <c r="D737" s="110" t="s">
        <v>108</v>
      </c>
      <c r="E737" s="7">
        <v>7375256.5699999994</v>
      </c>
      <c r="F737" s="8"/>
      <c r="G737" s="130" t="str">
        <f>VLOOKUP(A737,'NCES LEA District ID'!$F$3:$S$854,14,FALSE)</f>
        <v>1721870</v>
      </c>
      <c r="H737" s="142">
        <f>VLOOKUP(A737,'Enrollment FY18-20'!$A$9:$BL$859,64,FALSE)</f>
        <v>2472</v>
      </c>
      <c r="I737" s="132">
        <f t="shared" si="22"/>
        <v>2983.5180299352746</v>
      </c>
      <c r="J737" s="133">
        <f>VLOOKUP(A737,'SAIPE FY22'!$C$9:$O$859,9,FALSE)</f>
        <v>5.4054054054054057E-2</v>
      </c>
      <c r="K737" s="143">
        <f t="shared" si="23"/>
        <v>1500374</v>
      </c>
      <c r="L737" s="130" t="s">
        <v>10420</v>
      </c>
    </row>
    <row r="738" spans="1:12" x14ac:dyDescent="0.35">
      <c r="A738" s="50" t="s">
        <v>734</v>
      </c>
      <c r="B738" s="110" t="s">
        <v>735</v>
      </c>
      <c r="C738" s="110" t="s">
        <v>723</v>
      </c>
      <c r="D738" s="110" t="s">
        <v>108</v>
      </c>
      <c r="E738" s="7">
        <v>590380.91</v>
      </c>
      <c r="F738" s="8"/>
      <c r="G738" s="130" t="str">
        <f>VLOOKUP(A738,'NCES LEA District ID'!$F$3:$S$854,14,FALSE)</f>
        <v>1734710</v>
      </c>
      <c r="H738" s="142">
        <f>VLOOKUP(A738,'Enrollment FY18-20'!$A$9:$BL$859,64,FALSE)</f>
        <v>683.5</v>
      </c>
      <c r="I738" s="132">
        <f t="shared" si="22"/>
        <v>863.76138990490131</v>
      </c>
      <c r="J738" s="133">
        <f>VLOOKUP(A738,'SAIPE FY22'!$C$9:$O$859,9,FALSE)</f>
        <v>5.387647831800263E-2</v>
      </c>
      <c r="K738" s="143">
        <f t="shared" si="23"/>
        <v>1501057.5</v>
      </c>
      <c r="L738" s="130" t="s">
        <v>10420</v>
      </c>
    </row>
    <row r="739" spans="1:12" x14ac:dyDescent="0.35">
      <c r="A739" s="50" t="s">
        <v>1408</v>
      </c>
      <c r="B739" s="110" t="s">
        <v>1409</v>
      </c>
      <c r="C739" s="110" t="s">
        <v>1395</v>
      </c>
      <c r="D739" s="110" t="s">
        <v>108</v>
      </c>
      <c r="E739" s="7">
        <v>3356314.7699999996</v>
      </c>
      <c r="F739" s="8"/>
      <c r="G739" s="130" t="str">
        <f>VLOOKUP(A739,'NCES LEA District ID'!$F$3:$S$854,14,FALSE)</f>
        <v>1708730</v>
      </c>
      <c r="H739" s="142">
        <f>VLOOKUP(A739,'Enrollment FY18-20'!$A$9:$BL$859,64,FALSE)</f>
        <v>2326.75</v>
      </c>
      <c r="I739" s="132">
        <f t="shared" si="22"/>
        <v>1442.4904996239388</v>
      </c>
      <c r="J739" s="133">
        <f>VLOOKUP(A739,'SAIPE FY22'!$C$9:$O$859,9,FALSE)</f>
        <v>5.3004726536124237E-2</v>
      </c>
      <c r="K739" s="143">
        <f t="shared" si="23"/>
        <v>1503384.25</v>
      </c>
      <c r="L739" s="130" t="s">
        <v>10420</v>
      </c>
    </row>
    <row r="740" spans="1:12" x14ac:dyDescent="0.35">
      <c r="A740" s="50" t="s">
        <v>1377</v>
      </c>
      <c r="B740" s="110" t="s">
        <v>1378</v>
      </c>
      <c r="C740" s="110" t="s">
        <v>1368</v>
      </c>
      <c r="D740" s="110" t="s">
        <v>10</v>
      </c>
      <c r="E740" s="7">
        <v>9041322.5200000014</v>
      </c>
      <c r="F740" s="8"/>
      <c r="G740" s="130" t="str">
        <f>VLOOKUP(A740,'NCES LEA District ID'!$F$3:$S$854,14,FALSE)</f>
        <v>1713530</v>
      </c>
      <c r="H740" s="142">
        <f>VLOOKUP(A740,'Enrollment FY18-20'!$A$9:$BL$859,64,FALSE)</f>
        <v>7332</v>
      </c>
      <c r="I740" s="132">
        <f t="shared" si="22"/>
        <v>1233.1318221494819</v>
      </c>
      <c r="J740" s="133">
        <f>VLOOKUP(A740,'SAIPE FY22'!$C$9:$O$859,9,FALSE)</f>
        <v>5.2710654814072867E-2</v>
      </c>
      <c r="K740" s="143">
        <f t="shared" si="23"/>
        <v>1510716.25</v>
      </c>
      <c r="L740" s="130" t="s">
        <v>10420</v>
      </c>
    </row>
    <row r="741" spans="1:12" x14ac:dyDescent="0.35">
      <c r="A741" s="50" t="s">
        <v>915</v>
      </c>
      <c r="B741" s="110" t="s">
        <v>916</v>
      </c>
      <c r="C741" s="110" t="s">
        <v>908</v>
      </c>
      <c r="D741" s="110" t="s">
        <v>108</v>
      </c>
      <c r="E741" s="7">
        <v>241110.83</v>
      </c>
      <c r="F741" s="8"/>
      <c r="G741" s="130" t="str">
        <f>VLOOKUP(A741,'NCES LEA District ID'!$F$3:$S$854,14,FALSE)</f>
        <v>1736840</v>
      </c>
      <c r="H741" s="142">
        <f>VLOOKUP(A741,'Enrollment FY18-20'!$A$9:$BL$859,64,FALSE)</f>
        <v>83</v>
      </c>
      <c r="I741" s="132">
        <f t="shared" si="22"/>
        <v>2904.9497590361443</v>
      </c>
      <c r="J741" s="133">
        <f>VLOOKUP(A741,'SAIPE FY22'!$C$9:$O$859,9,FALSE)</f>
        <v>5.2631578947368418E-2</v>
      </c>
      <c r="K741" s="143">
        <f t="shared" si="23"/>
        <v>1510799.25</v>
      </c>
      <c r="L741" s="130" t="s">
        <v>10420</v>
      </c>
    </row>
    <row r="742" spans="1:12" x14ac:dyDescent="0.35">
      <c r="A742" s="50" t="s">
        <v>1579</v>
      </c>
      <c r="B742" s="110" t="s">
        <v>1580</v>
      </c>
      <c r="C742" s="110" t="s">
        <v>1562</v>
      </c>
      <c r="D742" s="110" t="s">
        <v>108</v>
      </c>
      <c r="E742" s="7">
        <v>8730965.3099999987</v>
      </c>
      <c r="F742" s="8"/>
      <c r="G742" s="130" t="str">
        <f>VLOOKUP(A742,'NCES LEA District ID'!$F$3:$S$854,14,FALSE)</f>
        <v>1729760</v>
      </c>
      <c r="H742" s="142">
        <f>VLOOKUP(A742,'Enrollment FY18-20'!$A$9:$BL$859,64,FALSE)</f>
        <v>3686</v>
      </c>
      <c r="I742" s="132">
        <f t="shared" si="22"/>
        <v>2368.6829381443295</v>
      </c>
      <c r="J742" s="133">
        <f>VLOOKUP(A742,'SAIPE FY22'!$C$9:$O$859,9,FALSE)</f>
        <v>5.2484645449469569E-2</v>
      </c>
      <c r="K742" s="143">
        <f t="shared" si="23"/>
        <v>1514485.25</v>
      </c>
      <c r="L742" s="130" t="s">
        <v>10420</v>
      </c>
    </row>
    <row r="743" spans="1:12" x14ac:dyDescent="0.35">
      <c r="A743" s="50" t="s">
        <v>205</v>
      </c>
      <c r="B743" s="110" t="s">
        <v>206</v>
      </c>
      <c r="C743" s="110" t="s">
        <v>128</v>
      </c>
      <c r="D743" s="110" t="s">
        <v>119</v>
      </c>
      <c r="E743" s="7">
        <v>3347337.5700000003</v>
      </c>
      <c r="F743" s="8"/>
      <c r="G743" s="130" t="str">
        <f>VLOOKUP(A743,'NCES LEA District ID'!$F$3:$S$854,14,FALSE)</f>
        <v>1729010</v>
      </c>
      <c r="H743" s="142">
        <f>VLOOKUP(A743,'Enrollment FY18-20'!$A$9:$BL$859,64,FALSE)</f>
        <v>5247.5</v>
      </c>
      <c r="I743" s="132">
        <f t="shared" si="22"/>
        <v>637.89186660314442</v>
      </c>
      <c r="J743" s="133">
        <f>VLOOKUP(A743,'SAIPE FY22'!$C$9:$O$859,9,FALSE)</f>
        <v>5.2297268685157737E-2</v>
      </c>
      <c r="K743" s="143">
        <f t="shared" si="23"/>
        <v>1519732.75</v>
      </c>
      <c r="L743" s="130" t="s">
        <v>10420</v>
      </c>
    </row>
    <row r="744" spans="1:12" x14ac:dyDescent="0.35">
      <c r="A744" s="50" t="s">
        <v>569</v>
      </c>
      <c r="B744" s="110" t="s">
        <v>570</v>
      </c>
      <c r="C744" s="110" t="s">
        <v>550</v>
      </c>
      <c r="D744" s="110" t="s">
        <v>119</v>
      </c>
      <c r="E744" s="7">
        <v>523839.04</v>
      </c>
      <c r="F744" s="8"/>
      <c r="G744" s="130" t="str">
        <f>VLOOKUP(A744,'NCES LEA District ID'!$F$3:$S$854,14,FALSE)</f>
        <v>1704770</v>
      </c>
      <c r="H744" s="142">
        <f>VLOOKUP(A744,'Enrollment FY18-20'!$A$9:$BL$859,64,FALSE)</f>
        <v>610</v>
      </c>
      <c r="I744" s="132">
        <f t="shared" si="22"/>
        <v>858.75252459016394</v>
      </c>
      <c r="J744" s="133">
        <f>VLOOKUP(A744,'SAIPE FY22'!$C$9:$O$859,9,FALSE)</f>
        <v>5.2280311457174641E-2</v>
      </c>
      <c r="K744" s="143">
        <f t="shared" si="23"/>
        <v>1520342.75</v>
      </c>
      <c r="L744" s="130" t="s">
        <v>10420</v>
      </c>
    </row>
    <row r="745" spans="1:12" x14ac:dyDescent="0.35">
      <c r="A745" s="50" t="s">
        <v>1615</v>
      </c>
      <c r="B745" s="110" t="s">
        <v>1616</v>
      </c>
      <c r="C745" s="110" t="s">
        <v>1562</v>
      </c>
      <c r="D745" s="110" t="s">
        <v>119</v>
      </c>
      <c r="E745" s="7">
        <v>7121859.8199999984</v>
      </c>
      <c r="F745" s="8"/>
      <c r="G745" s="130" t="str">
        <f>VLOOKUP(A745,'NCES LEA District ID'!$F$3:$S$854,14,FALSE)</f>
        <v>1729790</v>
      </c>
      <c r="H745" s="142">
        <f>VLOOKUP(A745,'Enrollment FY18-20'!$A$9:$BL$859,64,FALSE)</f>
        <v>2477.5</v>
      </c>
      <c r="I745" s="132">
        <f t="shared" si="22"/>
        <v>2874.6154672048428</v>
      </c>
      <c r="J745" s="133">
        <f>VLOOKUP(A745,'SAIPE FY22'!$C$9:$O$859,9,FALSE)</f>
        <v>5.1926298157453935E-2</v>
      </c>
      <c r="K745" s="143">
        <f t="shared" si="23"/>
        <v>1522820.25</v>
      </c>
      <c r="L745" s="130" t="s">
        <v>10420</v>
      </c>
    </row>
    <row r="746" spans="1:12" x14ac:dyDescent="0.35">
      <c r="A746" s="50" t="s">
        <v>786</v>
      </c>
      <c r="B746" s="110" t="s">
        <v>787</v>
      </c>
      <c r="C746" s="110" t="s">
        <v>723</v>
      </c>
      <c r="D746" s="110" t="s">
        <v>119</v>
      </c>
      <c r="E746" s="7">
        <v>4036694.6700000004</v>
      </c>
      <c r="F746" s="8"/>
      <c r="G746" s="130" t="str">
        <f>VLOOKUP(A746,'NCES LEA District ID'!$F$3:$S$854,14,FALSE)</f>
        <v>1712570</v>
      </c>
      <c r="H746" s="142">
        <f>VLOOKUP(A746,'Enrollment FY18-20'!$A$9:$BL$859,64,FALSE)</f>
        <v>4944</v>
      </c>
      <c r="I746" s="132">
        <f t="shared" si="22"/>
        <v>816.48354975728159</v>
      </c>
      <c r="J746" s="133">
        <f>VLOOKUP(A746,'SAIPE FY22'!$C$9:$O$859,9,FALSE)</f>
        <v>5.1753554502369667E-2</v>
      </c>
      <c r="K746" s="143">
        <f t="shared" si="23"/>
        <v>1527764.25</v>
      </c>
      <c r="L746" s="130" t="s">
        <v>10420</v>
      </c>
    </row>
    <row r="747" spans="1:12" x14ac:dyDescent="0.35">
      <c r="A747" s="50" t="s">
        <v>1414</v>
      </c>
      <c r="B747" s="110" t="s">
        <v>1415</v>
      </c>
      <c r="C747" s="110" t="s">
        <v>1395</v>
      </c>
      <c r="D747" s="110" t="s">
        <v>108</v>
      </c>
      <c r="E747" s="7">
        <v>13280245.470000001</v>
      </c>
      <c r="F747" s="8"/>
      <c r="G747" s="130" t="str">
        <f>VLOOKUP(A747,'NCES LEA District ID'!$F$3:$S$854,14,FALSE)</f>
        <v>1711350</v>
      </c>
      <c r="H747" s="142">
        <f>VLOOKUP(A747,'Enrollment FY18-20'!$A$9:$BL$859,64,FALSE)</f>
        <v>7146</v>
      </c>
      <c r="I747" s="132">
        <f t="shared" si="22"/>
        <v>1858.416662468514</v>
      </c>
      <c r="J747" s="133">
        <f>VLOOKUP(A747,'SAIPE FY22'!$C$9:$O$859,9,FALSE)</f>
        <v>5.1735095970509723E-2</v>
      </c>
      <c r="K747" s="143">
        <f t="shared" si="23"/>
        <v>1534910.25</v>
      </c>
      <c r="L747" s="130" t="s">
        <v>10420</v>
      </c>
    </row>
    <row r="748" spans="1:12" x14ac:dyDescent="0.35">
      <c r="A748" s="50" t="s">
        <v>682</v>
      </c>
      <c r="B748" s="110" t="s">
        <v>683</v>
      </c>
      <c r="C748" s="110" t="s">
        <v>671</v>
      </c>
      <c r="D748" s="110" t="s">
        <v>108</v>
      </c>
      <c r="E748" s="7">
        <v>31626.109999999997</v>
      </c>
      <c r="F748" s="8"/>
      <c r="G748" s="130" t="str">
        <f>VLOOKUP(A748,'NCES LEA District ID'!$F$3:$S$854,14,FALSE)</f>
        <v>1734650</v>
      </c>
      <c r="H748" s="142">
        <f>VLOOKUP(A748,'Enrollment FY18-20'!$A$9:$BL$859,64,FALSE)</f>
        <v>50.5</v>
      </c>
      <c r="I748" s="132">
        <f t="shared" si="22"/>
        <v>626.25960396039602</v>
      </c>
      <c r="J748" s="133">
        <f>VLOOKUP(A748,'SAIPE FY22'!$C$9:$O$859,9,FALSE)</f>
        <v>5.1724137931034482E-2</v>
      </c>
      <c r="K748" s="143">
        <f t="shared" si="23"/>
        <v>1534960.75</v>
      </c>
      <c r="L748" s="130" t="s">
        <v>10420</v>
      </c>
    </row>
    <row r="749" spans="1:12" x14ac:dyDescent="0.35">
      <c r="A749" s="50" t="s">
        <v>780</v>
      </c>
      <c r="B749" s="110" t="s">
        <v>781</v>
      </c>
      <c r="C749" s="110" t="s">
        <v>723</v>
      </c>
      <c r="D749" s="110" t="s">
        <v>108</v>
      </c>
      <c r="E749" s="7">
        <v>1638484.7100000002</v>
      </c>
      <c r="F749" s="8"/>
      <c r="G749" s="130" t="str">
        <f>VLOOKUP(A749,'NCES LEA District ID'!$F$3:$S$854,14,FALSE)</f>
        <v>1740500</v>
      </c>
      <c r="H749" s="142">
        <f>VLOOKUP(A749,'Enrollment FY18-20'!$A$9:$BL$859,64,FALSE)</f>
        <v>2200</v>
      </c>
      <c r="I749" s="132">
        <f t="shared" si="22"/>
        <v>744.76577727272741</v>
      </c>
      <c r="J749" s="133">
        <f>VLOOKUP(A749,'SAIPE FY22'!$C$9:$O$859,9,FALSE)</f>
        <v>5.1516610495907562E-2</v>
      </c>
      <c r="K749" s="143">
        <f t="shared" si="23"/>
        <v>1537160.75</v>
      </c>
      <c r="L749" s="130" t="s">
        <v>10420</v>
      </c>
    </row>
    <row r="750" spans="1:12" x14ac:dyDescent="0.35">
      <c r="A750" s="50" t="s">
        <v>1755</v>
      </c>
      <c r="B750" s="110" t="s">
        <v>1756</v>
      </c>
      <c r="C750" s="110" t="s">
        <v>907</v>
      </c>
      <c r="D750" s="110" t="s">
        <v>10</v>
      </c>
      <c r="E750" s="7">
        <v>95681217.460000008</v>
      </c>
      <c r="F750" s="8"/>
      <c r="G750" s="130" t="str">
        <f>VLOOKUP(A750,'NCES LEA District ID'!$F$3:$S$854,14,FALSE)</f>
        <v>1731740</v>
      </c>
      <c r="H750" s="142">
        <f>VLOOKUP(A750,'Enrollment FY18-20'!$A$9:$BL$859,64,FALSE)</f>
        <v>24816</v>
      </c>
      <c r="I750" s="132">
        <f t="shared" si="22"/>
        <v>3855.6261065441654</v>
      </c>
      <c r="J750" s="133">
        <f>VLOOKUP(A750,'SAIPE FY22'!$C$9:$O$859,9,FALSE)</f>
        <v>5.1003679551167622E-2</v>
      </c>
      <c r="K750" s="143">
        <f t="shared" si="23"/>
        <v>1561976.75</v>
      </c>
      <c r="L750" s="130" t="s">
        <v>10420</v>
      </c>
    </row>
    <row r="751" spans="1:12" x14ac:dyDescent="0.35">
      <c r="A751" s="50" t="s">
        <v>1597</v>
      </c>
      <c r="B751" s="110" t="s">
        <v>1598</v>
      </c>
      <c r="C751" s="110" t="s">
        <v>1562</v>
      </c>
      <c r="D751" s="110" t="s">
        <v>108</v>
      </c>
      <c r="E751" s="7">
        <v>1223612.79</v>
      </c>
      <c r="F751" s="8"/>
      <c r="G751" s="130" t="str">
        <f>VLOOKUP(A751,'NCES LEA District ID'!$F$3:$S$854,14,FALSE)</f>
        <v>1736510</v>
      </c>
      <c r="H751" s="142">
        <f>VLOOKUP(A751,'Enrollment FY18-20'!$A$9:$BL$859,64,FALSE)</f>
        <v>558</v>
      </c>
      <c r="I751" s="132">
        <f t="shared" si="22"/>
        <v>2192.8544623655916</v>
      </c>
      <c r="J751" s="133">
        <f>VLOOKUP(A751,'SAIPE FY22'!$C$9:$O$859,9,FALSE)</f>
        <v>5.0847457627118647E-2</v>
      </c>
      <c r="K751" s="143">
        <f t="shared" si="23"/>
        <v>1562534.75</v>
      </c>
      <c r="L751" s="130" t="s">
        <v>10420</v>
      </c>
    </row>
    <row r="752" spans="1:12" x14ac:dyDescent="0.35">
      <c r="A752" s="50" t="s">
        <v>736</v>
      </c>
      <c r="B752" s="110" t="s">
        <v>737</v>
      </c>
      <c r="C752" s="110" t="s">
        <v>723</v>
      </c>
      <c r="D752" s="110" t="s">
        <v>108</v>
      </c>
      <c r="E752" s="7">
        <v>919331.25999999989</v>
      </c>
      <c r="F752" s="8"/>
      <c r="G752" s="130" t="str">
        <f>VLOOKUP(A752,'NCES LEA District ID'!$F$3:$S$854,14,FALSE)</f>
        <v>1706450</v>
      </c>
      <c r="H752" s="142">
        <f>VLOOKUP(A752,'Enrollment FY18-20'!$A$9:$BL$859,64,FALSE)</f>
        <v>1308.5</v>
      </c>
      <c r="I752" s="132">
        <f t="shared" si="22"/>
        <v>702.58407336645007</v>
      </c>
      <c r="J752" s="133">
        <f>VLOOKUP(A752,'SAIPE FY22'!$C$9:$O$859,9,FALSE)</f>
        <v>5.0522648083623695E-2</v>
      </c>
      <c r="K752" s="143">
        <f t="shared" si="23"/>
        <v>1563843.25</v>
      </c>
      <c r="L752" s="130" t="s">
        <v>10420</v>
      </c>
    </row>
    <row r="753" spans="1:12" x14ac:dyDescent="0.35">
      <c r="A753" s="50" t="s">
        <v>1016</v>
      </c>
      <c r="B753" s="110" t="s">
        <v>1017</v>
      </c>
      <c r="C753" s="110" t="s">
        <v>978</v>
      </c>
      <c r="D753" s="110" t="s">
        <v>10</v>
      </c>
      <c r="E753" s="7">
        <v>5205931.7600000007</v>
      </c>
      <c r="F753" s="8"/>
      <c r="G753" s="130" t="str">
        <f>VLOOKUP(A753,'NCES LEA District ID'!$F$3:$S$854,14,FALSE)</f>
        <v>1716350</v>
      </c>
      <c r="H753" s="142">
        <f>VLOOKUP(A753,'Enrollment FY18-20'!$A$9:$BL$859,64,FALSE)</f>
        <v>2496.5</v>
      </c>
      <c r="I753" s="132">
        <f t="shared" si="22"/>
        <v>2085.2921129581418</v>
      </c>
      <c r="J753" s="133">
        <f>VLOOKUP(A753,'SAIPE FY22'!$C$9:$O$859,9,FALSE)</f>
        <v>5.0307219662058374E-2</v>
      </c>
      <c r="K753" s="143">
        <f t="shared" si="23"/>
        <v>1566339.75</v>
      </c>
      <c r="L753" s="130" t="s">
        <v>10420</v>
      </c>
    </row>
    <row r="754" spans="1:12" x14ac:dyDescent="0.35">
      <c r="A754" s="50" t="s">
        <v>1198</v>
      </c>
      <c r="B754" s="110" t="s">
        <v>1199</v>
      </c>
      <c r="C754" s="110" t="s">
        <v>1161</v>
      </c>
      <c r="D754" s="110" t="s">
        <v>108</v>
      </c>
      <c r="E754" s="7">
        <v>103609.55</v>
      </c>
      <c r="F754" s="8"/>
      <c r="G754" s="130" t="str">
        <f>VLOOKUP(A754,'NCES LEA District ID'!$F$3:$S$854,14,FALSE)</f>
        <v>1734620</v>
      </c>
      <c r="H754" s="142">
        <f>VLOOKUP(A754,'Enrollment FY18-20'!$A$9:$BL$859,64,FALSE)</f>
        <v>141</v>
      </c>
      <c r="I754" s="132">
        <f t="shared" si="22"/>
        <v>734.81950354609933</v>
      </c>
      <c r="J754" s="133">
        <f>VLOOKUP(A754,'SAIPE FY22'!$C$9:$O$859,9,FALSE)</f>
        <v>0.05</v>
      </c>
      <c r="K754" s="143">
        <f t="shared" si="23"/>
        <v>1566480.75</v>
      </c>
      <c r="L754" s="130" t="s">
        <v>10420</v>
      </c>
    </row>
    <row r="755" spans="1:12" x14ac:dyDescent="0.35">
      <c r="A755" s="50" t="s">
        <v>1575</v>
      </c>
      <c r="B755" s="110" t="s">
        <v>1576</v>
      </c>
      <c r="C755" s="110" t="s">
        <v>1562</v>
      </c>
      <c r="D755" s="110" t="s">
        <v>119</v>
      </c>
      <c r="E755" s="7">
        <v>1306474.4099999999</v>
      </c>
      <c r="F755" s="8"/>
      <c r="G755" s="130" t="str">
        <f>VLOOKUP(A755,'NCES LEA District ID'!$F$3:$S$854,14,FALSE)</f>
        <v>1715840</v>
      </c>
      <c r="H755" s="142">
        <f>VLOOKUP(A755,'Enrollment FY18-20'!$A$9:$BL$859,64,FALSE)</f>
        <v>674.5</v>
      </c>
      <c r="I755" s="132">
        <f t="shared" si="22"/>
        <v>1936.9524240177909</v>
      </c>
      <c r="J755" s="133">
        <f>VLOOKUP(A755,'SAIPE FY22'!$C$9:$O$859,9,FALSE)</f>
        <v>4.9844236760124609E-2</v>
      </c>
      <c r="K755" s="143">
        <f t="shared" si="23"/>
        <v>1567155.25</v>
      </c>
      <c r="L755" s="130" t="s">
        <v>10420</v>
      </c>
    </row>
    <row r="756" spans="1:12" x14ac:dyDescent="0.35">
      <c r="A756" s="50" t="s">
        <v>243</v>
      </c>
      <c r="B756" s="110" t="s">
        <v>244</v>
      </c>
      <c r="C756" s="110" t="s">
        <v>128</v>
      </c>
      <c r="D756" s="110" t="s">
        <v>108</v>
      </c>
      <c r="E756" s="7">
        <v>2536617.66</v>
      </c>
      <c r="F756" s="8"/>
      <c r="G756" s="130" t="str">
        <f>VLOOKUP(A756,'NCES LEA District ID'!$F$3:$S$854,14,FALSE)</f>
        <v>1707320</v>
      </c>
      <c r="H756" s="142">
        <f>VLOOKUP(A756,'Enrollment FY18-20'!$A$9:$BL$859,64,FALSE)</f>
        <v>1268</v>
      </c>
      <c r="I756" s="132">
        <f t="shared" si="22"/>
        <v>2000.4871135646688</v>
      </c>
      <c r="J756" s="133">
        <f>VLOOKUP(A756,'SAIPE FY22'!$C$9:$O$859,9,FALSE)</f>
        <v>4.9769585253456219E-2</v>
      </c>
      <c r="K756" s="143">
        <f t="shared" si="23"/>
        <v>1568423.25</v>
      </c>
      <c r="L756" s="130" t="s">
        <v>10420</v>
      </c>
    </row>
    <row r="757" spans="1:12" x14ac:dyDescent="0.35">
      <c r="A757" s="50" t="s">
        <v>1371</v>
      </c>
      <c r="B757" s="110" t="s">
        <v>1372</v>
      </c>
      <c r="C757" s="110" t="s">
        <v>1368</v>
      </c>
      <c r="D757" s="110" t="s">
        <v>10</v>
      </c>
      <c r="E757" s="7">
        <v>9893475.7999999989</v>
      </c>
      <c r="F757" s="8"/>
      <c r="G757" s="130" t="str">
        <f>VLOOKUP(A757,'NCES LEA District ID'!$F$3:$S$854,14,FALSE)</f>
        <v>1737350</v>
      </c>
      <c r="H757" s="142">
        <f>VLOOKUP(A757,'Enrollment FY18-20'!$A$9:$BL$859,64,FALSE)</f>
        <v>3762</v>
      </c>
      <c r="I757" s="132">
        <f t="shared" si="22"/>
        <v>2629.8447102604996</v>
      </c>
      <c r="J757" s="133">
        <f>VLOOKUP(A757,'SAIPE FY22'!$C$9:$O$859,9,FALSE)</f>
        <v>4.966622162883845E-2</v>
      </c>
      <c r="K757" s="143">
        <f t="shared" si="23"/>
        <v>1572185.25</v>
      </c>
      <c r="L757" s="130" t="s">
        <v>10420</v>
      </c>
    </row>
    <row r="758" spans="1:12" x14ac:dyDescent="0.35">
      <c r="A758" s="50" t="s">
        <v>748</v>
      </c>
      <c r="B758" s="110" t="s">
        <v>749</v>
      </c>
      <c r="C758" s="110" t="s">
        <v>723</v>
      </c>
      <c r="D758" s="110" t="s">
        <v>108</v>
      </c>
      <c r="E758" s="7">
        <v>278778.36999999994</v>
      </c>
      <c r="F758" s="8"/>
      <c r="G758" s="130" t="str">
        <f>VLOOKUP(A758,'NCES LEA District ID'!$F$3:$S$854,14,FALSE)</f>
        <v>1742720</v>
      </c>
      <c r="H758" s="142">
        <f>VLOOKUP(A758,'Enrollment FY18-20'!$A$9:$BL$859,64,FALSE)</f>
        <v>279</v>
      </c>
      <c r="I758" s="132">
        <f t="shared" si="22"/>
        <v>999.20562724014314</v>
      </c>
      <c r="J758" s="133">
        <f>VLOOKUP(A758,'SAIPE FY22'!$C$9:$O$859,9,FALSE)</f>
        <v>4.9479166666666664E-2</v>
      </c>
      <c r="K758" s="143">
        <f t="shared" si="23"/>
        <v>1572464.25</v>
      </c>
      <c r="L758" s="130" t="s">
        <v>10420</v>
      </c>
    </row>
    <row r="759" spans="1:12" x14ac:dyDescent="0.35">
      <c r="A759" s="50" t="s">
        <v>231</v>
      </c>
      <c r="B759" s="110" t="s">
        <v>232</v>
      </c>
      <c r="C759" s="110" t="s">
        <v>128</v>
      </c>
      <c r="D759" s="110" t="s">
        <v>108</v>
      </c>
      <c r="E759" s="7">
        <v>1074405.01</v>
      </c>
      <c r="F759" s="8"/>
      <c r="G759" s="130" t="str">
        <f>VLOOKUP(A759,'NCES LEA District ID'!$F$3:$S$854,14,FALSE)</f>
        <v>1733810</v>
      </c>
      <c r="H759" s="142">
        <f>VLOOKUP(A759,'Enrollment FY18-20'!$A$9:$BL$859,64,FALSE)</f>
        <v>1382.75</v>
      </c>
      <c r="I759" s="132">
        <f t="shared" si="22"/>
        <v>777.00597360332677</v>
      </c>
      <c r="J759" s="133">
        <f>VLOOKUP(A759,'SAIPE FY22'!$C$9:$O$859,9,FALSE)</f>
        <v>4.9337260677466861E-2</v>
      </c>
      <c r="K759" s="143">
        <f t="shared" si="23"/>
        <v>1573847</v>
      </c>
      <c r="L759" s="130" t="s">
        <v>10420</v>
      </c>
    </row>
    <row r="760" spans="1:12" x14ac:dyDescent="0.35">
      <c r="A760" s="50" t="s">
        <v>1396</v>
      </c>
      <c r="B760" s="110" t="s">
        <v>1397</v>
      </c>
      <c r="C760" s="110" t="s">
        <v>1395</v>
      </c>
      <c r="D760" s="110" t="s">
        <v>108</v>
      </c>
      <c r="E760" s="7">
        <v>1149899.8299999998</v>
      </c>
      <c r="F760" s="8"/>
      <c r="G760" s="130" t="str">
        <f>VLOOKUP(A760,'NCES LEA District ID'!$F$3:$S$854,14,FALSE)</f>
        <v>1700222</v>
      </c>
      <c r="H760" s="142">
        <f>VLOOKUP(A760,'Enrollment FY18-20'!$A$9:$BL$859,64,FALSE)</f>
        <v>1093.5</v>
      </c>
      <c r="I760" s="132">
        <f t="shared" si="22"/>
        <v>1051.5773479652491</v>
      </c>
      <c r="J760" s="133">
        <f>VLOOKUP(A760,'SAIPE FY22'!$C$9:$O$859,9,FALSE)</f>
        <v>4.926470588235294E-2</v>
      </c>
      <c r="K760" s="143">
        <f t="shared" si="23"/>
        <v>1574940.5</v>
      </c>
      <c r="L760" s="130" t="s">
        <v>10420</v>
      </c>
    </row>
    <row r="761" spans="1:12" x14ac:dyDescent="0.35">
      <c r="A761" s="50" t="s">
        <v>750</v>
      </c>
      <c r="B761" s="110" t="s">
        <v>751</v>
      </c>
      <c r="C761" s="110" t="s">
        <v>723</v>
      </c>
      <c r="D761" s="110" t="s">
        <v>108</v>
      </c>
      <c r="E761" s="7">
        <v>2626625.2699999996</v>
      </c>
      <c r="F761" s="8"/>
      <c r="G761" s="130" t="str">
        <f>VLOOKUP(A761,'NCES LEA District ID'!$F$3:$S$854,14,FALSE)</f>
        <v>1716800</v>
      </c>
      <c r="H761" s="142">
        <f>VLOOKUP(A761,'Enrollment FY18-20'!$A$9:$BL$859,64,FALSE)</f>
        <v>3275.5</v>
      </c>
      <c r="I761" s="132">
        <f t="shared" si="22"/>
        <v>801.90055564036015</v>
      </c>
      <c r="J761" s="133">
        <f>VLOOKUP(A761,'SAIPE FY22'!$C$9:$O$859,9,FALSE)</f>
        <v>4.9238578680203045E-2</v>
      </c>
      <c r="K761" s="143">
        <f t="shared" si="23"/>
        <v>1578216</v>
      </c>
      <c r="L761" s="130" t="s">
        <v>10420</v>
      </c>
    </row>
    <row r="762" spans="1:12" x14ac:dyDescent="0.35">
      <c r="A762" s="50" t="s">
        <v>1637</v>
      </c>
      <c r="B762" s="110" t="s">
        <v>1638</v>
      </c>
      <c r="C762" s="110" t="s">
        <v>1617</v>
      </c>
      <c r="D762" s="110" t="s">
        <v>10</v>
      </c>
      <c r="E762" s="7">
        <v>4466824.49</v>
      </c>
      <c r="F762" s="8"/>
      <c r="G762" s="130" t="str">
        <f>VLOOKUP(A762,'NCES LEA District ID'!$F$3:$S$854,14,FALSE)</f>
        <v>1742480</v>
      </c>
      <c r="H762" s="142">
        <f>VLOOKUP(A762,'Enrollment FY18-20'!$A$9:$BL$859,64,FALSE)</f>
        <v>1487.5</v>
      </c>
      <c r="I762" s="132">
        <f t="shared" si="22"/>
        <v>3002.9072201680674</v>
      </c>
      <c r="J762" s="133">
        <f>VLOOKUP(A762,'SAIPE FY22'!$C$9:$O$859,9,FALSE)</f>
        <v>4.9156272927366101E-2</v>
      </c>
      <c r="K762" s="143">
        <f t="shared" si="23"/>
        <v>1579703.5</v>
      </c>
      <c r="L762" s="130" t="s">
        <v>10420</v>
      </c>
    </row>
    <row r="763" spans="1:12" x14ac:dyDescent="0.35">
      <c r="A763" s="50" t="s">
        <v>1212</v>
      </c>
      <c r="B763" s="110" t="s">
        <v>1213</v>
      </c>
      <c r="C763" s="110" t="s">
        <v>1161</v>
      </c>
      <c r="D763" s="110" t="s">
        <v>108</v>
      </c>
      <c r="E763" s="7">
        <v>1767109.5499999998</v>
      </c>
      <c r="F763" s="8"/>
      <c r="G763" s="130" t="str">
        <f>VLOOKUP(A763,'NCES LEA District ID'!$F$3:$S$854,14,FALSE)</f>
        <v>1703900</v>
      </c>
      <c r="H763" s="142">
        <f>VLOOKUP(A763,'Enrollment FY18-20'!$A$9:$BL$859,64,FALSE)</f>
        <v>2441.75</v>
      </c>
      <c r="I763" s="132">
        <f t="shared" si="22"/>
        <v>723.70617385072171</v>
      </c>
      <c r="J763" s="133">
        <f>VLOOKUP(A763,'SAIPE FY22'!$C$9:$O$859,9,FALSE)</f>
        <v>4.8725212464589232E-2</v>
      </c>
      <c r="K763" s="143">
        <f t="shared" si="23"/>
        <v>1582145.25</v>
      </c>
      <c r="L763" s="130" t="s">
        <v>10420</v>
      </c>
    </row>
    <row r="764" spans="1:12" x14ac:dyDescent="0.35">
      <c r="A764" s="50" t="s">
        <v>255</v>
      </c>
      <c r="B764" s="110" t="s">
        <v>256</v>
      </c>
      <c r="C764" s="110" t="s">
        <v>128</v>
      </c>
      <c r="D764" s="110" t="s">
        <v>108</v>
      </c>
      <c r="E764" s="7">
        <v>1111244.98</v>
      </c>
      <c r="F764" s="8"/>
      <c r="G764" s="130" t="str">
        <f>VLOOKUP(A764,'NCES LEA District ID'!$F$3:$S$854,14,FALSE)</f>
        <v>1741820</v>
      </c>
      <c r="H764" s="142">
        <f>VLOOKUP(A764,'Enrollment FY18-20'!$A$9:$BL$859,64,FALSE)</f>
        <v>1438.5</v>
      </c>
      <c r="I764" s="132">
        <f t="shared" si="22"/>
        <v>772.50259297879734</v>
      </c>
      <c r="J764" s="133">
        <f>VLOOKUP(A764,'SAIPE FY22'!$C$9:$O$859,9,FALSE)</f>
        <v>4.811594202898551E-2</v>
      </c>
      <c r="K764" s="143">
        <f t="shared" si="23"/>
        <v>1583583.75</v>
      </c>
      <c r="L764" s="130" t="s">
        <v>10420</v>
      </c>
    </row>
    <row r="765" spans="1:12" x14ac:dyDescent="0.35">
      <c r="A765" s="50" t="s">
        <v>561</v>
      </c>
      <c r="B765" s="110" t="s">
        <v>562</v>
      </c>
      <c r="C765" s="110" t="s">
        <v>550</v>
      </c>
      <c r="D765" s="110" t="s">
        <v>108</v>
      </c>
      <c r="E765" s="7">
        <v>487833.73</v>
      </c>
      <c r="F765" s="8"/>
      <c r="G765" s="130" t="str">
        <f>VLOOKUP(A765,'NCES LEA District ID'!$F$3:$S$854,14,FALSE)</f>
        <v>1705160</v>
      </c>
      <c r="H765" s="142">
        <f>VLOOKUP(A765,'Enrollment FY18-20'!$A$9:$BL$859,64,FALSE)</f>
        <v>158.5</v>
      </c>
      <c r="I765" s="132">
        <f t="shared" si="22"/>
        <v>3077.8153312302838</v>
      </c>
      <c r="J765" s="133">
        <f>VLOOKUP(A765,'SAIPE FY22'!$C$9:$O$859,9,FALSE)</f>
        <v>4.8000000000000001E-2</v>
      </c>
      <c r="K765" s="143">
        <f t="shared" si="23"/>
        <v>1583742.25</v>
      </c>
      <c r="L765" s="130" t="s">
        <v>10420</v>
      </c>
    </row>
    <row r="766" spans="1:12" x14ac:dyDescent="0.35">
      <c r="A766" s="50" t="s">
        <v>265</v>
      </c>
      <c r="B766" s="110" t="s">
        <v>266</v>
      </c>
      <c r="C766" s="110" t="s">
        <v>128</v>
      </c>
      <c r="D766" s="110" t="s">
        <v>108</v>
      </c>
      <c r="E766" s="7">
        <v>531789.65</v>
      </c>
      <c r="F766" s="8"/>
      <c r="G766" s="130" t="str">
        <f>VLOOKUP(A766,'NCES LEA District ID'!$F$3:$S$854,14,FALSE)</f>
        <v>1732040</v>
      </c>
      <c r="H766" s="142">
        <f>VLOOKUP(A766,'Enrollment FY18-20'!$A$9:$BL$859,64,FALSE)</f>
        <v>785.5</v>
      </c>
      <c r="I766" s="132">
        <f t="shared" si="22"/>
        <v>677.00782940802037</v>
      </c>
      <c r="J766" s="133">
        <f>VLOOKUP(A766,'SAIPE FY22'!$C$9:$O$859,9,FALSE)</f>
        <v>4.7989623865110249E-2</v>
      </c>
      <c r="K766" s="143">
        <f t="shared" si="23"/>
        <v>1584527.75</v>
      </c>
      <c r="L766" s="130" t="s">
        <v>10420</v>
      </c>
    </row>
    <row r="767" spans="1:12" x14ac:dyDescent="0.35">
      <c r="A767" s="50" t="s">
        <v>1679</v>
      </c>
      <c r="B767" s="110" t="s">
        <v>1680</v>
      </c>
      <c r="C767" s="110" t="s">
        <v>1643</v>
      </c>
      <c r="D767" s="110" t="s">
        <v>10</v>
      </c>
      <c r="E767" s="7">
        <v>3603530.1100000008</v>
      </c>
      <c r="F767" s="8"/>
      <c r="G767" s="130" t="str">
        <f>VLOOKUP(A767,'NCES LEA District ID'!$F$3:$S$854,14,FALSE)</f>
        <v>1711880</v>
      </c>
      <c r="H767" s="142">
        <f>VLOOKUP(A767,'Enrollment FY18-20'!$A$9:$BL$859,64,FALSE)</f>
        <v>1009.5</v>
      </c>
      <c r="I767" s="132">
        <f t="shared" si="22"/>
        <v>3569.6187320455679</v>
      </c>
      <c r="J767" s="133">
        <f>VLOOKUP(A767,'SAIPE FY22'!$C$9:$O$859,9,FALSE)</f>
        <v>4.7822374039282661E-2</v>
      </c>
      <c r="K767" s="143">
        <f t="shared" si="23"/>
        <v>1585537.25</v>
      </c>
      <c r="L767" s="130" t="s">
        <v>10420</v>
      </c>
    </row>
    <row r="768" spans="1:12" x14ac:dyDescent="0.35">
      <c r="A768" s="50" t="s">
        <v>1190</v>
      </c>
      <c r="B768" s="110" t="s">
        <v>1191</v>
      </c>
      <c r="C768" s="110" t="s">
        <v>1161</v>
      </c>
      <c r="D768" s="110" t="s">
        <v>108</v>
      </c>
      <c r="E768" s="7">
        <v>563396.84000000008</v>
      </c>
      <c r="F768" s="8"/>
      <c r="G768" s="130" t="str">
        <f>VLOOKUP(A768,'NCES LEA District ID'!$F$3:$S$854,14,FALSE)</f>
        <v>1721720</v>
      </c>
      <c r="H768" s="142">
        <f>VLOOKUP(A768,'Enrollment FY18-20'!$A$9:$BL$859,64,FALSE)</f>
        <v>860.5</v>
      </c>
      <c r="I768" s="132">
        <f t="shared" si="22"/>
        <v>654.73194654270787</v>
      </c>
      <c r="J768" s="133">
        <f>VLOOKUP(A768,'SAIPE FY22'!$C$9:$O$859,9,FALSE)</f>
        <v>4.7619047619047616E-2</v>
      </c>
      <c r="K768" s="143">
        <f t="shared" si="23"/>
        <v>1586397.75</v>
      </c>
      <c r="L768" s="130" t="s">
        <v>10420</v>
      </c>
    </row>
    <row r="769" spans="1:12" x14ac:dyDescent="0.35">
      <c r="A769" s="50" t="s">
        <v>1539</v>
      </c>
      <c r="B769" s="110" t="s">
        <v>1540</v>
      </c>
      <c r="C769" s="110" t="s">
        <v>1505</v>
      </c>
      <c r="D769" s="110" t="s">
        <v>108</v>
      </c>
      <c r="E769" s="7">
        <v>45705.98</v>
      </c>
      <c r="F769" s="8"/>
      <c r="G769" s="130" t="str">
        <f>VLOOKUP(A769,'NCES LEA District ID'!$F$3:$S$854,14,FALSE)</f>
        <v>1719420</v>
      </c>
      <c r="H769" s="142">
        <f>VLOOKUP(A769,'Enrollment FY18-20'!$A$9:$BL$859,64,FALSE)</f>
        <v>82.5</v>
      </c>
      <c r="I769" s="132">
        <f t="shared" si="22"/>
        <v>554.0118787878788</v>
      </c>
      <c r="J769" s="133">
        <f>VLOOKUP(A769,'SAIPE FY22'!$C$9:$O$859,9,FALSE)</f>
        <v>4.7619047619047616E-2</v>
      </c>
      <c r="K769" s="143">
        <f t="shared" si="23"/>
        <v>1586480.25</v>
      </c>
      <c r="L769" s="130" t="s">
        <v>10420</v>
      </c>
    </row>
    <row r="770" spans="1:12" x14ac:dyDescent="0.35">
      <c r="A770" s="50" t="s">
        <v>1804</v>
      </c>
      <c r="B770" s="110" t="s">
        <v>1805</v>
      </c>
      <c r="C770" s="110" t="s">
        <v>907</v>
      </c>
      <c r="D770" s="110" t="s">
        <v>10</v>
      </c>
      <c r="E770" s="7">
        <v>1562145.26</v>
      </c>
      <c r="F770" s="8"/>
      <c r="G770" s="130" t="str">
        <f>VLOOKUP(A770,'NCES LEA District ID'!$F$3:$S$854,14,FALSE)</f>
        <v>1731290</v>
      </c>
      <c r="H770" s="142">
        <f>VLOOKUP(A770,'Enrollment FY18-20'!$A$9:$BL$859,64,FALSE)</f>
        <v>1379.5</v>
      </c>
      <c r="I770" s="132">
        <f t="shared" si="22"/>
        <v>1132.3996085538238</v>
      </c>
      <c r="J770" s="133">
        <f>VLOOKUP(A770,'SAIPE FY22'!$C$9:$O$859,9,FALSE)</f>
        <v>4.7447137699845279E-2</v>
      </c>
      <c r="K770" s="143">
        <f t="shared" si="23"/>
        <v>1587859.75</v>
      </c>
      <c r="L770" s="130" t="s">
        <v>10420</v>
      </c>
    </row>
    <row r="771" spans="1:12" x14ac:dyDescent="0.35">
      <c r="A771" s="50" t="s">
        <v>1091</v>
      </c>
      <c r="B771" s="110" t="s">
        <v>1092</v>
      </c>
      <c r="C771" s="110" t="s">
        <v>1080</v>
      </c>
      <c r="D771" s="110" t="s">
        <v>10</v>
      </c>
      <c r="E771" s="7">
        <v>7256329.1699999999</v>
      </c>
      <c r="F771" s="8"/>
      <c r="G771" s="130" t="str">
        <f>VLOOKUP(A771,'NCES LEA District ID'!$F$3:$S$854,14,FALSE)</f>
        <v>1707830</v>
      </c>
      <c r="H771" s="142">
        <f>VLOOKUP(A771,'Enrollment FY18-20'!$A$9:$BL$859,64,FALSE)</f>
        <v>4334</v>
      </c>
      <c r="I771" s="132">
        <f t="shared" si="22"/>
        <v>1674.2799192431933</v>
      </c>
      <c r="J771" s="133">
        <f>VLOOKUP(A771,'SAIPE FY22'!$C$9:$O$859,9,FALSE)</f>
        <v>4.7035347776510833E-2</v>
      </c>
      <c r="K771" s="143">
        <f t="shared" si="23"/>
        <v>1592193.75</v>
      </c>
      <c r="L771" s="130" t="s">
        <v>10420</v>
      </c>
    </row>
    <row r="772" spans="1:12" x14ac:dyDescent="0.35">
      <c r="A772" s="50" t="s">
        <v>247</v>
      </c>
      <c r="B772" s="110" t="s">
        <v>248</v>
      </c>
      <c r="C772" s="110" t="s">
        <v>128</v>
      </c>
      <c r="D772" s="110" t="s">
        <v>108</v>
      </c>
      <c r="E772" s="7">
        <v>11226278.760000002</v>
      </c>
      <c r="F772" s="8"/>
      <c r="G772" s="130" t="str">
        <f>VLOOKUP(A772,'NCES LEA District ID'!$F$3:$S$854,14,FALSE)</f>
        <v>1729250</v>
      </c>
      <c r="H772" s="142">
        <f>VLOOKUP(A772,'Enrollment FY18-20'!$A$9:$BL$859,64,FALSE)</f>
        <v>5880.75</v>
      </c>
      <c r="I772" s="132">
        <f t="shared" si="22"/>
        <v>1908.987588317817</v>
      </c>
      <c r="J772" s="133">
        <f>VLOOKUP(A772,'SAIPE FY22'!$C$9:$O$859,9,FALSE)</f>
        <v>4.7025793998947185E-2</v>
      </c>
      <c r="K772" s="143">
        <f t="shared" si="23"/>
        <v>1598074.5</v>
      </c>
      <c r="L772" s="130" t="s">
        <v>10420</v>
      </c>
    </row>
    <row r="773" spans="1:12" x14ac:dyDescent="0.35">
      <c r="A773" s="50" t="s">
        <v>273</v>
      </c>
      <c r="B773" s="110" t="s">
        <v>274</v>
      </c>
      <c r="C773" s="110" t="s">
        <v>128</v>
      </c>
      <c r="D773" s="110" t="s">
        <v>119</v>
      </c>
      <c r="E773" s="7">
        <v>2041570.34</v>
      </c>
      <c r="F773" s="8"/>
      <c r="G773" s="130" t="str">
        <f>VLOOKUP(A773,'NCES LEA District ID'!$F$3:$S$854,14,FALSE)</f>
        <v>1734020</v>
      </c>
      <c r="H773" s="142">
        <f>VLOOKUP(A773,'Enrollment FY18-20'!$A$9:$BL$859,64,FALSE)</f>
        <v>1647.5</v>
      </c>
      <c r="I773" s="132">
        <f t="shared" si="22"/>
        <v>1239.1929226100153</v>
      </c>
      <c r="J773" s="133">
        <f>VLOOKUP(A773,'SAIPE FY22'!$C$9:$O$859,9,FALSE)</f>
        <v>4.6970728386657591E-2</v>
      </c>
      <c r="K773" s="143">
        <f t="shared" si="23"/>
        <v>1599722</v>
      </c>
      <c r="L773" s="130" t="s">
        <v>10420</v>
      </c>
    </row>
    <row r="774" spans="1:12" x14ac:dyDescent="0.35">
      <c r="A774" s="50" t="s">
        <v>1565</v>
      </c>
      <c r="B774" s="110" t="s">
        <v>1566</v>
      </c>
      <c r="C774" s="110" t="s">
        <v>1562</v>
      </c>
      <c r="D774" s="110" t="s">
        <v>10</v>
      </c>
      <c r="E774" s="7">
        <v>19316052.77</v>
      </c>
      <c r="F774" s="8"/>
      <c r="G774" s="130" t="str">
        <f>VLOOKUP(A774,'NCES LEA District ID'!$F$3:$S$854,14,FALSE)</f>
        <v>1724940</v>
      </c>
      <c r="H774" s="142">
        <f>VLOOKUP(A774,'Enrollment FY18-20'!$A$9:$BL$859,64,FALSE)</f>
        <v>4022</v>
      </c>
      <c r="I774" s="132">
        <f t="shared" si="22"/>
        <v>4802.5988985579315</v>
      </c>
      <c r="J774" s="133">
        <f>VLOOKUP(A774,'SAIPE FY22'!$C$9:$O$859,9,FALSE)</f>
        <v>4.6301864101022251E-2</v>
      </c>
      <c r="K774" s="143">
        <f t="shared" si="23"/>
        <v>1603744</v>
      </c>
      <c r="L774" s="130" t="s">
        <v>10420</v>
      </c>
    </row>
    <row r="775" spans="1:12" x14ac:dyDescent="0.35">
      <c r="A775" s="50" t="s">
        <v>1792</v>
      </c>
      <c r="B775" s="110" t="s">
        <v>1793</v>
      </c>
      <c r="C775" s="110" t="s">
        <v>907</v>
      </c>
      <c r="D775" s="110" t="s">
        <v>108</v>
      </c>
      <c r="E775" s="7">
        <v>3554546.5799999996</v>
      </c>
      <c r="F775" s="8"/>
      <c r="G775" s="130" t="str">
        <f>VLOOKUP(A775,'NCES LEA District ID'!$F$3:$S$854,14,FALSE)</f>
        <v>1719500</v>
      </c>
      <c r="H775" s="142">
        <f>VLOOKUP(A775,'Enrollment FY18-20'!$A$9:$BL$859,64,FALSE)</f>
        <v>3724.5</v>
      </c>
      <c r="I775" s="132">
        <f t="shared" si="22"/>
        <v>954.36879581151823</v>
      </c>
      <c r="J775" s="133">
        <f>VLOOKUP(A775,'SAIPE FY22'!$C$9:$O$859,9,FALSE)</f>
        <v>4.6262341325811002E-2</v>
      </c>
      <c r="K775" s="143">
        <f t="shared" si="23"/>
        <v>1607468.5</v>
      </c>
      <c r="L775" s="130" t="s">
        <v>10420</v>
      </c>
    </row>
    <row r="776" spans="1:12" x14ac:dyDescent="0.35">
      <c r="A776" s="50" t="s">
        <v>1083</v>
      </c>
      <c r="B776" s="110" t="s">
        <v>1084</v>
      </c>
      <c r="C776" s="110" t="s">
        <v>1080</v>
      </c>
      <c r="D776" s="110" t="s">
        <v>10</v>
      </c>
      <c r="E776" s="7">
        <v>5235507.8500000006</v>
      </c>
      <c r="F776" s="8"/>
      <c r="G776" s="130" t="str">
        <f>VLOOKUP(A776,'NCES LEA District ID'!$F$3:$S$854,14,FALSE)</f>
        <v>1705220</v>
      </c>
      <c r="H776" s="142">
        <f>VLOOKUP(A776,'Enrollment FY18-20'!$A$9:$BL$859,64,FALSE)</f>
        <v>5249</v>
      </c>
      <c r="I776" s="132">
        <f t="shared" ref="I776:I839" si="24">+E776/H776</f>
        <v>997.42957706229765</v>
      </c>
      <c r="J776" s="133">
        <f>VLOOKUP(A776,'SAIPE FY22'!$C$9:$O$859,9,FALSE)</f>
        <v>4.5893719806763288E-2</v>
      </c>
      <c r="K776" s="143">
        <f t="shared" si="23"/>
        <v>1612717.5</v>
      </c>
      <c r="L776" s="130" t="s">
        <v>10420</v>
      </c>
    </row>
    <row r="777" spans="1:12" x14ac:dyDescent="0.35">
      <c r="A777" s="50" t="s">
        <v>1330</v>
      </c>
      <c r="B777" s="110" t="s">
        <v>1331</v>
      </c>
      <c r="C777" s="110" t="s">
        <v>497</v>
      </c>
      <c r="D777" s="110" t="s">
        <v>10</v>
      </c>
      <c r="E777" s="7">
        <v>1018192.84</v>
      </c>
      <c r="F777" s="8"/>
      <c r="G777" s="130" t="str">
        <f>VLOOKUP(A777,'NCES LEA District ID'!$F$3:$S$854,14,FALSE)</f>
        <v>1726550</v>
      </c>
      <c r="H777" s="142">
        <f>VLOOKUP(A777,'Enrollment FY18-20'!$A$9:$BL$859,64,FALSE)</f>
        <v>1555</v>
      </c>
      <c r="I777" s="132">
        <f t="shared" si="24"/>
        <v>654.78639228295822</v>
      </c>
      <c r="J777" s="133">
        <f>VLOOKUP(A777,'SAIPE FY22'!$C$9:$O$859,9,FALSE)</f>
        <v>4.5725646123260438E-2</v>
      </c>
      <c r="K777" s="143">
        <f t="shared" ref="K777:K840" si="25">+K776+H777</f>
        <v>1614272.5</v>
      </c>
      <c r="L777" s="130" t="s">
        <v>10420</v>
      </c>
    </row>
    <row r="778" spans="1:12" x14ac:dyDescent="0.35">
      <c r="A778" s="50" t="s">
        <v>271</v>
      </c>
      <c r="B778" s="110" t="s">
        <v>272</v>
      </c>
      <c r="C778" s="110" t="s">
        <v>128</v>
      </c>
      <c r="D778" s="110" t="s">
        <v>119</v>
      </c>
      <c r="E778" s="7">
        <v>2791532.59</v>
      </c>
      <c r="F778" s="8"/>
      <c r="G778" s="130" t="str">
        <f>VLOOKUP(A778,'NCES LEA District ID'!$F$3:$S$854,14,FALSE)</f>
        <v>1723880</v>
      </c>
      <c r="H778" s="142">
        <f>VLOOKUP(A778,'Enrollment FY18-20'!$A$9:$BL$859,64,FALSE)</f>
        <v>4058.5</v>
      </c>
      <c r="I778" s="132">
        <f t="shared" si="24"/>
        <v>687.82372551435253</v>
      </c>
      <c r="J778" s="133">
        <f>VLOOKUP(A778,'SAIPE FY22'!$C$9:$O$859,9,FALSE)</f>
        <v>4.5683997980817771E-2</v>
      </c>
      <c r="K778" s="143">
        <f t="shared" si="25"/>
        <v>1618331</v>
      </c>
      <c r="L778" s="130" t="s">
        <v>10420</v>
      </c>
    </row>
    <row r="779" spans="1:12" x14ac:dyDescent="0.35">
      <c r="A779" s="50" t="s">
        <v>1673</v>
      </c>
      <c r="B779" s="110" t="s">
        <v>1674</v>
      </c>
      <c r="C779" s="110" t="s">
        <v>1643</v>
      </c>
      <c r="D779" s="110" t="s">
        <v>119</v>
      </c>
      <c r="E779" s="7">
        <v>3085869.82</v>
      </c>
      <c r="F779" s="8"/>
      <c r="G779" s="130" t="str">
        <f>VLOOKUP(A779,'NCES LEA District ID'!$F$3:$S$854,14,FALSE)</f>
        <v>1740980</v>
      </c>
      <c r="H779" s="142">
        <f>VLOOKUP(A779,'Enrollment FY18-20'!$A$9:$BL$859,64,FALSE)</f>
        <v>1378.5</v>
      </c>
      <c r="I779" s="132">
        <f t="shared" si="24"/>
        <v>2238.5707798331518</v>
      </c>
      <c r="J779" s="133">
        <f>VLOOKUP(A779,'SAIPE FY22'!$C$9:$O$859,9,FALSE)</f>
        <v>4.5665634674922601E-2</v>
      </c>
      <c r="K779" s="143">
        <f t="shared" si="25"/>
        <v>1619709.5</v>
      </c>
      <c r="L779" s="130" t="s">
        <v>10420</v>
      </c>
    </row>
    <row r="780" spans="1:12" x14ac:dyDescent="0.35">
      <c r="A780" s="50" t="s">
        <v>730</v>
      </c>
      <c r="B780" s="110" t="s">
        <v>731</v>
      </c>
      <c r="C780" s="110" t="s">
        <v>723</v>
      </c>
      <c r="D780" s="110" t="s">
        <v>108</v>
      </c>
      <c r="E780" s="7">
        <v>649464.00999999989</v>
      </c>
      <c r="F780" s="8"/>
      <c r="G780" s="130" t="str">
        <f>VLOOKUP(A780,'NCES LEA District ID'!$F$3:$S$854,14,FALSE)</f>
        <v>1720220</v>
      </c>
      <c r="H780" s="142">
        <f>VLOOKUP(A780,'Enrollment FY18-20'!$A$9:$BL$859,64,FALSE)</f>
        <v>1007.5</v>
      </c>
      <c r="I780" s="132">
        <f t="shared" si="24"/>
        <v>644.62929032258057</v>
      </c>
      <c r="J780" s="133">
        <f>VLOOKUP(A780,'SAIPE FY22'!$C$9:$O$859,9,FALSE)</f>
        <v>4.5599151643690349E-2</v>
      </c>
      <c r="K780" s="143">
        <f t="shared" si="25"/>
        <v>1620717</v>
      </c>
      <c r="L780" s="130" t="s">
        <v>10420</v>
      </c>
    </row>
    <row r="781" spans="1:12" x14ac:dyDescent="0.35">
      <c r="A781" s="50" t="s">
        <v>1627</v>
      </c>
      <c r="B781" s="110" t="s">
        <v>1628</v>
      </c>
      <c r="C781" s="110" t="s">
        <v>1617</v>
      </c>
      <c r="D781" s="110" t="s">
        <v>10</v>
      </c>
      <c r="E781" s="7">
        <v>7862838.4100000001</v>
      </c>
      <c r="F781" s="8"/>
      <c r="G781" s="130" t="str">
        <f>VLOOKUP(A781,'NCES LEA District ID'!$F$3:$S$854,14,FALSE)</f>
        <v>1704920</v>
      </c>
      <c r="H781" s="142">
        <f>VLOOKUP(A781,'Enrollment FY18-20'!$A$9:$BL$859,64,FALSE)</f>
        <v>4645</v>
      </c>
      <c r="I781" s="132">
        <f t="shared" si="24"/>
        <v>1692.7531560818084</v>
      </c>
      <c r="J781" s="133">
        <f>VLOOKUP(A781,'SAIPE FY22'!$C$9:$O$859,9,FALSE)</f>
        <v>4.5059112201650681E-2</v>
      </c>
      <c r="K781" s="143">
        <f t="shared" si="25"/>
        <v>1625362</v>
      </c>
      <c r="L781" s="130" t="s">
        <v>10420</v>
      </c>
    </row>
    <row r="782" spans="1:12" x14ac:dyDescent="0.35">
      <c r="A782" s="50" t="s">
        <v>1230</v>
      </c>
      <c r="B782" s="110" t="s">
        <v>1231</v>
      </c>
      <c r="C782" s="110" t="s">
        <v>1161</v>
      </c>
      <c r="D782" s="110" t="s">
        <v>119</v>
      </c>
      <c r="E782" s="7">
        <v>8876004.8100000005</v>
      </c>
      <c r="F782" s="8"/>
      <c r="G782" s="130" t="str">
        <f>VLOOKUP(A782,'NCES LEA District ID'!$F$3:$S$854,14,FALSE)</f>
        <v>1703870</v>
      </c>
      <c r="H782" s="142">
        <f>VLOOKUP(A782,'Enrollment FY18-20'!$A$9:$BL$859,64,FALSE)</f>
        <v>2613</v>
      </c>
      <c r="I782" s="132">
        <f t="shared" si="24"/>
        <v>3396.8636854190586</v>
      </c>
      <c r="J782" s="133">
        <f>VLOOKUP(A782,'SAIPE FY22'!$C$9:$O$859,9,FALSE)</f>
        <v>4.5055364642993506E-2</v>
      </c>
      <c r="K782" s="143">
        <f t="shared" si="25"/>
        <v>1627975</v>
      </c>
      <c r="L782" s="130" t="s">
        <v>10420</v>
      </c>
    </row>
    <row r="783" spans="1:12" x14ac:dyDescent="0.35">
      <c r="A783" s="50" t="s">
        <v>1525</v>
      </c>
      <c r="B783" s="110" t="s">
        <v>1526</v>
      </c>
      <c r="C783" s="110" t="s">
        <v>1505</v>
      </c>
      <c r="D783" s="110" t="s">
        <v>108</v>
      </c>
      <c r="E783" s="7">
        <v>122963.42</v>
      </c>
      <c r="F783" s="8"/>
      <c r="G783" s="130" t="str">
        <f>VLOOKUP(A783,'NCES LEA District ID'!$F$3:$S$854,14,FALSE)</f>
        <v>1722920</v>
      </c>
      <c r="H783" s="142">
        <f>VLOOKUP(A783,'Enrollment FY18-20'!$A$9:$BL$859,64,FALSE)</f>
        <v>193.5</v>
      </c>
      <c r="I783" s="132">
        <f t="shared" si="24"/>
        <v>635.46987080103361</v>
      </c>
      <c r="J783" s="133">
        <f>VLOOKUP(A783,'SAIPE FY22'!$C$9:$O$859,9,FALSE)</f>
        <v>4.4776119402985072E-2</v>
      </c>
      <c r="K783" s="143">
        <f t="shared" si="25"/>
        <v>1628168.5</v>
      </c>
      <c r="L783" s="130" t="s">
        <v>10420</v>
      </c>
    </row>
    <row r="784" spans="1:12" x14ac:dyDescent="0.35">
      <c r="A784" s="50" t="s">
        <v>1655</v>
      </c>
      <c r="B784" s="110" t="s">
        <v>1656</v>
      </c>
      <c r="C784" s="110" t="s">
        <v>1643</v>
      </c>
      <c r="D784" s="110" t="s">
        <v>108</v>
      </c>
      <c r="E784" s="7">
        <v>3012858.9499999997</v>
      </c>
      <c r="F784" s="8"/>
      <c r="G784" s="130" t="str">
        <f>VLOOKUP(A784,'NCES LEA District ID'!$F$3:$S$854,14,FALSE)</f>
        <v>1741040</v>
      </c>
      <c r="H784" s="142">
        <f>VLOOKUP(A784,'Enrollment FY18-20'!$A$9:$BL$859,64,FALSE)</f>
        <v>903.5</v>
      </c>
      <c r="I784" s="132">
        <f t="shared" si="24"/>
        <v>3334.6529607083562</v>
      </c>
      <c r="J784" s="133">
        <f>VLOOKUP(A784,'SAIPE FY22'!$C$9:$O$859,9,FALSE)</f>
        <v>4.4624746450304259E-2</v>
      </c>
      <c r="K784" s="143">
        <f t="shared" si="25"/>
        <v>1629072</v>
      </c>
      <c r="L784" s="130" t="s">
        <v>10420</v>
      </c>
    </row>
    <row r="785" spans="1:12" x14ac:dyDescent="0.35">
      <c r="A785" s="50" t="s">
        <v>1521</v>
      </c>
      <c r="B785" s="110" t="s">
        <v>1522</v>
      </c>
      <c r="C785" s="110" t="s">
        <v>1505</v>
      </c>
      <c r="D785" s="110" t="s">
        <v>10</v>
      </c>
      <c r="E785" s="7">
        <v>1214218.1800000002</v>
      </c>
      <c r="F785" s="8"/>
      <c r="G785" s="130" t="str">
        <f>VLOOKUP(A785,'NCES LEA District ID'!$F$3:$S$854,14,FALSE)</f>
        <v>1707200</v>
      </c>
      <c r="H785" s="142">
        <f>VLOOKUP(A785,'Enrollment FY18-20'!$A$9:$BL$859,64,FALSE)</f>
        <v>642</v>
      </c>
      <c r="I785" s="132">
        <f t="shared" si="24"/>
        <v>1891.3055763239879</v>
      </c>
      <c r="J785" s="133">
        <f>VLOOKUP(A785,'SAIPE FY22'!$C$9:$O$859,9,FALSE)</f>
        <v>4.4321329639889197E-2</v>
      </c>
      <c r="K785" s="143">
        <f t="shared" si="25"/>
        <v>1629714</v>
      </c>
      <c r="L785" s="130" t="s">
        <v>10420</v>
      </c>
    </row>
    <row r="786" spans="1:12" x14ac:dyDescent="0.35">
      <c r="A786" s="50" t="s">
        <v>928</v>
      </c>
      <c r="B786" s="110" t="s">
        <v>929</v>
      </c>
      <c r="C786" s="110" t="s">
        <v>927</v>
      </c>
      <c r="D786" s="110" t="s">
        <v>108</v>
      </c>
      <c r="E786" s="7">
        <v>205367.50000000003</v>
      </c>
      <c r="F786" s="8"/>
      <c r="G786" s="130" t="str">
        <f>VLOOKUP(A786,'NCES LEA District ID'!$F$3:$S$854,14,FALSE)</f>
        <v>1728270</v>
      </c>
      <c r="H786" s="142">
        <f>VLOOKUP(A786,'Enrollment FY18-20'!$A$9:$BL$859,64,FALSE)</f>
        <v>235.5</v>
      </c>
      <c r="I786" s="132">
        <f t="shared" si="24"/>
        <v>872.04883227176231</v>
      </c>
      <c r="J786" s="133">
        <f>VLOOKUP(A786,'SAIPE FY22'!$C$9:$O$859,9,FALSE)</f>
        <v>4.4117647058823532E-2</v>
      </c>
      <c r="K786" s="143">
        <f t="shared" si="25"/>
        <v>1629949.5</v>
      </c>
      <c r="L786" s="130" t="s">
        <v>10420</v>
      </c>
    </row>
    <row r="787" spans="1:12" x14ac:dyDescent="0.35">
      <c r="A787" s="50" t="s">
        <v>913</v>
      </c>
      <c r="B787" s="110" t="s">
        <v>914</v>
      </c>
      <c r="C787" s="110" t="s">
        <v>908</v>
      </c>
      <c r="D787" s="110" t="s">
        <v>119</v>
      </c>
      <c r="E787" s="7">
        <v>996410.3600000001</v>
      </c>
      <c r="F787" s="8"/>
      <c r="G787" s="130" t="str">
        <f>VLOOKUP(A787,'NCES LEA District ID'!$F$3:$S$854,14,FALSE)</f>
        <v>1716260</v>
      </c>
      <c r="H787" s="142">
        <f>VLOOKUP(A787,'Enrollment FY18-20'!$A$9:$BL$859,64,FALSE)</f>
        <v>194</v>
      </c>
      <c r="I787" s="132">
        <f t="shared" si="24"/>
        <v>5136.1358762886603</v>
      </c>
      <c r="J787" s="133">
        <f>VLOOKUP(A787,'SAIPE FY22'!$C$9:$O$859,9,FALSE)</f>
        <v>4.405286343612335E-2</v>
      </c>
      <c r="K787" s="143">
        <f t="shared" si="25"/>
        <v>1630143.5</v>
      </c>
      <c r="L787" s="130" t="s">
        <v>10420</v>
      </c>
    </row>
    <row r="788" spans="1:12" x14ac:dyDescent="0.35">
      <c r="A788" s="50" t="s">
        <v>257</v>
      </c>
      <c r="B788" s="110" t="s">
        <v>258</v>
      </c>
      <c r="C788" s="110" t="s">
        <v>128</v>
      </c>
      <c r="D788" s="110" t="s">
        <v>108</v>
      </c>
      <c r="E788" s="7">
        <v>3388661.1800000006</v>
      </c>
      <c r="F788" s="8"/>
      <c r="G788" s="130" t="str">
        <f>VLOOKUP(A788,'NCES LEA District ID'!$F$3:$S$854,14,FALSE)</f>
        <v>1721600</v>
      </c>
      <c r="H788" s="142">
        <f>VLOOKUP(A788,'Enrollment FY18-20'!$A$9:$BL$859,64,FALSE)</f>
        <v>2997</v>
      </c>
      <c r="I788" s="132">
        <f t="shared" si="24"/>
        <v>1130.6844110777447</v>
      </c>
      <c r="J788" s="133">
        <f>VLOOKUP(A788,'SAIPE FY22'!$C$9:$O$859,9,FALSE)</f>
        <v>4.3908472479901053E-2</v>
      </c>
      <c r="K788" s="143">
        <f t="shared" si="25"/>
        <v>1633140.5</v>
      </c>
      <c r="L788" s="130" t="s">
        <v>10420</v>
      </c>
    </row>
    <row r="789" spans="1:12" x14ac:dyDescent="0.35">
      <c r="A789" s="50" t="s">
        <v>770</v>
      </c>
      <c r="B789" s="110" t="s">
        <v>771</v>
      </c>
      <c r="C789" s="110" t="s">
        <v>723</v>
      </c>
      <c r="D789" s="110" t="s">
        <v>108</v>
      </c>
      <c r="E789" s="7">
        <v>708604.41</v>
      </c>
      <c r="F789" s="8"/>
      <c r="G789" s="130" t="str">
        <f>VLOOKUP(A789,'NCES LEA District ID'!$F$3:$S$854,14,FALSE)</f>
        <v>1708970</v>
      </c>
      <c r="H789" s="142">
        <f>VLOOKUP(A789,'Enrollment FY18-20'!$A$9:$BL$859,64,FALSE)</f>
        <v>1070.5</v>
      </c>
      <c r="I789" s="132">
        <f t="shared" si="24"/>
        <v>661.93779542269965</v>
      </c>
      <c r="J789" s="133">
        <f>VLOOKUP(A789,'SAIPE FY22'!$C$9:$O$859,9,FALSE)</f>
        <v>4.3802423112767941E-2</v>
      </c>
      <c r="K789" s="143">
        <f t="shared" si="25"/>
        <v>1634211</v>
      </c>
      <c r="L789" s="130" t="s">
        <v>10420</v>
      </c>
    </row>
    <row r="790" spans="1:12" x14ac:dyDescent="0.35">
      <c r="A790" s="50" t="s">
        <v>1006</v>
      </c>
      <c r="B790" s="110" t="s">
        <v>1007</v>
      </c>
      <c r="C790" s="110" t="s">
        <v>978</v>
      </c>
      <c r="D790" s="110" t="s">
        <v>10</v>
      </c>
      <c r="E790" s="7">
        <v>2238433.3499999996</v>
      </c>
      <c r="F790" s="8"/>
      <c r="G790" s="130" t="str">
        <f>VLOOKUP(A790,'NCES LEA District ID'!$F$3:$S$854,14,FALSE)</f>
        <v>1730200</v>
      </c>
      <c r="H790" s="142">
        <f>VLOOKUP(A790,'Enrollment FY18-20'!$A$9:$BL$859,64,FALSE)</f>
        <v>954</v>
      </c>
      <c r="I790" s="132">
        <f t="shared" si="24"/>
        <v>2346.3661949685529</v>
      </c>
      <c r="J790" s="133">
        <f>VLOOKUP(A790,'SAIPE FY22'!$C$9:$O$859,9,FALSE)</f>
        <v>4.3643263757115747E-2</v>
      </c>
      <c r="K790" s="143">
        <f t="shared" si="25"/>
        <v>1635165</v>
      </c>
      <c r="L790" s="130" t="s">
        <v>10420</v>
      </c>
    </row>
    <row r="791" spans="1:12" x14ac:dyDescent="0.35">
      <c r="A791" s="50" t="s">
        <v>774</v>
      </c>
      <c r="B791" s="110" t="s">
        <v>775</v>
      </c>
      <c r="C791" s="110" t="s">
        <v>723</v>
      </c>
      <c r="D791" s="110" t="s">
        <v>119</v>
      </c>
      <c r="E791" s="7">
        <v>2803488.8699999996</v>
      </c>
      <c r="F791" s="8"/>
      <c r="G791" s="130" t="str">
        <f>VLOOKUP(A791,'NCES LEA District ID'!$F$3:$S$854,14,FALSE)</f>
        <v>1719320</v>
      </c>
      <c r="H791" s="142">
        <f>VLOOKUP(A791,'Enrollment FY18-20'!$A$9:$BL$859,64,FALSE)</f>
        <v>4133.5</v>
      </c>
      <c r="I791" s="132">
        <f t="shared" si="24"/>
        <v>678.23608806096524</v>
      </c>
      <c r="J791" s="133">
        <f>VLOOKUP(A791,'SAIPE FY22'!$C$9:$O$859,9,FALSE)</f>
        <v>4.3571123451516446E-2</v>
      </c>
      <c r="K791" s="143">
        <f t="shared" si="25"/>
        <v>1639298.5</v>
      </c>
      <c r="L791" s="130" t="s">
        <v>10420</v>
      </c>
    </row>
    <row r="792" spans="1:12" x14ac:dyDescent="0.35">
      <c r="A792" s="50" t="s">
        <v>153</v>
      </c>
      <c r="B792" s="110" t="s">
        <v>154</v>
      </c>
      <c r="C792" s="110" t="s">
        <v>128</v>
      </c>
      <c r="D792" s="110" t="s">
        <v>108</v>
      </c>
      <c r="E792" s="7">
        <v>1086061.8899999999</v>
      </c>
      <c r="F792" s="8"/>
      <c r="G792" s="130" t="str">
        <f>VLOOKUP(A792,'NCES LEA District ID'!$F$3:$S$854,14,FALSE)</f>
        <v>1742840</v>
      </c>
      <c r="H792" s="142">
        <f>VLOOKUP(A792,'Enrollment FY18-20'!$A$9:$BL$859,64,FALSE)</f>
        <v>1666</v>
      </c>
      <c r="I792" s="132">
        <f t="shared" si="24"/>
        <v>651.89789315726284</v>
      </c>
      <c r="J792" s="133">
        <f>VLOOKUP(A792,'SAIPE FY22'!$C$9:$O$859,9,FALSE)</f>
        <v>4.3248438250840938E-2</v>
      </c>
      <c r="K792" s="143">
        <f t="shared" si="25"/>
        <v>1640964.5</v>
      </c>
      <c r="L792" s="130" t="s">
        <v>10420</v>
      </c>
    </row>
    <row r="793" spans="1:12" x14ac:dyDescent="0.35">
      <c r="A793" s="50" t="s">
        <v>1531</v>
      </c>
      <c r="B793" s="110" t="s">
        <v>1532</v>
      </c>
      <c r="C793" s="110" t="s">
        <v>1505</v>
      </c>
      <c r="D793" s="110" t="s">
        <v>10</v>
      </c>
      <c r="E793" s="7">
        <v>3493606.6500000004</v>
      </c>
      <c r="F793" s="8"/>
      <c r="G793" s="130" t="str">
        <f>VLOOKUP(A793,'NCES LEA District ID'!$F$3:$S$854,14,FALSE)</f>
        <v>1712700</v>
      </c>
      <c r="H793" s="142">
        <f>VLOOKUP(A793,'Enrollment FY18-20'!$A$9:$BL$859,64,FALSE)</f>
        <v>4499</v>
      </c>
      <c r="I793" s="132">
        <f t="shared" si="24"/>
        <v>776.5295954656591</v>
      </c>
      <c r="J793" s="133">
        <f>VLOOKUP(A793,'SAIPE FY22'!$C$9:$O$859,9,FALSE)</f>
        <v>4.3005556897801403E-2</v>
      </c>
      <c r="K793" s="143">
        <f t="shared" si="25"/>
        <v>1645463.5</v>
      </c>
      <c r="L793" s="130" t="s">
        <v>10420</v>
      </c>
    </row>
    <row r="794" spans="1:12" x14ac:dyDescent="0.35">
      <c r="A794" s="50" t="s">
        <v>923</v>
      </c>
      <c r="B794" s="110" t="s">
        <v>924</v>
      </c>
      <c r="C794" s="110" t="s">
        <v>908</v>
      </c>
      <c r="D794" s="110" t="s">
        <v>108</v>
      </c>
      <c r="E794" s="7">
        <v>13600599.01</v>
      </c>
      <c r="F794" s="8"/>
      <c r="G794" s="130" t="str">
        <f>VLOOKUP(A794,'NCES LEA District ID'!$F$3:$S$854,14,FALSE)</f>
        <v>1726310</v>
      </c>
      <c r="H794" s="142">
        <f>VLOOKUP(A794,'Enrollment FY18-20'!$A$9:$BL$859,64,FALSE)</f>
        <v>4578.5</v>
      </c>
      <c r="I794" s="132">
        <f t="shared" si="24"/>
        <v>2970.5359855847983</v>
      </c>
      <c r="J794" s="133">
        <f>VLOOKUP(A794,'SAIPE FY22'!$C$9:$O$859,9,FALSE)</f>
        <v>4.2719919110212334E-2</v>
      </c>
      <c r="K794" s="143">
        <f t="shared" si="25"/>
        <v>1650042</v>
      </c>
      <c r="L794" s="130" t="s">
        <v>10420</v>
      </c>
    </row>
    <row r="795" spans="1:12" x14ac:dyDescent="0.35">
      <c r="A795" s="50" t="s">
        <v>760</v>
      </c>
      <c r="B795" s="110" t="s">
        <v>761</v>
      </c>
      <c r="C795" s="110" t="s">
        <v>723</v>
      </c>
      <c r="D795" s="110" t="s">
        <v>108</v>
      </c>
      <c r="E795" s="7">
        <v>3333554.2099999995</v>
      </c>
      <c r="F795" s="8"/>
      <c r="G795" s="130" t="str">
        <f>VLOOKUP(A795,'NCES LEA District ID'!$F$3:$S$854,14,FALSE)</f>
        <v>1712540</v>
      </c>
      <c r="H795" s="142">
        <f>VLOOKUP(A795,'Enrollment FY18-20'!$A$9:$BL$859,64,FALSE)</f>
        <v>4652.75</v>
      </c>
      <c r="I795" s="132">
        <f t="shared" si="24"/>
        <v>716.46965987856629</v>
      </c>
      <c r="J795" s="133">
        <f>VLOOKUP(A795,'SAIPE FY22'!$C$9:$O$859,9,FALSE)</f>
        <v>4.2284062161185403E-2</v>
      </c>
      <c r="K795" s="143">
        <f t="shared" si="25"/>
        <v>1654694.75</v>
      </c>
      <c r="L795" s="130" t="s">
        <v>10420</v>
      </c>
    </row>
    <row r="796" spans="1:12" x14ac:dyDescent="0.35">
      <c r="A796" s="50" t="s">
        <v>1698</v>
      </c>
      <c r="B796" s="110" t="s">
        <v>1699</v>
      </c>
      <c r="C796" s="110" t="s">
        <v>1689</v>
      </c>
      <c r="D796" s="110" t="s">
        <v>10</v>
      </c>
      <c r="E796" s="7">
        <v>928627.61</v>
      </c>
      <c r="F796" s="8"/>
      <c r="G796" s="130" t="str">
        <f>VLOOKUP(A796,'NCES LEA District ID'!$F$3:$S$854,14,FALSE)</f>
        <v>1734140</v>
      </c>
      <c r="H796" s="142">
        <f>VLOOKUP(A796,'Enrollment FY18-20'!$A$9:$BL$859,64,FALSE)</f>
        <v>495</v>
      </c>
      <c r="I796" s="132">
        <f t="shared" si="24"/>
        <v>1876.0153737373737</v>
      </c>
      <c r="J796" s="133">
        <f>VLOOKUP(A796,'SAIPE FY22'!$C$9:$O$859,9,FALSE)</f>
        <v>4.1867954911433171E-2</v>
      </c>
      <c r="K796" s="143">
        <f t="shared" si="25"/>
        <v>1655189.75</v>
      </c>
      <c r="L796" s="130" t="s">
        <v>10420</v>
      </c>
    </row>
    <row r="797" spans="1:12" x14ac:dyDescent="0.35">
      <c r="A797" s="50" t="s">
        <v>151</v>
      </c>
      <c r="B797" s="110" t="s">
        <v>152</v>
      </c>
      <c r="C797" s="110" t="s">
        <v>128</v>
      </c>
      <c r="D797" s="110" t="s">
        <v>108</v>
      </c>
      <c r="E797" s="7">
        <v>717328.50000000012</v>
      </c>
      <c r="F797" s="8"/>
      <c r="G797" s="130" t="str">
        <f>VLOOKUP(A797,'NCES LEA District ID'!$F$3:$S$854,14,FALSE)</f>
        <v>1716860</v>
      </c>
      <c r="H797" s="142">
        <f>VLOOKUP(A797,'Enrollment FY18-20'!$A$9:$BL$859,64,FALSE)</f>
        <v>1168.5</v>
      </c>
      <c r="I797" s="132">
        <f t="shared" si="24"/>
        <v>613.8883183568679</v>
      </c>
      <c r="J797" s="133">
        <f>VLOOKUP(A797,'SAIPE FY22'!$C$9:$O$859,9,FALSE)</f>
        <v>4.1399000713775877E-2</v>
      </c>
      <c r="K797" s="143">
        <f t="shared" si="25"/>
        <v>1656358.25</v>
      </c>
      <c r="L797" s="130" t="s">
        <v>10420</v>
      </c>
    </row>
    <row r="798" spans="1:12" x14ac:dyDescent="0.35">
      <c r="A798" s="50" t="s">
        <v>471</v>
      </c>
      <c r="B798" s="110" t="s">
        <v>472</v>
      </c>
      <c r="C798" s="110" t="s">
        <v>444</v>
      </c>
      <c r="D798" s="110" t="s">
        <v>119</v>
      </c>
      <c r="E798" s="7">
        <v>993774.72</v>
      </c>
      <c r="F798" s="8"/>
      <c r="G798" s="130" t="str">
        <f>VLOOKUP(A798,'NCES LEA District ID'!$F$3:$S$854,14,FALSE)</f>
        <v>1737410</v>
      </c>
      <c r="H798" s="142">
        <f>VLOOKUP(A798,'Enrollment FY18-20'!$A$9:$BL$859,64,FALSE)</f>
        <v>450.5</v>
      </c>
      <c r="I798" s="132">
        <f t="shared" si="24"/>
        <v>2205.9372253052165</v>
      </c>
      <c r="J798" s="133">
        <f>VLOOKUP(A798,'SAIPE FY22'!$C$9:$O$859,9,FALSE)</f>
        <v>4.1198501872659173E-2</v>
      </c>
      <c r="K798" s="143">
        <f t="shared" si="25"/>
        <v>1656808.75</v>
      </c>
      <c r="L798" s="130" t="s">
        <v>10420</v>
      </c>
    </row>
    <row r="799" spans="1:12" x14ac:dyDescent="0.35">
      <c r="A799" s="50" t="s">
        <v>936</v>
      </c>
      <c r="B799" s="110" t="s">
        <v>937</v>
      </c>
      <c r="C799" s="110" t="s">
        <v>927</v>
      </c>
      <c r="D799" s="110" t="s">
        <v>10</v>
      </c>
      <c r="E799" s="7">
        <v>75178825.879999995</v>
      </c>
      <c r="F799" s="8"/>
      <c r="G799" s="130" t="str">
        <f>VLOOKUP(A799,'NCES LEA District ID'!$F$3:$S$854,14,FALSE)</f>
        <v>1730270</v>
      </c>
      <c r="H799" s="142">
        <f>VLOOKUP(A799,'Enrollment FY18-20'!$A$9:$BL$859,64,FALSE)</f>
        <v>17133.75</v>
      </c>
      <c r="I799" s="132">
        <f t="shared" si="24"/>
        <v>4387.7625084993069</v>
      </c>
      <c r="J799" s="133">
        <f>VLOOKUP(A799,'SAIPE FY22'!$C$9:$O$859,9,FALSE)</f>
        <v>4.1191695577950327E-2</v>
      </c>
      <c r="K799" s="143">
        <f t="shared" si="25"/>
        <v>1673942.5</v>
      </c>
      <c r="L799" s="130" t="s">
        <v>10420</v>
      </c>
    </row>
    <row r="800" spans="1:12" x14ac:dyDescent="0.35">
      <c r="A800" s="50" t="s">
        <v>171</v>
      </c>
      <c r="B800" s="110" t="s">
        <v>172</v>
      </c>
      <c r="C800" s="110" t="s">
        <v>128</v>
      </c>
      <c r="D800" s="110" t="s">
        <v>108</v>
      </c>
      <c r="E800" s="7">
        <v>3367111.4200000004</v>
      </c>
      <c r="F800" s="8"/>
      <c r="G800" s="130" t="str">
        <f>VLOOKUP(A800,'NCES LEA District ID'!$F$3:$S$854,14,FALSE)</f>
        <v>1730840</v>
      </c>
      <c r="H800" s="142">
        <f>VLOOKUP(A800,'Enrollment FY18-20'!$A$9:$BL$859,64,FALSE)</f>
        <v>4419.25</v>
      </c>
      <c r="I800" s="132">
        <f t="shared" si="24"/>
        <v>761.9191989590995</v>
      </c>
      <c r="J800" s="133">
        <f>VLOOKUP(A800,'SAIPE FY22'!$C$9:$O$859,9,FALSE)</f>
        <v>4.1026766125493636E-2</v>
      </c>
      <c r="K800" s="143">
        <f t="shared" si="25"/>
        <v>1678361.75</v>
      </c>
      <c r="L800" s="130" t="s">
        <v>10420</v>
      </c>
    </row>
    <row r="801" spans="1:12" x14ac:dyDescent="0.35">
      <c r="A801" s="50" t="s">
        <v>934</v>
      </c>
      <c r="B801" s="110" t="s">
        <v>935</v>
      </c>
      <c r="C801" s="110" t="s">
        <v>927</v>
      </c>
      <c r="D801" s="110" t="s">
        <v>10</v>
      </c>
      <c r="E801" s="7">
        <v>15304274.58</v>
      </c>
      <c r="F801" s="8"/>
      <c r="G801" s="130" t="str">
        <f>VLOOKUP(A801,'NCES LEA District ID'!$F$3:$S$854,14,FALSE)</f>
        <v>1743960</v>
      </c>
      <c r="H801" s="142">
        <f>VLOOKUP(A801,'Enrollment FY18-20'!$A$9:$BL$859,64,FALSE)</f>
        <v>6001</v>
      </c>
      <c r="I801" s="132">
        <f t="shared" si="24"/>
        <v>2550.287382102983</v>
      </c>
      <c r="J801" s="133">
        <f>VLOOKUP(A801,'SAIPE FY22'!$C$9:$O$859,9,FALSE)</f>
        <v>4.1009946442234123E-2</v>
      </c>
      <c r="K801" s="143">
        <f t="shared" si="25"/>
        <v>1684362.75</v>
      </c>
      <c r="L801" s="130" t="s">
        <v>10420</v>
      </c>
    </row>
    <row r="802" spans="1:12" x14ac:dyDescent="0.35">
      <c r="A802" s="50" t="s">
        <v>145</v>
      </c>
      <c r="B802" s="110" t="s">
        <v>146</v>
      </c>
      <c r="C802" s="110" t="s">
        <v>128</v>
      </c>
      <c r="D802" s="110" t="s">
        <v>108</v>
      </c>
      <c r="E802" s="7">
        <v>709146.42</v>
      </c>
      <c r="F802" s="8"/>
      <c r="G802" s="130" t="str">
        <f>VLOOKUP(A802,'NCES LEA District ID'!$F$3:$S$854,14,FALSE)</f>
        <v>1724420</v>
      </c>
      <c r="H802" s="142">
        <f>VLOOKUP(A802,'Enrollment FY18-20'!$A$9:$BL$859,64,FALSE)</f>
        <v>1197</v>
      </c>
      <c r="I802" s="132">
        <f t="shared" si="24"/>
        <v>592.43644110275693</v>
      </c>
      <c r="J802" s="133">
        <f>VLOOKUP(A802,'SAIPE FY22'!$C$9:$O$859,9,FALSE)</f>
        <v>3.9930555555555552E-2</v>
      </c>
      <c r="K802" s="143">
        <f t="shared" si="25"/>
        <v>1685559.75</v>
      </c>
      <c r="L802" s="130" t="s">
        <v>10420</v>
      </c>
    </row>
    <row r="803" spans="1:12" x14ac:dyDescent="0.35">
      <c r="A803" s="50" t="s">
        <v>1751</v>
      </c>
      <c r="B803" s="110" t="s">
        <v>1752</v>
      </c>
      <c r="C803" s="110" t="s">
        <v>907</v>
      </c>
      <c r="D803" s="110" t="s">
        <v>108</v>
      </c>
      <c r="E803" s="7">
        <v>1414873.21</v>
      </c>
      <c r="F803" s="8"/>
      <c r="G803" s="130" t="str">
        <f>VLOOKUP(A803,'NCES LEA District ID'!$F$3:$S$854,14,FALSE)</f>
        <v>1726370</v>
      </c>
      <c r="H803" s="142">
        <f>VLOOKUP(A803,'Enrollment FY18-20'!$A$9:$BL$859,64,FALSE)</f>
        <v>1476.5</v>
      </c>
      <c r="I803" s="132">
        <f t="shared" si="24"/>
        <v>958.2615712834405</v>
      </c>
      <c r="J803" s="133">
        <f>VLOOKUP(A803,'SAIPE FY22'!$C$9:$O$859,9,FALSE)</f>
        <v>3.9670273055126222E-2</v>
      </c>
      <c r="K803" s="143">
        <f t="shared" si="25"/>
        <v>1687036.25</v>
      </c>
      <c r="L803" s="130" t="s">
        <v>10420</v>
      </c>
    </row>
    <row r="804" spans="1:12" x14ac:dyDescent="0.35">
      <c r="A804" s="50" t="s">
        <v>1420</v>
      </c>
      <c r="B804" s="110" t="s">
        <v>1421</v>
      </c>
      <c r="C804" s="110" t="s">
        <v>1395</v>
      </c>
      <c r="D804" s="110" t="s">
        <v>119</v>
      </c>
      <c r="E804" s="7">
        <v>15171858.119999999</v>
      </c>
      <c r="F804" s="8"/>
      <c r="G804" s="130" t="str">
        <f>VLOOKUP(A804,'NCES LEA District ID'!$F$3:$S$854,14,FALSE)</f>
        <v>1711370</v>
      </c>
      <c r="H804" s="142">
        <f>VLOOKUP(A804,'Enrollment FY18-20'!$A$9:$BL$859,64,FALSE)</f>
        <v>5715</v>
      </c>
      <c r="I804" s="132">
        <f t="shared" si="24"/>
        <v>2654.7433280839896</v>
      </c>
      <c r="J804" s="133">
        <f>VLOOKUP(A804,'SAIPE FY22'!$C$9:$O$859,9,FALSE)</f>
        <v>3.9603960396039604E-2</v>
      </c>
      <c r="K804" s="143">
        <f t="shared" si="25"/>
        <v>1692751.25</v>
      </c>
      <c r="L804" s="130" t="s">
        <v>10420</v>
      </c>
    </row>
    <row r="805" spans="1:12" x14ac:dyDescent="0.35">
      <c r="A805" s="50" t="s">
        <v>1222</v>
      </c>
      <c r="B805" s="110" t="s">
        <v>1223</v>
      </c>
      <c r="C805" s="110" t="s">
        <v>1161</v>
      </c>
      <c r="D805" s="110" t="s">
        <v>119</v>
      </c>
      <c r="E805" s="7">
        <v>1846877.5799999998</v>
      </c>
      <c r="F805" s="8"/>
      <c r="G805" s="130" t="str">
        <f>VLOOKUP(A805,'NCES LEA District ID'!$F$3:$S$854,14,FALSE)</f>
        <v>1719080</v>
      </c>
      <c r="H805" s="142">
        <f>VLOOKUP(A805,'Enrollment FY18-20'!$A$9:$BL$859,64,FALSE)</f>
        <v>3538</v>
      </c>
      <c r="I805" s="132">
        <f t="shared" si="24"/>
        <v>522.01175240248722</v>
      </c>
      <c r="J805" s="133">
        <f>VLOOKUP(A805,'SAIPE FY22'!$C$9:$O$859,9,FALSE)</f>
        <v>3.9477503628447028E-2</v>
      </c>
      <c r="K805" s="143">
        <f t="shared" si="25"/>
        <v>1696289.25</v>
      </c>
      <c r="L805" s="130" t="s">
        <v>10420</v>
      </c>
    </row>
    <row r="806" spans="1:12" x14ac:dyDescent="0.35">
      <c r="A806" s="50" t="s">
        <v>804</v>
      </c>
      <c r="B806" s="110" t="s">
        <v>805</v>
      </c>
      <c r="C806" s="110" t="s">
        <v>723</v>
      </c>
      <c r="D806" s="110" t="s">
        <v>10</v>
      </c>
      <c r="E806" s="7">
        <v>40365672.140000001</v>
      </c>
      <c r="F806" s="8"/>
      <c r="G806" s="130" t="str">
        <f>VLOOKUP(A806,'NCES LEA District ID'!$F$3:$S$854,14,FALSE)</f>
        <v>1741690</v>
      </c>
      <c r="H806" s="142">
        <f>VLOOKUP(A806,'Enrollment FY18-20'!$A$9:$BL$859,64,FALSE)</f>
        <v>26353.75</v>
      </c>
      <c r="I806" s="132">
        <f t="shared" si="24"/>
        <v>1531.6860841436228</v>
      </c>
      <c r="J806" s="133">
        <f>VLOOKUP(A806,'SAIPE FY22'!$C$9:$O$859,9,FALSE)</f>
        <v>3.9462917503533437E-2</v>
      </c>
      <c r="K806" s="143">
        <f t="shared" si="25"/>
        <v>1722643</v>
      </c>
      <c r="L806" s="130" t="s">
        <v>10420</v>
      </c>
    </row>
    <row r="807" spans="1:12" x14ac:dyDescent="0.35">
      <c r="A807" s="50" t="s">
        <v>1398</v>
      </c>
      <c r="B807" s="110" t="s">
        <v>1399</v>
      </c>
      <c r="C807" s="110" t="s">
        <v>1395</v>
      </c>
      <c r="D807" s="110" t="s">
        <v>108</v>
      </c>
      <c r="E807" s="7">
        <v>1261612.8399999999</v>
      </c>
      <c r="F807" s="8"/>
      <c r="G807" s="130" t="str">
        <f>VLOOKUP(A807,'NCES LEA District ID'!$F$3:$S$854,14,FALSE)</f>
        <v>1715660</v>
      </c>
      <c r="H807" s="142">
        <f>VLOOKUP(A807,'Enrollment FY18-20'!$A$9:$BL$859,64,FALSE)</f>
        <v>407</v>
      </c>
      <c r="I807" s="132">
        <f t="shared" si="24"/>
        <v>3099.7858476658471</v>
      </c>
      <c r="J807" s="133">
        <f>VLOOKUP(A807,'SAIPE FY22'!$C$9:$O$859,9,FALSE)</f>
        <v>3.8934426229508198E-2</v>
      </c>
      <c r="K807" s="143">
        <f t="shared" si="25"/>
        <v>1723050</v>
      </c>
      <c r="L807" s="130" t="s">
        <v>10420</v>
      </c>
    </row>
    <row r="808" spans="1:12" x14ac:dyDescent="0.35">
      <c r="A808" s="50" t="s">
        <v>1753</v>
      </c>
      <c r="B808" s="110" t="s">
        <v>1754</v>
      </c>
      <c r="C808" s="110" t="s">
        <v>907</v>
      </c>
      <c r="D808" s="110" t="s">
        <v>108</v>
      </c>
      <c r="E808" s="7">
        <v>2915354.26</v>
      </c>
      <c r="F808" s="8"/>
      <c r="G808" s="130" t="str">
        <f>VLOOKUP(A808,'NCES LEA District ID'!$F$3:$S$854,14,FALSE)</f>
        <v>1738220</v>
      </c>
      <c r="H808" s="142">
        <f>VLOOKUP(A808,'Enrollment FY18-20'!$A$9:$BL$859,64,FALSE)</f>
        <v>2718.25</v>
      </c>
      <c r="I808" s="132">
        <f t="shared" si="24"/>
        <v>1072.5114540605168</v>
      </c>
      <c r="J808" s="133">
        <f>VLOOKUP(A808,'SAIPE FY22'!$C$9:$O$859,9,FALSE)</f>
        <v>3.8795779019242707E-2</v>
      </c>
      <c r="K808" s="143">
        <f t="shared" si="25"/>
        <v>1725768.25</v>
      </c>
      <c r="L808" s="130" t="s">
        <v>10420</v>
      </c>
    </row>
    <row r="809" spans="1:12" x14ac:dyDescent="0.35">
      <c r="A809" s="50" t="s">
        <v>802</v>
      </c>
      <c r="B809" s="110" t="s">
        <v>803</v>
      </c>
      <c r="C809" s="110" t="s">
        <v>723</v>
      </c>
      <c r="D809" s="110" t="s">
        <v>10</v>
      </c>
      <c r="E809" s="7">
        <v>12664531.690000001</v>
      </c>
      <c r="F809" s="8"/>
      <c r="G809" s="130" t="str">
        <f>VLOOKUP(A809,'NCES LEA District ID'!$F$3:$S$854,14,FALSE)</f>
        <v>1727710</v>
      </c>
      <c r="H809" s="142">
        <f>VLOOKUP(A809,'Enrollment FY18-20'!$A$9:$BL$859,64,FALSE)</f>
        <v>16205.5</v>
      </c>
      <c r="I809" s="132">
        <f t="shared" si="24"/>
        <v>781.49589275246069</v>
      </c>
      <c r="J809" s="133">
        <f>VLOOKUP(A809,'SAIPE FY22'!$C$9:$O$859,9,FALSE)</f>
        <v>3.8640226628895186E-2</v>
      </c>
      <c r="K809" s="143">
        <f t="shared" si="25"/>
        <v>1741973.75</v>
      </c>
      <c r="L809" s="130" t="s">
        <v>10420</v>
      </c>
    </row>
    <row r="810" spans="1:12" x14ac:dyDescent="0.35">
      <c r="A810" s="50" t="s">
        <v>1210</v>
      </c>
      <c r="B810" s="110" t="s">
        <v>1211</v>
      </c>
      <c r="C810" s="110" t="s">
        <v>1161</v>
      </c>
      <c r="D810" s="110" t="s">
        <v>108</v>
      </c>
      <c r="E810" s="7">
        <v>2481985.9700000002</v>
      </c>
      <c r="F810" s="8"/>
      <c r="G810" s="130" t="str">
        <f>VLOOKUP(A810,'NCES LEA District ID'!$F$3:$S$854,14,FALSE)</f>
        <v>1721030</v>
      </c>
      <c r="H810" s="142">
        <f>VLOOKUP(A810,'Enrollment FY18-20'!$A$9:$BL$859,64,FALSE)</f>
        <v>3216.5</v>
      </c>
      <c r="I810" s="132">
        <f t="shared" si="24"/>
        <v>771.64183740090164</v>
      </c>
      <c r="J810" s="133">
        <f>VLOOKUP(A810,'SAIPE FY22'!$C$9:$O$859,9,FALSE)</f>
        <v>3.8410153640614564E-2</v>
      </c>
      <c r="K810" s="143">
        <f t="shared" si="25"/>
        <v>1745190.25</v>
      </c>
      <c r="L810" s="130" t="s">
        <v>10420</v>
      </c>
    </row>
    <row r="811" spans="1:12" x14ac:dyDescent="0.35">
      <c r="A811" s="50" t="s">
        <v>1095</v>
      </c>
      <c r="B811" s="110" t="s">
        <v>1096</v>
      </c>
      <c r="C811" s="110" t="s">
        <v>1080</v>
      </c>
      <c r="D811" s="110" t="s">
        <v>10</v>
      </c>
      <c r="E811" s="7">
        <v>9630850.2099999972</v>
      </c>
      <c r="F811" s="8"/>
      <c r="G811" s="130" t="str">
        <f>VLOOKUP(A811,'NCES LEA District ID'!$F$3:$S$854,14,FALSE)</f>
        <v>1737170</v>
      </c>
      <c r="H811" s="142">
        <f>VLOOKUP(A811,'Enrollment FY18-20'!$A$9:$BL$859,64,FALSE)</f>
        <v>11951</v>
      </c>
      <c r="I811" s="132">
        <f t="shared" si="24"/>
        <v>805.86145176135869</v>
      </c>
      <c r="J811" s="133">
        <f>VLOOKUP(A811,'SAIPE FY22'!$C$9:$O$859,9,FALSE)</f>
        <v>3.8340004213187277E-2</v>
      </c>
      <c r="K811" s="143">
        <f t="shared" si="25"/>
        <v>1757141.25</v>
      </c>
      <c r="L811" s="130" t="s">
        <v>10420</v>
      </c>
    </row>
    <row r="812" spans="1:12" x14ac:dyDescent="0.35">
      <c r="A812" s="50" t="s">
        <v>758</v>
      </c>
      <c r="B812" s="110" t="s">
        <v>759</v>
      </c>
      <c r="C812" s="110" t="s">
        <v>723</v>
      </c>
      <c r="D812" s="110" t="s">
        <v>108</v>
      </c>
      <c r="E812" s="7">
        <v>293063.46999999997</v>
      </c>
      <c r="F812" s="8"/>
      <c r="G812" s="130" t="str">
        <f>VLOOKUP(A812,'NCES LEA District ID'!$F$3:$S$854,14,FALSE)</f>
        <v>1707980</v>
      </c>
      <c r="H812" s="142">
        <f>VLOOKUP(A812,'Enrollment FY18-20'!$A$9:$BL$859,64,FALSE)</f>
        <v>482.25</v>
      </c>
      <c r="I812" s="132">
        <f t="shared" si="24"/>
        <v>607.70030067392429</v>
      </c>
      <c r="J812" s="133">
        <f>VLOOKUP(A812,'SAIPE FY22'!$C$9:$O$859,9,FALSE)</f>
        <v>3.7974683544303799E-2</v>
      </c>
      <c r="K812" s="143">
        <f t="shared" si="25"/>
        <v>1757623.5</v>
      </c>
      <c r="L812" s="130" t="s">
        <v>10420</v>
      </c>
    </row>
    <row r="813" spans="1:12" x14ac:dyDescent="0.35">
      <c r="A813" s="50" t="s">
        <v>1702</v>
      </c>
      <c r="B813" s="110" t="s">
        <v>1703</v>
      </c>
      <c r="C813" s="110" t="s">
        <v>1689</v>
      </c>
      <c r="D813" s="110" t="s">
        <v>119</v>
      </c>
      <c r="E813" s="7">
        <v>2245628.3299999996</v>
      </c>
      <c r="F813" s="8"/>
      <c r="G813" s="130" t="str">
        <f>VLOOKUP(A813,'NCES LEA District ID'!$F$3:$S$854,14,FALSE)</f>
        <v>1725770</v>
      </c>
      <c r="H813" s="142">
        <f>VLOOKUP(A813,'Enrollment FY18-20'!$A$9:$BL$859,64,FALSE)</f>
        <v>957.5</v>
      </c>
      <c r="I813" s="132">
        <f t="shared" si="24"/>
        <v>2345.3037389033939</v>
      </c>
      <c r="J813" s="133">
        <f>VLOOKUP(A813,'SAIPE FY22'!$C$9:$O$859,9,FALSE)</f>
        <v>3.7948717948717951E-2</v>
      </c>
      <c r="K813" s="143">
        <f t="shared" si="25"/>
        <v>1758581</v>
      </c>
      <c r="L813" s="130" t="s">
        <v>10420</v>
      </c>
    </row>
    <row r="814" spans="1:12" x14ac:dyDescent="0.35">
      <c r="A814" s="50" t="s">
        <v>1424</v>
      </c>
      <c r="B814" s="110" t="s">
        <v>1425</v>
      </c>
      <c r="C814" s="110" t="s">
        <v>1395</v>
      </c>
      <c r="D814" s="110" t="s">
        <v>119</v>
      </c>
      <c r="E814" s="7">
        <v>1438149.81</v>
      </c>
      <c r="F814" s="8"/>
      <c r="G814" s="130" t="str">
        <f>VLOOKUP(A814,'NCES LEA District ID'!$F$3:$S$854,14,FALSE)</f>
        <v>1733510</v>
      </c>
      <c r="H814" s="142">
        <f>VLOOKUP(A814,'Enrollment FY18-20'!$A$9:$BL$859,64,FALSE)</f>
        <v>607.5</v>
      </c>
      <c r="I814" s="132">
        <f t="shared" si="24"/>
        <v>2367.3247901234568</v>
      </c>
      <c r="J814" s="133">
        <f>VLOOKUP(A814,'SAIPE FY22'!$C$9:$O$859,9,FALSE)</f>
        <v>3.7762237762237763E-2</v>
      </c>
      <c r="K814" s="143">
        <f t="shared" si="25"/>
        <v>1759188.5</v>
      </c>
      <c r="L814" s="130" t="s">
        <v>10420</v>
      </c>
    </row>
    <row r="815" spans="1:12" x14ac:dyDescent="0.35">
      <c r="A815" s="50" t="s">
        <v>1412</v>
      </c>
      <c r="B815" s="110" t="s">
        <v>1413</v>
      </c>
      <c r="C815" s="110" t="s">
        <v>1395</v>
      </c>
      <c r="D815" s="110" t="s">
        <v>108</v>
      </c>
      <c r="E815" s="7">
        <v>715609.72</v>
      </c>
      <c r="F815" s="8"/>
      <c r="G815" s="130" t="str">
        <f>VLOOKUP(A815,'NCES LEA District ID'!$F$3:$S$854,14,FALSE)</f>
        <v>1732520</v>
      </c>
      <c r="H815" s="142">
        <f>VLOOKUP(A815,'Enrollment FY18-20'!$A$9:$BL$859,64,FALSE)</f>
        <v>668.5</v>
      </c>
      <c r="I815" s="132">
        <f t="shared" si="24"/>
        <v>1070.470785340314</v>
      </c>
      <c r="J815" s="133">
        <f>VLOOKUP(A815,'SAIPE FY22'!$C$9:$O$859,9,FALSE)</f>
        <v>3.7694013303769404E-2</v>
      </c>
      <c r="K815" s="143">
        <f t="shared" si="25"/>
        <v>1759857</v>
      </c>
      <c r="L815" s="130" t="s">
        <v>10420</v>
      </c>
    </row>
    <row r="816" spans="1:12" x14ac:dyDescent="0.35">
      <c r="A816" s="50" t="s">
        <v>163</v>
      </c>
      <c r="B816" s="110" t="s">
        <v>164</v>
      </c>
      <c r="C816" s="110" t="s">
        <v>128</v>
      </c>
      <c r="D816" s="110" t="s">
        <v>108</v>
      </c>
      <c r="E816" s="7">
        <v>1999304.4800000004</v>
      </c>
      <c r="F816" s="8"/>
      <c r="G816" s="130" t="str">
        <f>VLOOKUP(A816,'NCES LEA District ID'!$F$3:$S$854,14,FALSE)</f>
        <v>1727210</v>
      </c>
      <c r="H816" s="142">
        <f>VLOOKUP(A816,'Enrollment FY18-20'!$A$9:$BL$859,64,FALSE)</f>
        <v>2151.75</v>
      </c>
      <c r="I816" s="132">
        <f t="shared" si="24"/>
        <v>929.15277332403878</v>
      </c>
      <c r="J816" s="133">
        <f>VLOOKUP(A816,'SAIPE FY22'!$C$9:$O$859,9,FALSE)</f>
        <v>3.6725663716814162E-2</v>
      </c>
      <c r="K816" s="143">
        <f t="shared" si="25"/>
        <v>1762008.75</v>
      </c>
      <c r="L816" s="130" t="s">
        <v>10420</v>
      </c>
    </row>
    <row r="817" spans="1:12" x14ac:dyDescent="0.35">
      <c r="A817" s="50" t="s">
        <v>1782</v>
      </c>
      <c r="B817" s="110" t="s">
        <v>1783</v>
      </c>
      <c r="C817" s="110" t="s">
        <v>908</v>
      </c>
      <c r="D817" s="110" t="s">
        <v>108</v>
      </c>
      <c r="E817" s="7">
        <v>42091.81</v>
      </c>
      <c r="F817" s="8"/>
      <c r="G817" s="130" t="str">
        <f>VLOOKUP(A817,'NCES LEA District ID'!$F$3:$S$854,14,FALSE)</f>
        <v>1727930</v>
      </c>
      <c r="H817" s="142">
        <f>VLOOKUP(A817,'Enrollment FY18-20'!$A$9:$BL$859,64,FALSE)</f>
        <v>83.5</v>
      </c>
      <c r="I817" s="132">
        <f t="shared" si="24"/>
        <v>504.0935329341317</v>
      </c>
      <c r="J817" s="133">
        <f>VLOOKUP(A817,'SAIPE FY22'!$C$9:$O$859,9,FALSE)</f>
        <v>3.6363636363636362E-2</v>
      </c>
      <c r="K817" s="143">
        <f t="shared" si="25"/>
        <v>1762092.25</v>
      </c>
      <c r="L817" s="130" t="s">
        <v>10420</v>
      </c>
    </row>
    <row r="818" spans="1:12" x14ac:dyDescent="0.35">
      <c r="A818" s="50" t="s">
        <v>1437</v>
      </c>
      <c r="B818" s="110" t="s">
        <v>1438</v>
      </c>
      <c r="C818" s="110" t="s">
        <v>1432</v>
      </c>
      <c r="D818" s="110" t="s">
        <v>10</v>
      </c>
      <c r="E818" s="7">
        <v>4479022.33</v>
      </c>
      <c r="F818" s="8"/>
      <c r="G818" s="130" t="str">
        <f>VLOOKUP(A818,'NCES LEA District ID'!$F$3:$S$854,14,FALSE)</f>
        <v>1741070</v>
      </c>
      <c r="H818" s="142">
        <f>VLOOKUP(A818,'Enrollment FY18-20'!$A$9:$BL$859,64,FALSE)</f>
        <v>2652.5</v>
      </c>
      <c r="I818" s="132">
        <f t="shared" si="24"/>
        <v>1688.604082940622</v>
      </c>
      <c r="J818" s="133">
        <f>VLOOKUP(A818,'SAIPE FY22'!$C$9:$O$859,9,FALSE)</f>
        <v>3.5570469798657717E-2</v>
      </c>
      <c r="K818" s="143">
        <f t="shared" si="25"/>
        <v>1764744.75</v>
      </c>
      <c r="L818" s="130" t="s">
        <v>10420</v>
      </c>
    </row>
    <row r="819" spans="1:12" x14ac:dyDescent="0.35">
      <c r="A819" s="50" t="s">
        <v>267</v>
      </c>
      <c r="B819" s="110" t="s">
        <v>268</v>
      </c>
      <c r="C819" s="110" t="s">
        <v>128</v>
      </c>
      <c r="D819" s="110" t="s">
        <v>119</v>
      </c>
      <c r="E819" s="7">
        <v>6209994.6299999999</v>
      </c>
      <c r="F819" s="8"/>
      <c r="G819" s="130" t="str">
        <f>VLOOKUP(A819,'NCES LEA District ID'!$F$3:$S$854,14,FALSE)</f>
        <v>1729280</v>
      </c>
      <c r="H819" s="142">
        <f>VLOOKUP(A819,'Enrollment FY18-20'!$A$9:$BL$859,64,FALSE)</f>
        <v>3409.5</v>
      </c>
      <c r="I819" s="132">
        <f t="shared" si="24"/>
        <v>1821.3798592168939</v>
      </c>
      <c r="J819" s="133">
        <f>VLOOKUP(A819,'SAIPE FY22'!$C$9:$O$859,9,FALSE)</f>
        <v>3.439878234398782E-2</v>
      </c>
      <c r="K819" s="143">
        <f t="shared" si="25"/>
        <v>1768154.25</v>
      </c>
      <c r="L819" s="130" t="s">
        <v>10420</v>
      </c>
    </row>
    <row r="820" spans="1:12" x14ac:dyDescent="0.35">
      <c r="A820" s="50" t="s">
        <v>744</v>
      </c>
      <c r="B820" s="110" t="s">
        <v>745</v>
      </c>
      <c r="C820" s="110" t="s">
        <v>723</v>
      </c>
      <c r="D820" s="110" t="s">
        <v>108</v>
      </c>
      <c r="E820" s="7">
        <v>568872.77999999991</v>
      </c>
      <c r="F820" s="8"/>
      <c r="G820" s="130" t="str">
        <f>VLOOKUP(A820,'NCES LEA District ID'!$F$3:$S$854,14,FALSE)</f>
        <v>1705880</v>
      </c>
      <c r="H820" s="142">
        <f>VLOOKUP(A820,'Enrollment FY18-20'!$A$9:$BL$859,64,FALSE)</f>
        <v>587.5</v>
      </c>
      <c r="I820" s="132">
        <f t="shared" si="24"/>
        <v>968.29409361702108</v>
      </c>
      <c r="J820" s="133">
        <f>VLOOKUP(A820,'SAIPE FY22'!$C$9:$O$859,9,FALSE)</f>
        <v>3.4271725826193387E-2</v>
      </c>
      <c r="K820" s="143">
        <f t="shared" si="25"/>
        <v>1768741.75</v>
      </c>
      <c r="L820" s="130" t="s">
        <v>10420</v>
      </c>
    </row>
    <row r="821" spans="1:12" x14ac:dyDescent="0.35">
      <c r="A821" s="50" t="s">
        <v>1097</v>
      </c>
      <c r="B821" s="110" t="s">
        <v>1098</v>
      </c>
      <c r="C821" s="110" t="s">
        <v>1080</v>
      </c>
      <c r="D821" s="110" t="s">
        <v>10</v>
      </c>
      <c r="E821" s="7">
        <v>4268601.6100000003</v>
      </c>
      <c r="F821" s="8"/>
      <c r="G821" s="130" t="str">
        <f>VLOOKUP(A821,'NCES LEA District ID'!$F$3:$S$854,14,FALSE)</f>
        <v>1716380</v>
      </c>
      <c r="H821" s="142">
        <f>VLOOKUP(A821,'Enrollment FY18-20'!$A$9:$BL$859,64,FALSE)</f>
        <v>5435.25</v>
      </c>
      <c r="I821" s="132">
        <f t="shared" si="24"/>
        <v>785.35515569661015</v>
      </c>
      <c r="J821" s="133">
        <f>VLOOKUP(A821,'SAIPE FY22'!$C$9:$O$859,9,FALSE)</f>
        <v>3.3742331288343558E-2</v>
      </c>
      <c r="K821" s="143">
        <f t="shared" si="25"/>
        <v>1774177</v>
      </c>
      <c r="L821" s="130" t="s">
        <v>10420</v>
      </c>
    </row>
    <row r="822" spans="1:12" x14ac:dyDescent="0.35">
      <c r="A822" s="50" t="s">
        <v>79</v>
      </c>
      <c r="B822" s="110" t="s">
        <v>80</v>
      </c>
      <c r="C822" s="110" t="s">
        <v>72</v>
      </c>
      <c r="D822" s="110" t="s">
        <v>10</v>
      </c>
      <c r="E822" s="7">
        <v>3237175.4699999993</v>
      </c>
      <c r="F822" s="8"/>
      <c r="G822" s="130" t="str">
        <f>VLOOKUP(A822,'NCES LEA District ID'!$F$3:$S$854,14,FALSE)</f>
        <v>1738760</v>
      </c>
      <c r="H822" s="142">
        <f>VLOOKUP(A822,'Enrollment FY18-20'!$A$9:$BL$859,64,FALSE)</f>
        <v>1027</v>
      </c>
      <c r="I822" s="132">
        <f t="shared" si="24"/>
        <v>3152.069591041869</v>
      </c>
      <c r="J822" s="133">
        <f>VLOOKUP(A822,'SAIPE FY22'!$C$9:$O$859,9,FALSE)</f>
        <v>3.3620689655172412E-2</v>
      </c>
      <c r="K822" s="143">
        <f t="shared" si="25"/>
        <v>1775204</v>
      </c>
      <c r="L822" s="130" t="s">
        <v>10420</v>
      </c>
    </row>
    <row r="823" spans="1:12" x14ac:dyDescent="0.35">
      <c r="A823" s="50" t="s">
        <v>1653</v>
      </c>
      <c r="B823" s="110" t="s">
        <v>1654</v>
      </c>
      <c r="C823" s="110" t="s">
        <v>1643</v>
      </c>
      <c r="D823" s="110" t="s">
        <v>108</v>
      </c>
      <c r="E823" s="7">
        <v>2640522.2699999996</v>
      </c>
      <c r="F823" s="8"/>
      <c r="G823" s="130" t="str">
        <f>VLOOKUP(A823,'NCES LEA District ID'!$F$3:$S$854,14,FALSE)</f>
        <v>1709150</v>
      </c>
      <c r="H823" s="142">
        <f>VLOOKUP(A823,'Enrollment FY18-20'!$A$9:$BL$859,64,FALSE)</f>
        <v>1377.5</v>
      </c>
      <c r="I823" s="132">
        <f t="shared" si="24"/>
        <v>1916.8945698729578</v>
      </c>
      <c r="J823" s="133">
        <f>VLOOKUP(A823,'SAIPE FY22'!$C$9:$O$859,9,FALSE)</f>
        <v>3.3505154639175257E-2</v>
      </c>
      <c r="K823" s="143">
        <f t="shared" si="25"/>
        <v>1776581.5</v>
      </c>
      <c r="L823" s="130" t="s">
        <v>10420</v>
      </c>
    </row>
    <row r="824" spans="1:12" x14ac:dyDescent="0.35">
      <c r="A824" s="50" t="s">
        <v>1433</v>
      </c>
      <c r="B824" s="110" t="s">
        <v>1434</v>
      </c>
      <c r="C824" s="110" t="s">
        <v>1432</v>
      </c>
      <c r="D824" s="110" t="s">
        <v>10</v>
      </c>
      <c r="E824" s="7">
        <v>1032960.79</v>
      </c>
      <c r="F824" s="8"/>
      <c r="G824" s="130" t="str">
        <f>VLOOKUP(A824,'NCES LEA District ID'!$F$3:$S$854,14,FALSE)</f>
        <v>1740080</v>
      </c>
      <c r="H824" s="142">
        <f>VLOOKUP(A824,'Enrollment FY18-20'!$A$9:$BL$859,64,FALSE)</f>
        <v>387</v>
      </c>
      <c r="I824" s="132">
        <f t="shared" si="24"/>
        <v>2669.1493281653748</v>
      </c>
      <c r="J824" s="133">
        <f>VLOOKUP(A824,'SAIPE FY22'!$C$9:$O$859,9,FALSE)</f>
        <v>3.3402922755741124E-2</v>
      </c>
      <c r="K824" s="143">
        <f t="shared" si="25"/>
        <v>1776968.5</v>
      </c>
      <c r="L824" s="130" t="s">
        <v>10420</v>
      </c>
    </row>
    <row r="825" spans="1:12" x14ac:dyDescent="0.35">
      <c r="A825" s="50" t="s">
        <v>1685</v>
      </c>
      <c r="B825" s="110" t="s">
        <v>1686</v>
      </c>
      <c r="C825" s="110" t="s">
        <v>1643</v>
      </c>
      <c r="D825" s="110" t="s">
        <v>10</v>
      </c>
      <c r="E825" s="7">
        <v>2413831.7100000004</v>
      </c>
      <c r="F825" s="8"/>
      <c r="G825" s="130" t="str">
        <f>VLOOKUP(A825,'NCES LEA District ID'!$F$3:$S$854,14,FALSE)</f>
        <v>1726800</v>
      </c>
      <c r="H825" s="142">
        <f>VLOOKUP(A825,'Enrollment FY18-20'!$A$9:$BL$859,64,FALSE)</f>
        <v>3076.5</v>
      </c>
      <c r="I825" s="132">
        <f t="shared" si="24"/>
        <v>784.60318868844479</v>
      </c>
      <c r="J825" s="133">
        <f>VLOOKUP(A825,'SAIPE FY22'!$C$9:$O$859,9,FALSE)</f>
        <v>3.2963549920760699E-2</v>
      </c>
      <c r="K825" s="143">
        <f t="shared" si="25"/>
        <v>1780045</v>
      </c>
      <c r="L825" s="130" t="s">
        <v>10420</v>
      </c>
    </row>
    <row r="826" spans="1:12" x14ac:dyDescent="0.35">
      <c r="A826" s="50" t="s">
        <v>1093</v>
      </c>
      <c r="B826" s="110" t="s">
        <v>1094</v>
      </c>
      <c r="C826" s="110" t="s">
        <v>1080</v>
      </c>
      <c r="D826" s="110" t="s">
        <v>10</v>
      </c>
      <c r="E826" s="7">
        <v>7091557.8399999999</v>
      </c>
      <c r="F826" s="8"/>
      <c r="G826" s="130" t="str">
        <f>VLOOKUP(A826,'NCES LEA District ID'!$F$3:$S$854,14,FALSE)</f>
        <v>1724480</v>
      </c>
      <c r="H826" s="142">
        <f>VLOOKUP(A826,'Enrollment FY18-20'!$A$9:$BL$859,64,FALSE)</f>
        <v>4070.75</v>
      </c>
      <c r="I826" s="132">
        <f t="shared" si="24"/>
        <v>1742.0764822207209</v>
      </c>
      <c r="J826" s="133">
        <f>VLOOKUP(A826,'SAIPE FY22'!$C$9:$O$859,9,FALSE)</f>
        <v>3.2468858484786603E-2</v>
      </c>
      <c r="K826" s="143">
        <f t="shared" si="25"/>
        <v>1784115.75</v>
      </c>
      <c r="L826" s="130" t="s">
        <v>10420</v>
      </c>
    </row>
    <row r="827" spans="1:12" x14ac:dyDescent="0.35">
      <c r="A827" s="50" t="s">
        <v>806</v>
      </c>
      <c r="B827" s="110" t="s">
        <v>807</v>
      </c>
      <c r="C827" s="110" t="s">
        <v>723</v>
      </c>
      <c r="D827" s="110" t="s">
        <v>10</v>
      </c>
      <c r="E827" s="7">
        <v>6505039.7000000002</v>
      </c>
      <c r="F827" s="8"/>
      <c r="G827" s="130" t="str">
        <f>VLOOKUP(A827,'NCES LEA District ID'!$F$3:$S$854,14,FALSE)</f>
        <v>1713970</v>
      </c>
      <c r="H827" s="142">
        <f>VLOOKUP(A827,'Enrollment FY18-20'!$A$9:$BL$859,64,FALSE)</f>
        <v>8162.75</v>
      </c>
      <c r="I827" s="132">
        <f t="shared" si="24"/>
        <v>796.91766867783531</v>
      </c>
      <c r="J827" s="133">
        <f>VLOOKUP(A827,'SAIPE FY22'!$C$9:$O$859,9,FALSE)</f>
        <v>3.2291308828581243E-2</v>
      </c>
      <c r="K827" s="143">
        <f t="shared" si="25"/>
        <v>1792278.5</v>
      </c>
      <c r="L827" s="130" t="s">
        <v>10420</v>
      </c>
    </row>
    <row r="828" spans="1:12" x14ac:dyDescent="0.35">
      <c r="A828" s="50" t="s">
        <v>1747</v>
      </c>
      <c r="B828" s="110" t="s">
        <v>1748</v>
      </c>
      <c r="C828" s="110" t="s">
        <v>907</v>
      </c>
      <c r="D828" s="110" t="s">
        <v>108</v>
      </c>
      <c r="E828" s="7">
        <v>3652270.94</v>
      </c>
      <c r="F828" s="8"/>
      <c r="G828" s="130" t="str">
        <f>VLOOKUP(A828,'NCES LEA District ID'!$F$3:$S$854,14,FALSE)</f>
        <v>1724270</v>
      </c>
      <c r="H828" s="142">
        <f>VLOOKUP(A828,'Enrollment FY18-20'!$A$9:$BL$859,64,FALSE)</f>
        <v>1554.5</v>
      </c>
      <c r="I828" s="132">
        <f t="shared" si="24"/>
        <v>2349.4827532968798</v>
      </c>
      <c r="J828" s="133">
        <f>VLOOKUP(A828,'SAIPE FY22'!$C$9:$O$859,9,FALSE)</f>
        <v>3.1879194630872486E-2</v>
      </c>
      <c r="K828" s="143">
        <f t="shared" si="25"/>
        <v>1793833</v>
      </c>
      <c r="L828" s="130" t="s">
        <v>10420</v>
      </c>
    </row>
    <row r="829" spans="1:12" x14ac:dyDescent="0.35">
      <c r="A829" s="50" t="s">
        <v>139</v>
      </c>
      <c r="B829" s="110" t="s">
        <v>140</v>
      </c>
      <c r="C829" s="110" t="s">
        <v>128</v>
      </c>
      <c r="D829" s="110" t="s">
        <v>108</v>
      </c>
      <c r="E829" s="7">
        <v>788783.91999999993</v>
      </c>
      <c r="F829" s="8"/>
      <c r="G829" s="130" t="str">
        <f>VLOOKUP(A829,'NCES LEA District ID'!$F$3:$S$854,14,FALSE)</f>
        <v>1717850</v>
      </c>
      <c r="H829" s="142">
        <f>VLOOKUP(A829,'Enrollment FY18-20'!$A$9:$BL$859,64,FALSE)</f>
        <v>1345.25</v>
      </c>
      <c r="I829" s="132">
        <f t="shared" si="24"/>
        <v>586.34745958000372</v>
      </c>
      <c r="J829" s="133">
        <f>VLOOKUP(A829,'SAIPE FY22'!$C$9:$O$859,9,FALSE)</f>
        <v>3.1596925704526047E-2</v>
      </c>
      <c r="K829" s="143">
        <f t="shared" si="25"/>
        <v>1795178.25</v>
      </c>
      <c r="L829" s="130" t="s">
        <v>10420</v>
      </c>
    </row>
    <row r="830" spans="1:12" x14ac:dyDescent="0.35">
      <c r="A830" s="50" t="s">
        <v>921</v>
      </c>
      <c r="B830" s="110" t="s">
        <v>922</v>
      </c>
      <c r="C830" s="110" t="s">
        <v>908</v>
      </c>
      <c r="D830" s="110" t="s">
        <v>119</v>
      </c>
      <c r="E830" s="7">
        <v>6044053.8699999992</v>
      </c>
      <c r="F830" s="8"/>
      <c r="G830" s="130" t="str">
        <f>VLOOKUP(A830,'NCES LEA District ID'!$F$3:$S$854,14,FALSE)</f>
        <v>1726340</v>
      </c>
      <c r="H830" s="142">
        <f>VLOOKUP(A830,'Enrollment FY18-20'!$A$9:$BL$859,64,FALSE)</f>
        <v>2713</v>
      </c>
      <c r="I830" s="132">
        <f t="shared" si="24"/>
        <v>2227.811968300774</v>
      </c>
      <c r="J830" s="133">
        <f>VLOOKUP(A830,'SAIPE FY22'!$C$9:$O$859,9,FALSE)</f>
        <v>3.1527890056588521E-2</v>
      </c>
      <c r="K830" s="143">
        <f t="shared" si="25"/>
        <v>1797891.25</v>
      </c>
      <c r="L830" s="130" t="s">
        <v>10420</v>
      </c>
    </row>
    <row r="831" spans="1:12" x14ac:dyDescent="0.35">
      <c r="A831" s="50" t="s">
        <v>1240</v>
      </c>
      <c r="B831" s="110" t="s">
        <v>1241</v>
      </c>
      <c r="C831" s="110" t="s">
        <v>1161</v>
      </c>
      <c r="D831" s="110" t="s">
        <v>119</v>
      </c>
      <c r="E831" s="7">
        <v>2556878.6799999997</v>
      </c>
      <c r="F831" s="8"/>
      <c r="G831" s="130" t="str">
        <f>VLOOKUP(A831,'NCES LEA District ID'!$F$3:$S$854,14,FALSE)</f>
        <v>1732580</v>
      </c>
      <c r="H831" s="142">
        <f>VLOOKUP(A831,'Enrollment FY18-20'!$A$9:$BL$859,64,FALSE)</f>
        <v>4292.5</v>
      </c>
      <c r="I831" s="132">
        <f t="shared" si="24"/>
        <v>595.6618940011648</v>
      </c>
      <c r="J831" s="133">
        <f>VLOOKUP(A831,'SAIPE FY22'!$C$9:$O$859,9,FALSE)</f>
        <v>3.1108881083793276E-2</v>
      </c>
      <c r="K831" s="143">
        <f t="shared" si="25"/>
        <v>1802183.75</v>
      </c>
      <c r="L831" s="130" t="s">
        <v>10420</v>
      </c>
    </row>
    <row r="832" spans="1:12" x14ac:dyDescent="0.35">
      <c r="A832" s="50" t="s">
        <v>1192</v>
      </c>
      <c r="B832" s="110" t="s">
        <v>1193</v>
      </c>
      <c r="C832" s="110" t="s">
        <v>1161</v>
      </c>
      <c r="D832" s="110" t="s">
        <v>108</v>
      </c>
      <c r="E832" s="7">
        <v>1011782.11</v>
      </c>
      <c r="F832" s="8"/>
      <c r="G832" s="130" t="str">
        <f>VLOOKUP(A832,'NCES LEA District ID'!$F$3:$S$854,14,FALSE)</f>
        <v>1721750</v>
      </c>
      <c r="H832" s="142">
        <f>VLOOKUP(A832,'Enrollment FY18-20'!$A$9:$BL$859,64,FALSE)</f>
        <v>1657.5</v>
      </c>
      <c r="I832" s="132">
        <f t="shared" si="24"/>
        <v>610.42661236802417</v>
      </c>
      <c r="J832" s="133">
        <f>VLOOKUP(A832,'SAIPE FY22'!$C$9:$O$859,9,FALSE)</f>
        <v>3.0910609857978277E-2</v>
      </c>
      <c r="K832" s="143">
        <f t="shared" si="25"/>
        <v>1803841.25</v>
      </c>
      <c r="L832" s="130" t="s">
        <v>10420</v>
      </c>
    </row>
    <row r="833" spans="1:12" x14ac:dyDescent="0.35">
      <c r="A833" s="50" t="s">
        <v>1208</v>
      </c>
      <c r="B833" s="110" t="s">
        <v>1209</v>
      </c>
      <c r="C833" s="110" t="s">
        <v>1161</v>
      </c>
      <c r="D833" s="110" t="s">
        <v>10</v>
      </c>
      <c r="E833" s="7">
        <v>4040049.17</v>
      </c>
      <c r="F833" s="8"/>
      <c r="G833" s="130" t="str">
        <f>VLOOKUP(A833,'NCES LEA District ID'!$F$3:$S$854,14,FALSE)</f>
        <v>1721900</v>
      </c>
      <c r="H833" s="142">
        <f>VLOOKUP(A833,'Enrollment FY18-20'!$A$9:$BL$859,64,FALSE)</f>
        <v>5530.5</v>
      </c>
      <c r="I833" s="132">
        <f t="shared" si="24"/>
        <v>730.50342102884008</v>
      </c>
      <c r="J833" s="133">
        <f>VLOOKUP(A833,'SAIPE FY22'!$C$9:$O$859,9,FALSE)</f>
        <v>3.0761472516389308E-2</v>
      </c>
      <c r="K833" s="143">
        <f t="shared" si="25"/>
        <v>1809371.75</v>
      </c>
      <c r="L833" s="130" t="s">
        <v>10420</v>
      </c>
    </row>
    <row r="834" spans="1:12" x14ac:dyDescent="0.35">
      <c r="A834" s="50" t="s">
        <v>1788</v>
      </c>
      <c r="B834" s="110" t="s">
        <v>1789</v>
      </c>
      <c r="C834" s="110" t="s">
        <v>1617</v>
      </c>
      <c r="D834" s="110" t="s">
        <v>10</v>
      </c>
      <c r="E834" s="7">
        <v>7136724.459999999</v>
      </c>
      <c r="F834" s="8"/>
      <c r="G834" s="130" t="str">
        <f>VLOOKUP(A834,'NCES LEA District ID'!$F$3:$S$854,14,FALSE)</f>
        <v>1734320</v>
      </c>
      <c r="H834" s="142">
        <f>VLOOKUP(A834,'Enrollment FY18-20'!$A$9:$BL$859,64,FALSE)</f>
        <v>2157</v>
      </c>
      <c r="I834" s="132">
        <f t="shared" si="24"/>
        <v>3308.6344274455259</v>
      </c>
      <c r="J834" s="133">
        <f>VLOOKUP(A834,'SAIPE FY22'!$C$9:$O$859,9,FALSE)</f>
        <v>3.0331311245916939E-2</v>
      </c>
      <c r="K834" s="143">
        <f t="shared" si="25"/>
        <v>1811528.75</v>
      </c>
      <c r="L834" s="130" t="s">
        <v>10420</v>
      </c>
    </row>
    <row r="835" spans="1:12" x14ac:dyDescent="0.35">
      <c r="A835" s="50" t="s">
        <v>135</v>
      </c>
      <c r="B835" s="110" t="s">
        <v>136</v>
      </c>
      <c r="C835" s="110" t="s">
        <v>128</v>
      </c>
      <c r="D835" s="110" t="s">
        <v>108</v>
      </c>
      <c r="E835" s="7">
        <v>4811110.5699999994</v>
      </c>
      <c r="F835" s="8"/>
      <c r="G835" s="130" t="str">
        <f>VLOOKUP(A835,'NCES LEA District ID'!$F$3:$S$854,14,FALSE)</f>
        <v>1704140</v>
      </c>
      <c r="H835" s="142">
        <f>VLOOKUP(A835,'Enrollment FY18-20'!$A$9:$BL$859,64,FALSE)</f>
        <v>5173</v>
      </c>
      <c r="I835" s="132">
        <f t="shared" si="24"/>
        <v>930.04263870094712</v>
      </c>
      <c r="J835" s="133">
        <f>VLOOKUP(A835,'SAIPE FY22'!$C$9:$O$859,9,FALSE)</f>
        <v>2.9914529914529916E-2</v>
      </c>
      <c r="K835" s="143">
        <f t="shared" si="25"/>
        <v>1816701.75</v>
      </c>
      <c r="L835" s="130" t="s">
        <v>10420</v>
      </c>
    </row>
    <row r="836" spans="1:12" x14ac:dyDescent="0.35">
      <c r="A836" s="50" t="s">
        <v>932</v>
      </c>
      <c r="B836" s="110" t="s">
        <v>933</v>
      </c>
      <c r="C836" s="110" t="s">
        <v>927</v>
      </c>
      <c r="D836" s="110" t="s">
        <v>108</v>
      </c>
      <c r="E836" s="7">
        <v>101477.41</v>
      </c>
      <c r="F836" s="8"/>
      <c r="G836" s="130" t="str">
        <f>VLOOKUP(A836,'NCES LEA District ID'!$F$3:$S$854,14,FALSE)</f>
        <v>1723160</v>
      </c>
      <c r="H836" s="142">
        <f>VLOOKUP(A836,'Enrollment FY18-20'!$A$9:$BL$859,64,FALSE)</f>
        <v>121</v>
      </c>
      <c r="I836" s="132">
        <f t="shared" si="24"/>
        <v>838.65628099173557</v>
      </c>
      <c r="J836" s="133">
        <f>VLOOKUP(A836,'SAIPE FY22'!$C$9:$O$859,9,FALSE)</f>
        <v>2.9850746268656716E-2</v>
      </c>
      <c r="K836" s="143">
        <f t="shared" si="25"/>
        <v>1816822.75</v>
      </c>
      <c r="L836" s="130" t="s">
        <v>10420</v>
      </c>
    </row>
    <row r="837" spans="1:12" x14ac:dyDescent="0.35">
      <c r="A837" s="50" t="s">
        <v>1426</v>
      </c>
      <c r="B837" s="110" t="s">
        <v>1427</v>
      </c>
      <c r="C837" s="110" t="s">
        <v>1395</v>
      </c>
      <c r="D837" s="110" t="s">
        <v>10</v>
      </c>
      <c r="E837" s="7">
        <v>27103881.079999998</v>
      </c>
      <c r="F837" s="8"/>
      <c r="G837" s="130" t="str">
        <f>VLOOKUP(A837,'NCES LEA District ID'!$F$3:$S$854,14,FALSE)</f>
        <v>1719830</v>
      </c>
      <c r="H837" s="142">
        <f>VLOOKUP(A837,'Enrollment FY18-20'!$A$9:$BL$859,64,FALSE)</f>
        <v>8952.5</v>
      </c>
      <c r="I837" s="132">
        <f t="shared" si="24"/>
        <v>3027.520924881318</v>
      </c>
      <c r="J837" s="133">
        <f>VLOOKUP(A837,'SAIPE FY22'!$C$9:$O$859,9,FALSE)</f>
        <v>2.9348513598987984E-2</v>
      </c>
      <c r="K837" s="143">
        <f t="shared" si="25"/>
        <v>1825775.25</v>
      </c>
      <c r="L837" s="130" t="s">
        <v>10420</v>
      </c>
    </row>
    <row r="838" spans="1:12" x14ac:dyDescent="0.35">
      <c r="A838" s="50" t="s">
        <v>1435</v>
      </c>
      <c r="B838" s="110" t="s">
        <v>1436</v>
      </c>
      <c r="C838" s="110" t="s">
        <v>1432</v>
      </c>
      <c r="D838" s="110" t="s">
        <v>10</v>
      </c>
      <c r="E838" s="7">
        <v>3259094.38</v>
      </c>
      <c r="F838" s="8"/>
      <c r="G838" s="130" t="str">
        <f>VLOOKUP(A838,'NCES LEA District ID'!$F$3:$S$854,14,FALSE)</f>
        <v>1710740</v>
      </c>
      <c r="H838" s="142">
        <f>VLOOKUP(A838,'Enrollment FY18-20'!$A$9:$BL$859,64,FALSE)</f>
        <v>1919.5</v>
      </c>
      <c r="I838" s="132">
        <f t="shared" si="24"/>
        <v>1697.8871476947122</v>
      </c>
      <c r="J838" s="133">
        <f>VLOOKUP(A838,'SAIPE FY22'!$C$9:$O$859,9,FALSE)</f>
        <v>2.9304029304029304E-2</v>
      </c>
      <c r="K838" s="143">
        <f t="shared" si="25"/>
        <v>1827694.75</v>
      </c>
      <c r="L838" s="130" t="s">
        <v>10420</v>
      </c>
    </row>
    <row r="839" spans="1:12" x14ac:dyDescent="0.35">
      <c r="A839" s="50" t="s">
        <v>1798</v>
      </c>
      <c r="B839" s="110" t="s">
        <v>1799</v>
      </c>
      <c r="C839" s="110" t="s">
        <v>907</v>
      </c>
      <c r="D839" s="110" t="s">
        <v>108</v>
      </c>
      <c r="E839" s="7">
        <v>1854512.15</v>
      </c>
      <c r="F839" s="8"/>
      <c r="G839" s="130" t="str">
        <f>VLOOKUP(A839,'NCES LEA District ID'!$F$3:$S$854,14,FALSE)</f>
        <v>1715700</v>
      </c>
      <c r="H839" s="142">
        <f>VLOOKUP(A839,'Enrollment FY18-20'!$A$9:$BL$859,64,FALSE)</f>
        <v>2504</v>
      </c>
      <c r="I839" s="132">
        <f t="shared" si="24"/>
        <v>740.61986821086259</v>
      </c>
      <c r="J839" s="133">
        <f>VLOOKUP(A839,'SAIPE FY22'!$C$9:$O$859,9,FALSE)</f>
        <v>2.9067245119305855E-2</v>
      </c>
      <c r="K839" s="143">
        <f t="shared" si="25"/>
        <v>1830198.75</v>
      </c>
      <c r="L839" s="130" t="s">
        <v>10420</v>
      </c>
    </row>
    <row r="840" spans="1:12" x14ac:dyDescent="0.35">
      <c r="A840" s="50" t="s">
        <v>263</v>
      </c>
      <c r="B840" s="110" t="s">
        <v>264</v>
      </c>
      <c r="C840" s="110" t="s">
        <v>128</v>
      </c>
      <c r="D840" s="110" t="s">
        <v>108</v>
      </c>
      <c r="E840" s="7">
        <v>571831.8899999999</v>
      </c>
      <c r="F840" s="8"/>
      <c r="G840" s="130" t="str">
        <f>VLOOKUP(A840,'NCES LEA District ID'!$F$3:$S$854,14,FALSE)</f>
        <v>1719110</v>
      </c>
      <c r="H840" s="142">
        <f>VLOOKUP(A840,'Enrollment FY18-20'!$A$9:$BL$859,64,FALSE)</f>
        <v>884.5</v>
      </c>
      <c r="I840" s="132">
        <f t="shared" ref="I840:I858" si="26">+E840/H840</f>
        <v>646.50298473713951</v>
      </c>
      <c r="J840" s="133">
        <f>VLOOKUP(A840,'SAIPE FY22'!$C$9:$O$859,9,FALSE)</f>
        <v>2.8985507246376812E-2</v>
      </c>
      <c r="K840" s="143">
        <f t="shared" si="25"/>
        <v>1831083.25</v>
      </c>
      <c r="L840" s="130" t="s">
        <v>10420</v>
      </c>
    </row>
    <row r="841" spans="1:12" x14ac:dyDescent="0.35">
      <c r="A841" s="50" t="s">
        <v>1700</v>
      </c>
      <c r="B841" s="110" t="s">
        <v>1701</v>
      </c>
      <c r="C841" s="110" t="s">
        <v>1689</v>
      </c>
      <c r="D841" s="110" t="s">
        <v>108</v>
      </c>
      <c r="E841" s="7">
        <v>2045227.74</v>
      </c>
      <c r="F841" s="8"/>
      <c r="G841" s="130" t="str">
        <f>VLOOKUP(A841,'NCES LEA District ID'!$F$3:$S$854,14,FALSE)</f>
        <v>1716560</v>
      </c>
      <c r="H841" s="142">
        <f>VLOOKUP(A841,'Enrollment FY18-20'!$A$9:$BL$859,64,FALSE)</f>
        <v>818.5</v>
      </c>
      <c r="I841" s="132">
        <f t="shared" si="26"/>
        <v>2498.7510568112402</v>
      </c>
      <c r="J841" s="133">
        <f>VLOOKUP(A841,'SAIPE FY22'!$C$9:$O$859,9,FALSE)</f>
        <v>2.8907922912205567E-2</v>
      </c>
      <c r="K841" s="143">
        <f t="shared" ref="K841:K858" si="27">+K840+H841</f>
        <v>1831901.75</v>
      </c>
      <c r="L841" s="130" t="s">
        <v>10420</v>
      </c>
    </row>
    <row r="842" spans="1:12" x14ac:dyDescent="0.35">
      <c r="A842" s="50" t="s">
        <v>1218</v>
      </c>
      <c r="B842" s="110" t="s">
        <v>1219</v>
      </c>
      <c r="C842" s="110" t="s">
        <v>1161</v>
      </c>
      <c r="D842" s="110" t="s">
        <v>108</v>
      </c>
      <c r="E842" s="7">
        <v>1824123.15</v>
      </c>
      <c r="F842" s="8"/>
      <c r="G842" s="130" t="str">
        <f>VLOOKUP(A842,'NCES LEA District ID'!$F$3:$S$854,14,FALSE)</f>
        <v>1711980</v>
      </c>
      <c r="H842" s="142">
        <f>VLOOKUP(A842,'Enrollment FY18-20'!$A$9:$BL$859,64,FALSE)</f>
        <v>2813.5</v>
      </c>
      <c r="I842" s="132">
        <f t="shared" si="26"/>
        <v>648.34659676559443</v>
      </c>
      <c r="J842" s="133">
        <f>VLOOKUP(A842,'SAIPE FY22'!$C$9:$O$859,9,FALSE)</f>
        <v>2.8826355525051476E-2</v>
      </c>
      <c r="K842" s="143">
        <f t="shared" si="27"/>
        <v>1834715.25</v>
      </c>
      <c r="L842" s="130" t="s">
        <v>10420</v>
      </c>
    </row>
    <row r="843" spans="1:12" x14ac:dyDescent="0.35">
      <c r="A843" s="50" t="s">
        <v>1246</v>
      </c>
      <c r="B843" s="110" t="s">
        <v>1247</v>
      </c>
      <c r="C843" s="110" t="s">
        <v>1161</v>
      </c>
      <c r="D843" s="110" t="s">
        <v>119</v>
      </c>
      <c r="E843" s="7">
        <v>2123970.1800000002</v>
      </c>
      <c r="F843" s="8"/>
      <c r="G843" s="130" t="str">
        <f>VLOOKUP(A843,'NCES LEA District ID'!$F$3:$S$854,14,FALSE)</f>
        <v>1722830</v>
      </c>
      <c r="H843" s="142">
        <f>VLOOKUP(A843,'Enrollment FY18-20'!$A$9:$BL$859,64,FALSE)</f>
        <v>3344.5</v>
      </c>
      <c r="I843" s="132">
        <f t="shared" si="26"/>
        <v>635.06359097024972</v>
      </c>
      <c r="J843" s="133">
        <f>VLOOKUP(A843,'SAIPE FY22'!$C$9:$O$859,9,FALSE)</f>
        <v>2.8774652440995797E-2</v>
      </c>
      <c r="K843" s="143">
        <f t="shared" si="27"/>
        <v>1838059.75</v>
      </c>
      <c r="L843" s="130" t="s">
        <v>10420</v>
      </c>
    </row>
    <row r="844" spans="1:12" x14ac:dyDescent="0.35">
      <c r="A844" s="50" t="s">
        <v>159</v>
      </c>
      <c r="B844" s="110" t="s">
        <v>160</v>
      </c>
      <c r="C844" s="110" t="s">
        <v>128</v>
      </c>
      <c r="D844" s="110" t="s">
        <v>108</v>
      </c>
      <c r="E844" s="7">
        <v>2795202.9499999997</v>
      </c>
      <c r="F844" s="8"/>
      <c r="G844" s="130" t="str">
        <f>VLOOKUP(A844,'NCES LEA District ID'!$F$3:$S$854,14,FALSE)</f>
        <v>1742600</v>
      </c>
      <c r="H844" s="142">
        <f>VLOOKUP(A844,'Enrollment FY18-20'!$A$9:$BL$859,64,FALSE)</f>
        <v>3344</v>
      </c>
      <c r="I844" s="132">
        <f t="shared" si="26"/>
        <v>835.88604964114825</v>
      </c>
      <c r="J844" s="133">
        <f>VLOOKUP(A844,'SAIPE FY22'!$C$9:$O$859,9,FALSE)</f>
        <v>2.8695874967973354E-2</v>
      </c>
      <c r="K844" s="143">
        <f t="shared" si="27"/>
        <v>1841403.75</v>
      </c>
      <c r="L844" s="130" t="s">
        <v>10420</v>
      </c>
    </row>
    <row r="845" spans="1:12" x14ac:dyDescent="0.35">
      <c r="A845" s="50" t="s">
        <v>1749</v>
      </c>
      <c r="B845" s="110" t="s">
        <v>1750</v>
      </c>
      <c r="C845" s="110" t="s">
        <v>907</v>
      </c>
      <c r="D845" s="110" t="s">
        <v>108</v>
      </c>
      <c r="E845" s="7">
        <v>5066069.1100000003</v>
      </c>
      <c r="F845" s="8"/>
      <c r="G845" s="130" t="str">
        <f>VLOOKUP(A845,'NCES LEA District ID'!$F$3:$S$854,14,FALSE)</f>
        <v>1728140</v>
      </c>
      <c r="H845" s="142">
        <f>VLOOKUP(A845,'Enrollment FY18-20'!$A$9:$BL$859,64,FALSE)</f>
        <v>4896.5</v>
      </c>
      <c r="I845" s="132">
        <f t="shared" si="26"/>
        <v>1034.6306770141939</v>
      </c>
      <c r="J845" s="133">
        <f>VLOOKUP(A845,'SAIPE FY22'!$C$9:$O$859,9,FALSE)</f>
        <v>2.8582244936589059E-2</v>
      </c>
      <c r="K845" s="143">
        <f t="shared" si="27"/>
        <v>1846300.25</v>
      </c>
      <c r="L845" s="130" t="s">
        <v>10420</v>
      </c>
    </row>
    <row r="846" spans="1:12" x14ac:dyDescent="0.35">
      <c r="A846" s="50" t="s">
        <v>195</v>
      </c>
      <c r="B846" s="110" t="s">
        <v>196</v>
      </c>
      <c r="C846" s="110" t="s">
        <v>128</v>
      </c>
      <c r="D846" s="110" t="s">
        <v>119</v>
      </c>
      <c r="E846" s="7">
        <v>2412194.42</v>
      </c>
      <c r="F846" s="8"/>
      <c r="G846" s="130" t="str">
        <f>VLOOKUP(A846,'NCES LEA District ID'!$F$3:$S$854,14,FALSE)</f>
        <v>1728200</v>
      </c>
      <c r="H846" s="142">
        <f>VLOOKUP(A846,'Enrollment FY18-20'!$A$9:$BL$859,64,FALSE)</f>
        <v>4085.5</v>
      </c>
      <c r="I846" s="132">
        <f t="shared" si="26"/>
        <v>590.42820217843587</v>
      </c>
      <c r="J846" s="133">
        <f>VLOOKUP(A846,'SAIPE FY22'!$C$9:$O$859,9,FALSE)</f>
        <v>2.8551850159890362E-2</v>
      </c>
      <c r="K846" s="143">
        <f t="shared" si="27"/>
        <v>1850385.75</v>
      </c>
      <c r="L846" s="130" t="s">
        <v>10420</v>
      </c>
    </row>
    <row r="847" spans="1:12" x14ac:dyDescent="0.35">
      <c r="A847" s="50" t="s">
        <v>1206</v>
      </c>
      <c r="B847" s="110" t="s">
        <v>1207</v>
      </c>
      <c r="C847" s="110" t="s">
        <v>1161</v>
      </c>
      <c r="D847" s="110" t="s">
        <v>108</v>
      </c>
      <c r="E847" s="7">
        <v>1707082.2999999998</v>
      </c>
      <c r="F847" s="8"/>
      <c r="G847" s="130" t="str">
        <f>VLOOKUP(A847,'NCES LEA District ID'!$F$3:$S$854,14,FALSE)</f>
        <v>1715930</v>
      </c>
      <c r="H847" s="142">
        <f>VLOOKUP(A847,'Enrollment FY18-20'!$A$9:$BL$859,64,FALSE)</f>
        <v>2087.75</v>
      </c>
      <c r="I847" s="132">
        <f t="shared" si="26"/>
        <v>817.66605196982391</v>
      </c>
      <c r="J847" s="133">
        <f>VLOOKUP(A847,'SAIPE FY22'!$C$9:$O$859,9,FALSE)</f>
        <v>2.8362698753760206E-2</v>
      </c>
      <c r="K847" s="143">
        <f t="shared" si="27"/>
        <v>1852473.5</v>
      </c>
      <c r="L847" s="130" t="s">
        <v>10420</v>
      </c>
    </row>
    <row r="848" spans="1:12" x14ac:dyDescent="0.35">
      <c r="A848" s="50" t="s">
        <v>1168</v>
      </c>
      <c r="B848" s="110" t="s">
        <v>1169</v>
      </c>
      <c r="C848" s="110" t="s">
        <v>1161</v>
      </c>
      <c r="D848" s="110" t="s">
        <v>108</v>
      </c>
      <c r="E848" s="7">
        <v>3703215.3000000003</v>
      </c>
      <c r="F848" s="8"/>
      <c r="G848" s="130" t="str">
        <f>VLOOKUP(A848,'NCES LEA District ID'!$F$3:$S$854,14,FALSE)</f>
        <v>1726100</v>
      </c>
      <c r="H848" s="142">
        <f>VLOOKUP(A848,'Enrollment FY18-20'!$A$9:$BL$859,64,FALSE)</f>
        <v>1113</v>
      </c>
      <c r="I848" s="132">
        <f t="shared" si="26"/>
        <v>3327.2374663072778</v>
      </c>
      <c r="J848" s="133">
        <f>VLOOKUP(A848,'SAIPE FY22'!$C$9:$O$859,9,FALSE)</f>
        <v>2.7704485488126648E-2</v>
      </c>
      <c r="K848" s="143">
        <f t="shared" si="27"/>
        <v>1853586.5</v>
      </c>
      <c r="L848" s="130" t="s">
        <v>10420</v>
      </c>
    </row>
    <row r="849" spans="1:12" x14ac:dyDescent="0.35">
      <c r="A849" s="50" t="s">
        <v>794</v>
      </c>
      <c r="B849" s="110" t="s">
        <v>795</v>
      </c>
      <c r="C849" s="110" t="s">
        <v>723</v>
      </c>
      <c r="D849" s="110" t="s">
        <v>108</v>
      </c>
      <c r="E849" s="7">
        <v>2249698.06</v>
      </c>
      <c r="F849" s="8"/>
      <c r="G849" s="130" t="str">
        <f>VLOOKUP(A849,'NCES LEA District ID'!$F$3:$S$854,14,FALSE)</f>
        <v>1719290</v>
      </c>
      <c r="H849" s="142">
        <f>VLOOKUP(A849,'Enrollment FY18-20'!$A$9:$BL$859,64,FALSE)</f>
        <v>3474.75</v>
      </c>
      <c r="I849" s="132">
        <f t="shared" si="26"/>
        <v>647.4417037196921</v>
      </c>
      <c r="J849" s="133">
        <f>VLOOKUP(A849,'SAIPE FY22'!$C$9:$O$859,9,FALSE)</f>
        <v>2.7390791027154665E-2</v>
      </c>
      <c r="K849" s="143">
        <f t="shared" si="27"/>
        <v>1857061.25</v>
      </c>
      <c r="L849" s="130" t="s">
        <v>10420</v>
      </c>
    </row>
    <row r="850" spans="1:12" x14ac:dyDescent="0.35">
      <c r="A850" s="50" t="s">
        <v>1681</v>
      </c>
      <c r="B850" s="110" t="s">
        <v>1682</v>
      </c>
      <c r="C850" s="110" t="s">
        <v>1643</v>
      </c>
      <c r="D850" s="110" t="s">
        <v>10</v>
      </c>
      <c r="E850" s="7">
        <v>2419054.39</v>
      </c>
      <c r="F850" s="8"/>
      <c r="G850" s="130" t="str">
        <f>VLOOKUP(A850,'NCES LEA District ID'!$F$3:$S$854,14,FALSE)</f>
        <v>1739390</v>
      </c>
      <c r="H850" s="142">
        <f>VLOOKUP(A850,'Enrollment FY18-20'!$A$9:$BL$859,64,FALSE)</f>
        <v>996.5</v>
      </c>
      <c r="I850" s="132">
        <f t="shared" si="26"/>
        <v>2427.5508178625191</v>
      </c>
      <c r="J850" s="133">
        <f>VLOOKUP(A850,'SAIPE FY22'!$C$9:$O$859,9,FALSE)</f>
        <v>2.7131782945736434E-2</v>
      </c>
      <c r="K850" s="143">
        <f t="shared" si="27"/>
        <v>1858057.75</v>
      </c>
      <c r="L850" s="130" t="s">
        <v>10420</v>
      </c>
    </row>
    <row r="851" spans="1:12" x14ac:dyDescent="0.35">
      <c r="A851" s="50" t="s">
        <v>1226</v>
      </c>
      <c r="B851" s="110" t="s">
        <v>1227</v>
      </c>
      <c r="C851" s="110" t="s">
        <v>1161</v>
      </c>
      <c r="D851" s="110" t="s">
        <v>119</v>
      </c>
      <c r="E851" s="7">
        <v>877916.67000000016</v>
      </c>
      <c r="F851" s="8"/>
      <c r="G851" s="130" t="str">
        <f>VLOOKUP(A851,'NCES LEA District ID'!$F$3:$S$854,14,FALSE)</f>
        <v>1721780</v>
      </c>
      <c r="H851" s="142">
        <f>VLOOKUP(A851,'Enrollment FY18-20'!$A$9:$BL$859,64,FALSE)</f>
        <v>1552</v>
      </c>
      <c r="I851" s="132">
        <f t="shared" si="26"/>
        <v>565.66795747422691</v>
      </c>
      <c r="J851" s="133">
        <f>VLOOKUP(A851,'SAIPE FY22'!$C$9:$O$859,9,FALSE)</f>
        <v>2.681992337164751E-2</v>
      </c>
      <c r="K851" s="143">
        <f t="shared" si="27"/>
        <v>1859609.75</v>
      </c>
      <c r="L851" s="130" t="s">
        <v>10420</v>
      </c>
    </row>
    <row r="852" spans="1:12" x14ac:dyDescent="0.35">
      <c r="A852" s="50" t="s">
        <v>1196</v>
      </c>
      <c r="B852" s="110" t="s">
        <v>1197</v>
      </c>
      <c r="C852" s="110" t="s">
        <v>1161</v>
      </c>
      <c r="D852" s="110" t="s">
        <v>108</v>
      </c>
      <c r="E852" s="7">
        <v>1794119.72</v>
      </c>
      <c r="F852" s="8"/>
      <c r="G852" s="130" t="str">
        <f>VLOOKUP(A852,'NCES LEA District ID'!$F$3:$S$854,14,FALSE)</f>
        <v>1722800</v>
      </c>
      <c r="H852" s="142">
        <f>VLOOKUP(A852,'Enrollment FY18-20'!$A$9:$BL$859,64,FALSE)</f>
        <v>2235</v>
      </c>
      <c r="I852" s="132">
        <f t="shared" si="26"/>
        <v>802.73812975391502</v>
      </c>
      <c r="J852" s="133">
        <f>VLOOKUP(A852,'SAIPE FY22'!$C$9:$O$859,9,FALSE)</f>
        <v>2.5756336876533115E-2</v>
      </c>
      <c r="K852" s="143">
        <f t="shared" si="27"/>
        <v>1861844.75</v>
      </c>
      <c r="L852" s="130" t="s">
        <v>10420</v>
      </c>
    </row>
    <row r="853" spans="1:12" x14ac:dyDescent="0.35">
      <c r="A853" s="50" t="s">
        <v>1763</v>
      </c>
      <c r="B853" s="110" t="s">
        <v>1764</v>
      </c>
      <c r="C853" s="110" t="s">
        <v>907</v>
      </c>
      <c r="D853" s="110" t="s">
        <v>119</v>
      </c>
      <c r="E853" s="7">
        <v>8373631.5599999996</v>
      </c>
      <c r="F853" s="8"/>
      <c r="G853" s="130" t="str">
        <f>VLOOKUP(A853,'NCES LEA District ID'!$F$3:$S$854,14,FALSE)</f>
        <v>1723070</v>
      </c>
      <c r="H853" s="142">
        <f>VLOOKUP(A853,'Enrollment FY18-20'!$A$9:$BL$859,64,FALSE)</f>
        <v>6773</v>
      </c>
      <c r="I853" s="132">
        <f t="shared" si="26"/>
        <v>1236.3253447512179</v>
      </c>
      <c r="J853" s="133">
        <f>VLOOKUP(A853,'SAIPE FY22'!$C$9:$O$859,9,FALSE)</f>
        <v>2.5716385011021307E-2</v>
      </c>
      <c r="K853" s="143">
        <f t="shared" si="27"/>
        <v>1868617.75</v>
      </c>
      <c r="L853" s="130" t="s">
        <v>10420</v>
      </c>
    </row>
    <row r="854" spans="1:12" x14ac:dyDescent="0.35">
      <c r="A854" s="50" t="s">
        <v>1214</v>
      </c>
      <c r="B854" s="110" t="s">
        <v>1215</v>
      </c>
      <c r="C854" s="110" t="s">
        <v>1161</v>
      </c>
      <c r="D854" s="110" t="s">
        <v>108</v>
      </c>
      <c r="E854" s="7">
        <v>1034073.4000000001</v>
      </c>
      <c r="F854" s="8"/>
      <c r="G854" s="130" t="str">
        <f>VLOOKUP(A854,'NCES LEA District ID'!$F$3:$S$854,14,FALSE)</f>
        <v>1723090</v>
      </c>
      <c r="H854" s="142">
        <f>VLOOKUP(A854,'Enrollment FY18-20'!$A$9:$BL$859,64,FALSE)</f>
        <v>1830</v>
      </c>
      <c r="I854" s="132">
        <f t="shared" si="26"/>
        <v>565.06743169398919</v>
      </c>
      <c r="J854" s="133">
        <f>VLOOKUP(A854,'SAIPE FY22'!$C$9:$O$859,9,FALSE)</f>
        <v>2.5096525096525095E-2</v>
      </c>
      <c r="K854" s="143">
        <f t="shared" si="27"/>
        <v>1870447.75</v>
      </c>
      <c r="L854" s="130" t="s">
        <v>10420</v>
      </c>
    </row>
    <row r="855" spans="1:12" x14ac:dyDescent="0.35">
      <c r="A855" s="50" t="s">
        <v>1194</v>
      </c>
      <c r="B855" s="110" t="s">
        <v>1195</v>
      </c>
      <c r="C855" s="110" t="s">
        <v>1161</v>
      </c>
      <c r="D855" s="110" t="s">
        <v>108</v>
      </c>
      <c r="E855" s="7">
        <v>433459</v>
      </c>
      <c r="F855" s="8"/>
      <c r="G855" s="130" t="str">
        <f>VLOOKUP(A855,'NCES LEA District ID'!$F$3:$S$854,14,FALSE)</f>
        <v>1729130</v>
      </c>
      <c r="H855" s="142">
        <f>VLOOKUP(A855,'Enrollment FY18-20'!$A$9:$BL$859,64,FALSE)</f>
        <v>942.5</v>
      </c>
      <c r="I855" s="132">
        <f t="shared" si="26"/>
        <v>459.90344827586205</v>
      </c>
      <c r="J855" s="133">
        <f>VLOOKUP(A855,'SAIPE FY22'!$C$9:$O$859,9,FALSE)</f>
        <v>2.2988505747126436E-2</v>
      </c>
      <c r="K855" s="143">
        <f t="shared" si="27"/>
        <v>1871390.25</v>
      </c>
      <c r="L855" s="130" t="s">
        <v>10420</v>
      </c>
    </row>
    <row r="856" spans="1:12" x14ac:dyDescent="0.35">
      <c r="A856" s="50" t="s">
        <v>709</v>
      </c>
      <c r="B856" s="110" t="s">
        <v>710</v>
      </c>
      <c r="C856" s="110" t="s">
        <v>663</v>
      </c>
      <c r="D856" s="110" t="s">
        <v>10</v>
      </c>
      <c r="E856" s="7">
        <v>1950217.4700000002</v>
      </c>
      <c r="F856" s="8"/>
      <c r="G856" s="130" t="str">
        <f>VLOOKUP(A856,'NCES LEA District ID'!$F$3:$S$854,14,FALSE)</f>
        <v>1713920</v>
      </c>
      <c r="H856" s="142">
        <f>VLOOKUP(A856,'Enrollment FY18-20'!$A$9:$BL$859,64,FALSE)</f>
        <v>1046</v>
      </c>
      <c r="I856" s="132">
        <f t="shared" si="26"/>
        <v>1864.4526481835567</v>
      </c>
      <c r="J856" s="133">
        <f>VLOOKUP(A856,'SAIPE FY22'!$C$9:$O$859,9,FALSE)</f>
        <v>2.1596244131455399E-2</v>
      </c>
      <c r="K856" s="143">
        <f t="shared" si="27"/>
        <v>1872436.25</v>
      </c>
      <c r="L856" s="130" t="s">
        <v>10420</v>
      </c>
    </row>
    <row r="857" spans="1:12" x14ac:dyDescent="0.35">
      <c r="A857" s="50" t="s">
        <v>565</v>
      </c>
      <c r="B857" s="110" t="s">
        <v>566</v>
      </c>
      <c r="C857" s="110" t="s">
        <v>550</v>
      </c>
      <c r="D857" s="110" t="s">
        <v>108</v>
      </c>
      <c r="E857" s="7">
        <v>259641.7</v>
      </c>
      <c r="F857" s="8"/>
      <c r="G857" s="130" t="str">
        <f>VLOOKUP(A857,'NCES LEA District ID'!$F$3:$S$854,14,FALSE)</f>
        <v>1711730</v>
      </c>
      <c r="H857" s="142">
        <f>VLOOKUP(A857,'Enrollment FY18-20'!$A$9:$BL$859,64,FALSE)</f>
        <v>86</v>
      </c>
      <c r="I857" s="132">
        <f t="shared" si="26"/>
        <v>3019.0895348837212</v>
      </c>
      <c r="J857" s="133">
        <f>VLOOKUP(A857,'SAIPE FY22'!$C$9:$O$859,9,FALSE)</f>
        <v>1.8867924528301886E-2</v>
      </c>
      <c r="K857" s="143">
        <f t="shared" si="27"/>
        <v>1872522.25</v>
      </c>
      <c r="L857" s="130" t="s">
        <v>10420</v>
      </c>
    </row>
    <row r="858" spans="1:12" x14ac:dyDescent="0.35">
      <c r="A858" s="50" t="s">
        <v>557</v>
      </c>
      <c r="B858" s="110" t="s">
        <v>558</v>
      </c>
      <c r="C858" s="110" t="s">
        <v>550</v>
      </c>
      <c r="D858" s="110" t="s">
        <v>108</v>
      </c>
      <c r="E858" s="7">
        <v>1157446.67</v>
      </c>
      <c r="F858" s="8"/>
      <c r="G858" s="130" t="str">
        <f>VLOOKUP(A858,'NCES LEA District ID'!$F$3:$S$854,14,FALSE)</f>
        <v>1704740</v>
      </c>
      <c r="H858" s="142">
        <f>VLOOKUP(A858,'Enrollment FY18-20'!$A$9:$BL$859,64,FALSE)</f>
        <v>353</v>
      </c>
      <c r="I858" s="132">
        <f t="shared" si="26"/>
        <v>3278.8857507082153</v>
      </c>
      <c r="J858" s="133">
        <f>VLOOKUP(A858,'SAIPE FY22'!$C$9:$O$859,9,FALSE)</f>
        <v>1.6181229773462782E-2</v>
      </c>
      <c r="K858" s="143">
        <f t="shared" si="27"/>
        <v>1872875.25</v>
      </c>
      <c r="L858" s="130" t="s">
        <v>10420</v>
      </c>
    </row>
    <row r="859" spans="1:12" x14ac:dyDescent="0.35">
      <c r="A859" s="52"/>
      <c r="B859" s="109" t="s">
        <v>1812</v>
      </c>
      <c r="C859" s="108"/>
      <c r="D859" s="108"/>
      <c r="E859" s="12">
        <f>SUM(E8:E858)</f>
        <v>7072346765.0200119</v>
      </c>
      <c r="F859" s="13"/>
      <c r="G859" s="135"/>
      <c r="H859" s="149">
        <f>SUM(H8:H858)</f>
        <v>1872875.25</v>
      </c>
      <c r="I859" s="135"/>
      <c r="J859" s="135"/>
      <c r="K859" s="144"/>
      <c r="L859" s="130"/>
    </row>
    <row r="860" spans="1:12" ht="15" thickBot="1" x14ac:dyDescent="0.4"/>
    <row r="861" spans="1:12" ht="15" thickBot="1" x14ac:dyDescent="0.4">
      <c r="H861" s="150">
        <f>H859*0.5</f>
        <v>936437.625</v>
      </c>
      <c r="I861" s="151" t="s">
        <v>10433</v>
      </c>
      <c r="J861" s="152"/>
      <c r="L861"/>
    </row>
  </sheetData>
  <sheetProtection autoFilter="0"/>
  <protectedRanges>
    <protectedRange algorithmName="SHA-512" hashValue="vL1thK/yyOp9h4p5D3hSoMXd/8GhTBhVDPCO2Tn9dQawG0SGer83y7zDpYEbaKkmbCfJ7EorMswv3Fvrcp58/A==" saltValue="aZ3bgJ5xlkDbkbdjC1d82w==" spinCount="100000" sqref="H859 K859 A8:F859" name="QuickFacts"/>
  </protectedRanges>
  <autoFilter ref="A7:L7" xr:uid="{3BF5CEB0-0686-4375-AFDF-975A5956A5C5}">
    <sortState xmlns:xlrd2="http://schemas.microsoft.com/office/spreadsheetml/2017/richdata2" ref="A8:L859">
      <sortCondition descending="1" ref="J7"/>
    </sortState>
  </autoFilter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861"/>
  <sheetViews>
    <sheetView zoomScaleNormal="100" workbookViewId="0">
      <selection activeCell="A2" sqref="A2"/>
    </sheetView>
  </sheetViews>
  <sheetFormatPr defaultRowHeight="14.5" x14ac:dyDescent="0.35"/>
  <cols>
    <col min="1" max="1" width="14.453125" style="26" bestFit="1" customWidth="1"/>
    <col min="2" max="2" width="40.453125" bestFit="1" customWidth="1"/>
    <col min="3" max="3" width="14.26953125" bestFit="1" customWidth="1"/>
    <col min="4" max="4" width="13.54296875" customWidth="1"/>
    <col min="5" max="5" width="18" customWidth="1"/>
    <col min="6" max="6" width="1" customWidth="1"/>
    <col min="7" max="7" width="16.54296875" customWidth="1"/>
    <col min="8" max="8" width="17.7265625" style="122" customWidth="1"/>
    <col min="9" max="9" width="19.7265625" style="113" customWidth="1"/>
    <col min="10" max="10" width="16" customWidth="1"/>
    <col min="11" max="11" width="19.54296875" customWidth="1"/>
    <col min="12" max="12" width="23.26953125" customWidth="1"/>
  </cols>
  <sheetData>
    <row r="1" spans="1:12" s="1" customFormat="1" ht="21" x14ac:dyDescent="0.5">
      <c r="A1" s="48" t="s">
        <v>0</v>
      </c>
      <c r="G1"/>
      <c r="H1" s="122"/>
      <c r="I1" s="119"/>
    </row>
    <row r="2" spans="1:12" s="1" customFormat="1" ht="21" x14ac:dyDescent="0.5">
      <c r="A2" s="48" t="s">
        <v>10436</v>
      </c>
      <c r="G2"/>
      <c r="H2" s="122"/>
      <c r="I2" s="119"/>
    </row>
    <row r="3" spans="1:12" s="1" customFormat="1" ht="21" x14ac:dyDescent="0.5">
      <c r="A3" s="48" t="s">
        <v>10426</v>
      </c>
      <c r="G3"/>
      <c r="H3" s="122"/>
      <c r="I3" s="119"/>
    </row>
    <row r="4" spans="1:12" s="1" customFormat="1" ht="15" customHeight="1" thickBot="1" x14ac:dyDescent="0.4">
      <c r="A4" s="49" t="s">
        <v>10431</v>
      </c>
      <c r="G4"/>
      <c r="H4" s="122"/>
      <c r="I4" s="119"/>
    </row>
    <row r="5" spans="1:12" s="1" customFormat="1" ht="15" customHeight="1" thickBot="1" x14ac:dyDescent="0.4">
      <c r="A5" s="49" t="s">
        <v>10440</v>
      </c>
      <c r="G5"/>
      <c r="H5" s="122"/>
      <c r="I5" s="120">
        <f>E859/H859</f>
        <v>3502.0486303429348</v>
      </c>
      <c r="J5" s="121" t="s">
        <v>10434</v>
      </c>
      <c r="K5" s="123"/>
    </row>
    <row r="6" spans="1:12" ht="18" customHeight="1" x14ac:dyDescent="0.35">
      <c r="E6" s="2"/>
      <c r="F6" s="3"/>
    </row>
    <row r="7" spans="1:12" ht="44" thickBot="1" x14ac:dyDescent="0.4">
      <c r="A7" s="4" t="s">
        <v>1</v>
      </c>
      <c r="B7" s="4" t="s">
        <v>2</v>
      </c>
      <c r="C7" s="4" t="s">
        <v>3</v>
      </c>
      <c r="D7" s="4" t="s">
        <v>4</v>
      </c>
      <c r="E7" s="5" t="s">
        <v>5</v>
      </c>
      <c r="F7" s="6"/>
      <c r="G7" s="153" t="s">
        <v>10421</v>
      </c>
      <c r="H7" s="158" t="s">
        <v>10425</v>
      </c>
      <c r="I7" s="159" t="s">
        <v>9543</v>
      </c>
      <c r="J7" s="155" t="s">
        <v>9544</v>
      </c>
      <c r="K7" s="155" t="s">
        <v>10438</v>
      </c>
      <c r="L7" s="160" t="s">
        <v>10418</v>
      </c>
    </row>
    <row r="8" spans="1:12" ht="15.5" thickTop="1" thickBot="1" x14ac:dyDescent="0.4">
      <c r="A8" s="105" t="s">
        <v>1607</v>
      </c>
      <c r="B8" s="106" t="s">
        <v>1608</v>
      </c>
      <c r="C8" s="106" t="s">
        <v>1562</v>
      </c>
      <c r="D8" s="106" t="s">
        <v>10</v>
      </c>
      <c r="E8" s="107">
        <v>897441.44</v>
      </c>
      <c r="F8" s="6"/>
      <c r="G8" s="124" t="str">
        <f>VLOOKUP(A8,'NCES LEA District ID'!$F$3:$S$854,14,FALSE)</f>
        <v>1723640</v>
      </c>
      <c r="H8" s="125">
        <f>VLOOKUP(A8,'Enrollment FY18-20'!$A$9:$BL$859,62,FALSE)</f>
        <v>120.5</v>
      </c>
      <c r="I8" s="126">
        <f t="shared" ref="I8:I71" si="0">E8/H8</f>
        <v>7447.6468049792529</v>
      </c>
      <c r="J8" s="127">
        <f>VLOOKUP(A8,'SAIPE FY22'!$C$9:$N$859,9,FALSE)</f>
        <v>0.53030303030303028</v>
      </c>
      <c r="K8" s="128">
        <f>+H8</f>
        <v>120.5</v>
      </c>
      <c r="L8" s="124" t="s">
        <v>10419</v>
      </c>
    </row>
    <row r="9" spans="1:12" ht="15.5" thickTop="1" thickBot="1" x14ac:dyDescent="0.4">
      <c r="A9" s="105" t="s">
        <v>1028</v>
      </c>
      <c r="B9" s="106" t="s">
        <v>1029</v>
      </c>
      <c r="C9" s="106" t="s">
        <v>1030</v>
      </c>
      <c r="D9" s="106" t="s">
        <v>10</v>
      </c>
      <c r="E9" s="107">
        <v>3557581.82</v>
      </c>
      <c r="F9" s="6"/>
      <c r="G9" s="124" t="str">
        <f>VLOOKUP(A9,'NCES LEA District ID'!$F$3:$S$854,14,FALSE)</f>
        <v>1708070</v>
      </c>
      <c r="H9" s="125">
        <f>VLOOKUP(A9,'Enrollment FY18-20'!$A$9:$BL$859,62,FALSE)</f>
        <v>335</v>
      </c>
      <c r="I9" s="126">
        <f t="shared" si="0"/>
        <v>10619.647223880596</v>
      </c>
      <c r="J9" s="127">
        <f>VLOOKUP(A9,'SAIPE FY22'!$C$9:$N$859,9,FALSE)</f>
        <v>0.44549763033175355</v>
      </c>
      <c r="K9" s="129">
        <f>+K8+H9</f>
        <v>455.5</v>
      </c>
      <c r="L9" s="124" t="s">
        <v>10419</v>
      </c>
    </row>
    <row r="10" spans="1:12" ht="15.5" thickTop="1" thickBot="1" x14ac:dyDescent="0.4">
      <c r="A10" s="105" t="s">
        <v>377</v>
      </c>
      <c r="B10" s="106" t="s">
        <v>378</v>
      </c>
      <c r="C10" s="106" t="s">
        <v>128</v>
      </c>
      <c r="D10" s="106" t="s">
        <v>108</v>
      </c>
      <c r="E10" s="107">
        <v>1845885.2000000004</v>
      </c>
      <c r="F10" s="6"/>
      <c r="G10" s="124" t="str">
        <f>VLOOKUP(A10,'NCES LEA District ID'!$F$3:$S$854,14,FALSE)</f>
        <v>1710950</v>
      </c>
      <c r="H10" s="125">
        <f>VLOOKUP(A10,'Enrollment FY18-20'!$A$9:$BL$859,62,FALSE)</f>
        <v>407.5</v>
      </c>
      <c r="I10" s="126">
        <f t="shared" si="0"/>
        <v>4529.7796319018416</v>
      </c>
      <c r="J10" s="127">
        <f>VLOOKUP(A10,'SAIPE FY22'!$C$9:$N$859,9,FALSE)</f>
        <v>0.41991341991341991</v>
      </c>
      <c r="K10" s="129">
        <f t="shared" ref="K10:K73" si="1">+K9+H10</f>
        <v>863</v>
      </c>
      <c r="L10" s="124" t="s">
        <v>10419</v>
      </c>
    </row>
    <row r="11" spans="1:12" ht="15.5" thickTop="1" thickBot="1" x14ac:dyDescent="0.4">
      <c r="A11" s="105" t="s">
        <v>335</v>
      </c>
      <c r="B11" s="106" t="s">
        <v>336</v>
      </c>
      <c r="C11" s="106" t="s">
        <v>128</v>
      </c>
      <c r="D11" s="106" t="s">
        <v>108</v>
      </c>
      <c r="E11" s="107">
        <v>10327261.639999999</v>
      </c>
      <c r="F11" s="6"/>
      <c r="G11" s="124" t="str">
        <f>VLOOKUP(A11,'NCES LEA District ID'!$F$3:$S$854,14,FALSE)</f>
        <v>1718480</v>
      </c>
      <c r="H11" s="125">
        <f>VLOOKUP(A11,'Enrollment FY18-20'!$A$9:$BL$859,62,FALSE)</f>
        <v>976.75</v>
      </c>
      <c r="I11" s="126">
        <f t="shared" si="0"/>
        <v>10573.08588686972</v>
      </c>
      <c r="J11" s="127">
        <f>VLOOKUP(A11,'SAIPE FY22'!$C$9:$N$859,9,FALSE)</f>
        <v>0.40469973890339428</v>
      </c>
      <c r="K11" s="129">
        <f t="shared" si="1"/>
        <v>1839.75</v>
      </c>
      <c r="L11" s="124" t="s">
        <v>10419</v>
      </c>
    </row>
    <row r="12" spans="1:12" ht="15.5" thickTop="1" thickBot="1" x14ac:dyDescent="0.4">
      <c r="A12" s="105" t="s">
        <v>1133</v>
      </c>
      <c r="B12" s="106" t="s">
        <v>1134</v>
      </c>
      <c r="C12" s="106" t="s">
        <v>1099</v>
      </c>
      <c r="D12" s="106" t="s">
        <v>108</v>
      </c>
      <c r="E12" s="107">
        <v>2131992.2399999998</v>
      </c>
      <c r="F12" s="6"/>
      <c r="G12" s="124" t="str">
        <f>VLOOKUP(A12,'NCES LEA District ID'!$F$3:$S$854,14,FALSE)</f>
        <v>1731140</v>
      </c>
      <c r="H12" s="125">
        <f>VLOOKUP(A12,'Enrollment FY18-20'!$A$9:$BL$859,62,FALSE)</f>
        <v>186.5</v>
      </c>
      <c r="I12" s="126">
        <f t="shared" si="0"/>
        <v>11431.593780160856</v>
      </c>
      <c r="J12" s="127">
        <f>VLOOKUP(A12,'SAIPE FY22'!$C$9:$N$859,9,FALSE)</f>
        <v>0.37850467289719625</v>
      </c>
      <c r="K12" s="129">
        <f t="shared" si="1"/>
        <v>2026.25</v>
      </c>
      <c r="L12" s="124" t="s">
        <v>10419</v>
      </c>
    </row>
    <row r="13" spans="1:12" ht="15.5" thickTop="1" thickBot="1" x14ac:dyDescent="0.4">
      <c r="A13" s="105" t="s">
        <v>1609</v>
      </c>
      <c r="B13" s="106" t="s">
        <v>1610</v>
      </c>
      <c r="C13" s="106" t="s">
        <v>1562</v>
      </c>
      <c r="D13" s="106" t="s">
        <v>10</v>
      </c>
      <c r="E13" s="107">
        <v>51792932.320000008</v>
      </c>
      <c r="F13" s="6"/>
      <c r="G13" s="124" t="str">
        <f>VLOOKUP(A13,'NCES LEA District ID'!$F$3:$S$854,14,FALSE)</f>
        <v>1713320</v>
      </c>
      <c r="H13" s="125">
        <f>VLOOKUP(A13,'Enrollment FY18-20'!$A$9:$BL$859,62,FALSE)</f>
        <v>5262</v>
      </c>
      <c r="I13" s="126">
        <f t="shared" si="0"/>
        <v>9842.822561763589</v>
      </c>
      <c r="J13" s="127">
        <f>VLOOKUP(A13,'SAIPE FY22'!$C$9:$N$859,9,FALSE)</f>
        <v>0.36770059705839525</v>
      </c>
      <c r="K13" s="129">
        <f t="shared" si="1"/>
        <v>7288.25</v>
      </c>
      <c r="L13" s="124" t="s">
        <v>10419</v>
      </c>
    </row>
    <row r="14" spans="1:12" ht="15.5" thickTop="1" thickBot="1" x14ac:dyDescent="0.4">
      <c r="A14" s="105" t="s">
        <v>1506</v>
      </c>
      <c r="B14" s="106" t="s">
        <v>1507</v>
      </c>
      <c r="C14" s="106" t="s">
        <v>1505</v>
      </c>
      <c r="D14" s="106" t="s">
        <v>108</v>
      </c>
      <c r="E14" s="107">
        <v>3080653.8999999994</v>
      </c>
      <c r="F14" s="6"/>
      <c r="G14" s="124" t="str">
        <f>VLOOKUP(A14,'NCES LEA District ID'!$F$3:$S$854,14,FALSE)</f>
        <v>1731950</v>
      </c>
      <c r="H14" s="125">
        <f>VLOOKUP(A14,'Enrollment FY18-20'!$A$9:$BL$859,62,FALSE)</f>
        <v>432</v>
      </c>
      <c r="I14" s="126">
        <f t="shared" si="0"/>
        <v>7131.1432870370354</v>
      </c>
      <c r="J14" s="127">
        <f>VLOOKUP(A14,'SAIPE FY22'!$C$9:$N$859,9,FALSE)</f>
        <v>0.36653386454183268</v>
      </c>
      <c r="K14" s="129">
        <f t="shared" si="1"/>
        <v>7720.25</v>
      </c>
      <c r="L14" s="124" t="s">
        <v>10419</v>
      </c>
    </row>
    <row r="15" spans="1:12" ht="15.5" thickTop="1" thickBot="1" x14ac:dyDescent="0.4">
      <c r="A15" s="105" t="s">
        <v>1605</v>
      </c>
      <c r="B15" s="106" t="s">
        <v>1606</v>
      </c>
      <c r="C15" s="106" t="s">
        <v>1562</v>
      </c>
      <c r="D15" s="106" t="s">
        <v>10</v>
      </c>
      <c r="E15" s="107">
        <v>30277399.370000005</v>
      </c>
      <c r="F15" s="6"/>
      <c r="G15" s="124" t="str">
        <f>VLOOKUP(A15,'NCES LEA District ID'!$F$3:$S$854,14,FALSE)</f>
        <v>1708040</v>
      </c>
      <c r="H15" s="125">
        <f>VLOOKUP(A15,'Enrollment FY18-20'!$A$9:$BL$859,62,FALSE)</f>
        <v>3361.5</v>
      </c>
      <c r="I15" s="126">
        <f t="shared" si="0"/>
        <v>9007.1097337498159</v>
      </c>
      <c r="J15" s="127">
        <f>VLOOKUP(A15,'SAIPE FY22'!$C$9:$N$859,9,FALSE)</f>
        <v>0.36328314715881493</v>
      </c>
      <c r="K15" s="129">
        <f t="shared" si="1"/>
        <v>11081.75</v>
      </c>
      <c r="L15" s="124" t="s">
        <v>10419</v>
      </c>
    </row>
    <row r="16" spans="1:12" ht="15.5" thickTop="1" thickBot="1" x14ac:dyDescent="0.4">
      <c r="A16" s="105" t="s">
        <v>375</v>
      </c>
      <c r="B16" s="106" t="s">
        <v>376</v>
      </c>
      <c r="C16" s="106" t="s">
        <v>128</v>
      </c>
      <c r="D16" s="106" t="s">
        <v>108</v>
      </c>
      <c r="E16" s="107">
        <v>11878189.209999999</v>
      </c>
      <c r="F16" s="6"/>
      <c r="G16" s="124" t="str">
        <f>VLOOKUP(A16,'NCES LEA District ID'!$F$3:$S$854,14,FALSE)</f>
        <v>1735460</v>
      </c>
      <c r="H16" s="125">
        <f>VLOOKUP(A16,'Enrollment FY18-20'!$A$9:$BL$859,62,FALSE)</f>
        <v>1291</v>
      </c>
      <c r="I16" s="126">
        <f t="shared" si="0"/>
        <v>9200.7662354763743</v>
      </c>
      <c r="J16" s="127">
        <f>VLOOKUP(A16,'SAIPE FY22'!$C$9:$N$859,9,FALSE)</f>
        <v>0.36064556176288021</v>
      </c>
      <c r="K16" s="129">
        <f t="shared" si="1"/>
        <v>12372.75</v>
      </c>
      <c r="L16" s="124" t="s">
        <v>10419</v>
      </c>
    </row>
    <row r="17" spans="1:12" ht="15.5" thickTop="1" thickBot="1" x14ac:dyDescent="0.4">
      <c r="A17" s="105" t="s">
        <v>345</v>
      </c>
      <c r="B17" s="106" t="s">
        <v>346</v>
      </c>
      <c r="C17" s="106" t="s">
        <v>128</v>
      </c>
      <c r="D17" s="106" t="s">
        <v>108</v>
      </c>
      <c r="E17" s="107">
        <v>18805428.839999996</v>
      </c>
      <c r="F17" s="6"/>
      <c r="G17" s="124" t="str">
        <f>VLOOKUP(A17,'NCES LEA District ID'!$F$3:$S$854,14,FALSE)</f>
        <v>1718450</v>
      </c>
      <c r="H17" s="125">
        <f>VLOOKUP(A17,'Enrollment FY18-20'!$A$9:$BL$859,62,FALSE)</f>
        <v>1845</v>
      </c>
      <c r="I17" s="126">
        <f t="shared" si="0"/>
        <v>10192.644357723575</v>
      </c>
      <c r="J17" s="127">
        <f>VLOOKUP(A17,'SAIPE FY22'!$C$9:$N$859,9,FALSE)</f>
        <v>0.36061381074168797</v>
      </c>
      <c r="K17" s="129">
        <f t="shared" si="1"/>
        <v>14217.75</v>
      </c>
      <c r="L17" s="124" t="s">
        <v>10419</v>
      </c>
    </row>
    <row r="18" spans="1:12" ht="15.5" thickTop="1" thickBot="1" x14ac:dyDescent="0.4">
      <c r="A18" s="105" t="s">
        <v>1063</v>
      </c>
      <c r="B18" s="106" t="s">
        <v>1064</v>
      </c>
      <c r="C18" s="106" t="s">
        <v>1062</v>
      </c>
      <c r="D18" s="106" t="s">
        <v>10</v>
      </c>
      <c r="E18" s="107">
        <v>3886478.95</v>
      </c>
      <c r="F18" s="6"/>
      <c r="G18" s="124" t="str">
        <f>VLOOKUP(A18,'NCES LEA District ID'!$F$3:$S$854,14,FALSE)</f>
        <v>1726970</v>
      </c>
      <c r="H18" s="125">
        <f>VLOOKUP(A18,'Enrollment FY18-20'!$A$9:$BL$859,62,FALSE)</f>
        <v>415</v>
      </c>
      <c r="I18" s="126">
        <f t="shared" si="0"/>
        <v>9365.0095180722892</v>
      </c>
      <c r="J18" s="127">
        <f>VLOOKUP(A18,'SAIPE FY22'!$C$9:$N$859,9,FALSE)</f>
        <v>0.35463917525773198</v>
      </c>
      <c r="K18" s="129">
        <f t="shared" si="1"/>
        <v>14632.75</v>
      </c>
      <c r="L18" s="124" t="s">
        <v>10419</v>
      </c>
    </row>
    <row r="19" spans="1:12" ht="15.5" thickTop="1" thickBot="1" x14ac:dyDescent="0.4">
      <c r="A19" s="105" t="s">
        <v>590</v>
      </c>
      <c r="B19" s="106" t="s">
        <v>591</v>
      </c>
      <c r="C19" s="106" t="s">
        <v>577</v>
      </c>
      <c r="D19" s="106" t="s">
        <v>108</v>
      </c>
      <c r="E19" s="107">
        <v>7666805.0100000007</v>
      </c>
      <c r="F19" s="6"/>
      <c r="G19" s="124" t="str">
        <f>VLOOKUP(A19,'NCES LEA District ID'!$F$3:$S$854,14,FALSE)</f>
        <v>1727340</v>
      </c>
      <c r="H19" s="125">
        <f>VLOOKUP(A19,'Enrollment FY18-20'!$A$9:$BL$859,62,FALSE)</f>
        <v>1364</v>
      </c>
      <c r="I19" s="126">
        <f t="shared" si="0"/>
        <v>5620.82478739003</v>
      </c>
      <c r="J19" s="127">
        <f>VLOOKUP(A19,'SAIPE FY22'!$C$9:$N$859,9,FALSE)</f>
        <v>0.3475321162947938</v>
      </c>
      <c r="K19" s="129">
        <f t="shared" si="1"/>
        <v>15996.75</v>
      </c>
      <c r="L19" s="124" t="s">
        <v>10419</v>
      </c>
    </row>
    <row r="20" spans="1:12" ht="15.5" thickTop="1" thickBot="1" x14ac:dyDescent="0.4">
      <c r="A20" s="105" t="s">
        <v>961</v>
      </c>
      <c r="B20" s="106" t="s">
        <v>962</v>
      </c>
      <c r="C20" s="106" t="s">
        <v>954</v>
      </c>
      <c r="D20" s="106" t="s">
        <v>108</v>
      </c>
      <c r="E20" s="107">
        <v>902285.91</v>
      </c>
      <c r="F20" s="6"/>
      <c r="G20" s="124" t="str">
        <f>VLOOKUP(A20,'NCES LEA District ID'!$F$3:$S$854,14,FALSE)</f>
        <v>1701388</v>
      </c>
      <c r="H20" s="125">
        <f>VLOOKUP(A20,'Enrollment FY18-20'!$A$9:$BL$859,62,FALSE)</f>
        <v>161</v>
      </c>
      <c r="I20" s="126">
        <f t="shared" si="0"/>
        <v>5604.260310559006</v>
      </c>
      <c r="J20" s="127">
        <f>VLOOKUP(A20,'SAIPE FY22'!$C$9:$N$859,9,FALSE)</f>
        <v>0.34078212290502791</v>
      </c>
      <c r="K20" s="129">
        <f t="shared" si="1"/>
        <v>16157.75</v>
      </c>
      <c r="L20" s="124" t="s">
        <v>10419</v>
      </c>
    </row>
    <row r="21" spans="1:12" ht="15.5" thickTop="1" thickBot="1" x14ac:dyDescent="0.4">
      <c r="A21" s="105" t="s">
        <v>459</v>
      </c>
      <c r="B21" s="106" t="s">
        <v>460</v>
      </c>
      <c r="C21" s="106" t="s">
        <v>444</v>
      </c>
      <c r="D21" s="106" t="s">
        <v>108</v>
      </c>
      <c r="E21" s="107">
        <v>12078687.390000001</v>
      </c>
      <c r="F21" s="6"/>
      <c r="G21" s="124" t="str">
        <f>VLOOKUP(A21,'NCES LEA District ID'!$F$3:$S$854,14,FALSE)</f>
        <v>1733210</v>
      </c>
      <c r="H21" s="125">
        <f>VLOOKUP(A21,'Enrollment FY18-20'!$A$9:$BL$859,62,FALSE)</f>
        <v>1612</v>
      </c>
      <c r="I21" s="126">
        <f t="shared" si="0"/>
        <v>7492.9822518610426</v>
      </c>
      <c r="J21" s="127">
        <f>VLOOKUP(A21,'SAIPE FY22'!$C$9:$N$859,9,FALSE)</f>
        <v>0.33978763272954404</v>
      </c>
      <c r="K21" s="129">
        <f t="shared" si="1"/>
        <v>17769.75</v>
      </c>
      <c r="L21" s="124" t="s">
        <v>10419</v>
      </c>
    </row>
    <row r="22" spans="1:12" ht="15.5" thickTop="1" thickBot="1" x14ac:dyDescent="0.4">
      <c r="A22" s="105" t="s">
        <v>1723</v>
      </c>
      <c r="B22" s="106" t="s">
        <v>1724</v>
      </c>
      <c r="C22" s="106" t="s">
        <v>1706</v>
      </c>
      <c r="D22" s="106" t="s">
        <v>10</v>
      </c>
      <c r="E22" s="107">
        <v>36818145.119999997</v>
      </c>
      <c r="F22" s="6"/>
      <c r="G22" s="124" t="str">
        <f>VLOOKUP(A22,'NCES LEA District ID'!$F$3:$S$854,14,FALSE)</f>
        <v>1711790</v>
      </c>
      <c r="H22" s="125">
        <f>VLOOKUP(A22,'Enrollment FY18-20'!$A$9:$BL$859,62,FALSE)</f>
        <v>5258</v>
      </c>
      <c r="I22" s="126">
        <f t="shared" si="0"/>
        <v>7002.3098364397101</v>
      </c>
      <c r="J22" s="127">
        <f>VLOOKUP(A22,'SAIPE FY22'!$C$9:$N$859,9,FALSE)</f>
        <v>0.33907952512603673</v>
      </c>
      <c r="K22" s="129">
        <f t="shared" si="1"/>
        <v>23027.75</v>
      </c>
      <c r="L22" s="124" t="s">
        <v>10419</v>
      </c>
    </row>
    <row r="23" spans="1:12" ht="15.5" thickTop="1" thickBot="1" x14ac:dyDescent="0.4">
      <c r="A23" s="105" t="s">
        <v>347</v>
      </c>
      <c r="B23" s="106" t="s">
        <v>348</v>
      </c>
      <c r="C23" s="106" t="s">
        <v>128</v>
      </c>
      <c r="D23" s="106" t="s">
        <v>108</v>
      </c>
      <c r="E23" s="107">
        <v>6575539.540000001</v>
      </c>
      <c r="F23" s="6"/>
      <c r="G23" s="124" t="str">
        <f>VLOOKUP(A23,'NCES LEA District ID'!$F$3:$S$854,14,FALSE)</f>
        <v>1718600</v>
      </c>
      <c r="H23" s="125">
        <f>VLOOKUP(A23,'Enrollment FY18-20'!$A$9:$BL$859,62,FALSE)</f>
        <v>968</v>
      </c>
      <c r="I23" s="126">
        <f t="shared" si="0"/>
        <v>6792.9127479338849</v>
      </c>
      <c r="J23" s="127">
        <f>VLOOKUP(A23,'SAIPE FY22'!$C$9:$N$859,9,FALSE)</f>
        <v>0.33422459893048129</v>
      </c>
      <c r="K23" s="129">
        <f t="shared" si="1"/>
        <v>23995.75</v>
      </c>
      <c r="L23" s="124" t="s">
        <v>10419</v>
      </c>
    </row>
    <row r="24" spans="1:12" ht="15.5" thickTop="1" thickBot="1" x14ac:dyDescent="0.4">
      <c r="A24" s="105" t="s">
        <v>592</v>
      </c>
      <c r="B24" s="106" t="s">
        <v>593</v>
      </c>
      <c r="C24" s="106" t="s">
        <v>577</v>
      </c>
      <c r="D24" s="106" t="s">
        <v>108</v>
      </c>
      <c r="E24" s="107">
        <v>790749.05999999994</v>
      </c>
      <c r="F24" s="6"/>
      <c r="G24" s="124" t="str">
        <f>VLOOKUP(A24,'NCES LEA District ID'!$F$3:$S$854,14,FALSE)</f>
        <v>1706180</v>
      </c>
      <c r="H24" s="125">
        <f>VLOOKUP(A24,'Enrollment FY18-20'!$A$9:$BL$859,62,FALSE)</f>
        <v>170.5</v>
      </c>
      <c r="I24" s="126">
        <f t="shared" si="0"/>
        <v>4637.8243988269787</v>
      </c>
      <c r="J24" s="127">
        <f>VLOOKUP(A24,'SAIPE FY22'!$C$9:$N$859,9,FALSE)</f>
        <v>0.33333333333333331</v>
      </c>
      <c r="K24" s="129">
        <f t="shared" si="1"/>
        <v>24166.25</v>
      </c>
      <c r="L24" s="124" t="s">
        <v>10419</v>
      </c>
    </row>
    <row r="25" spans="1:12" ht="15.5" thickTop="1" thickBot="1" x14ac:dyDescent="0.4">
      <c r="A25" s="105" t="s">
        <v>337</v>
      </c>
      <c r="B25" s="106" t="s">
        <v>338</v>
      </c>
      <c r="C25" s="106" t="s">
        <v>128</v>
      </c>
      <c r="D25" s="106" t="s">
        <v>108</v>
      </c>
      <c r="E25" s="107">
        <v>18505614.399999999</v>
      </c>
      <c r="F25" s="6"/>
      <c r="G25" s="124" t="str">
        <f>VLOOKUP(A25,'NCES LEA District ID'!$F$3:$S$854,14,FALSE)</f>
        <v>1712450</v>
      </c>
      <c r="H25" s="125">
        <f>VLOOKUP(A25,'Enrollment FY18-20'!$A$9:$BL$859,62,FALSE)</f>
        <v>2042</v>
      </c>
      <c r="I25" s="126">
        <f t="shared" si="0"/>
        <v>9062.4948090107737</v>
      </c>
      <c r="J25" s="127">
        <f>VLOOKUP(A25,'SAIPE FY22'!$C$9:$N$859,9,FALSE)</f>
        <v>0.33202986135798079</v>
      </c>
      <c r="K25" s="129">
        <f t="shared" si="1"/>
        <v>26208.25</v>
      </c>
      <c r="L25" s="124" t="s">
        <v>10419</v>
      </c>
    </row>
    <row r="26" spans="1:12" ht="15.5" thickTop="1" thickBot="1" x14ac:dyDescent="0.4">
      <c r="A26" s="105" t="s">
        <v>115</v>
      </c>
      <c r="B26" s="106" t="s">
        <v>116</v>
      </c>
      <c r="C26" s="106" t="s">
        <v>98</v>
      </c>
      <c r="D26" s="106" t="s">
        <v>10</v>
      </c>
      <c r="E26" s="107">
        <v>143839384.28000003</v>
      </c>
      <c r="F26" s="6"/>
      <c r="G26" s="124" t="str">
        <f>VLOOKUP(A26,'NCES LEA District ID'!$F$3:$S$854,14,FALSE)</f>
        <v>1734510</v>
      </c>
      <c r="H26" s="125">
        <f>VLOOKUP(A26,'Enrollment FY18-20'!$A$9:$BL$859,62,FALSE)</f>
        <v>26123</v>
      </c>
      <c r="I26" s="126">
        <f t="shared" si="0"/>
        <v>5506.2352823182646</v>
      </c>
      <c r="J26" s="127">
        <f>VLOOKUP(A26,'SAIPE FY22'!$C$9:$N$859,9,FALSE)</f>
        <v>0.3266664480802649</v>
      </c>
      <c r="K26" s="129">
        <f t="shared" si="1"/>
        <v>52331.25</v>
      </c>
      <c r="L26" s="124" t="s">
        <v>10419</v>
      </c>
    </row>
    <row r="27" spans="1:12" ht="15.5" thickTop="1" thickBot="1" x14ac:dyDescent="0.4">
      <c r="A27" s="105" t="s">
        <v>1035</v>
      </c>
      <c r="B27" s="106" t="s">
        <v>1036</v>
      </c>
      <c r="C27" s="106" t="s">
        <v>1027</v>
      </c>
      <c r="D27" s="106" t="s">
        <v>108</v>
      </c>
      <c r="E27" s="107">
        <v>3296628.56</v>
      </c>
      <c r="F27" s="6"/>
      <c r="G27" s="124" t="str">
        <f>VLOOKUP(A27,'NCES LEA District ID'!$F$3:$S$854,14,FALSE)</f>
        <v>1708340</v>
      </c>
      <c r="H27" s="125">
        <f>VLOOKUP(A27,'Enrollment FY18-20'!$A$9:$BL$859,62,FALSE)</f>
        <v>1410</v>
      </c>
      <c r="I27" s="126">
        <f t="shared" si="0"/>
        <v>2338.0344397163121</v>
      </c>
      <c r="J27" s="127">
        <f>VLOOKUP(A27,'SAIPE FY22'!$C$9:$N$859,9,FALSE)</f>
        <v>0.32262569832402233</v>
      </c>
      <c r="K27" s="129">
        <f t="shared" si="1"/>
        <v>53741.25</v>
      </c>
      <c r="L27" s="124" t="s">
        <v>10419</v>
      </c>
    </row>
    <row r="28" spans="1:12" ht="15.5" thickTop="1" thickBot="1" x14ac:dyDescent="0.4">
      <c r="A28" s="105" t="s">
        <v>309</v>
      </c>
      <c r="B28" s="106" t="s">
        <v>310</v>
      </c>
      <c r="C28" s="106" t="s">
        <v>128</v>
      </c>
      <c r="D28" s="106" t="s">
        <v>108</v>
      </c>
      <c r="E28" s="107">
        <v>9592423.2699999996</v>
      </c>
      <c r="F28" s="6"/>
      <c r="G28" s="124" t="str">
        <f>VLOOKUP(A28,'NCES LEA District ID'!$F$3:$S$854,14,FALSE)</f>
        <v>1709990</v>
      </c>
      <c r="H28" s="125">
        <f>VLOOKUP(A28,'Enrollment FY18-20'!$A$9:$BL$859,62,FALSE)</f>
        <v>1343</v>
      </c>
      <c r="I28" s="126">
        <f t="shared" si="0"/>
        <v>7142.5340804169764</v>
      </c>
      <c r="J28" s="127">
        <f>VLOOKUP(A28,'SAIPE FY22'!$C$9:$N$859,9,FALSE)</f>
        <v>0.32103610675039246</v>
      </c>
      <c r="K28" s="129">
        <f t="shared" si="1"/>
        <v>55084.25</v>
      </c>
      <c r="L28" s="124" t="s">
        <v>10419</v>
      </c>
    </row>
    <row r="29" spans="1:12" ht="15.5" thickTop="1" thickBot="1" x14ac:dyDescent="0.4">
      <c r="A29" s="105" t="s">
        <v>357</v>
      </c>
      <c r="B29" s="106" t="s">
        <v>358</v>
      </c>
      <c r="C29" s="106" t="s">
        <v>128</v>
      </c>
      <c r="D29" s="106" t="s">
        <v>108</v>
      </c>
      <c r="E29" s="107">
        <v>8122562.2700000005</v>
      </c>
      <c r="F29" s="6"/>
      <c r="G29" s="124" t="str">
        <f>VLOOKUP(A29,'NCES LEA District ID'!$F$3:$S$854,14,FALSE)</f>
        <v>1708100</v>
      </c>
      <c r="H29" s="125">
        <f>VLOOKUP(A29,'Enrollment FY18-20'!$A$9:$BL$859,62,FALSE)</f>
        <v>910</v>
      </c>
      <c r="I29" s="126">
        <f t="shared" si="0"/>
        <v>8925.8926043956053</v>
      </c>
      <c r="J29" s="127">
        <f>VLOOKUP(A29,'SAIPE FY22'!$C$9:$N$859,9,FALSE)</f>
        <v>0.32007952286282304</v>
      </c>
      <c r="K29" s="129">
        <f t="shared" si="1"/>
        <v>55994.25</v>
      </c>
      <c r="L29" s="124" t="s">
        <v>10419</v>
      </c>
    </row>
    <row r="30" spans="1:12" ht="15.5" thickTop="1" thickBot="1" x14ac:dyDescent="0.4">
      <c r="A30" s="105" t="s">
        <v>329</v>
      </c>
      <c r="B30" s="106" t="s">
        <v>330</v>
      </c>
      <c r="C30" s="106" t="s">
        <v>128</v>
      </c>
      <c r="D30" s="106" t="s">
        <v>108</v>
      </c>
      <c r="E30" s="107">
        <v>17947079.920000002</v>
      </c>
      <c r="F30" s="6"/>
      <c r="G30" s="124" t="str">
        <f>VLOOKUP(A30,'NCES LEA District ID'!$F$3:$S$854,14,FALSE)</f>
        <v>1724720</v>
      </c>
      <c r="H30" s="125">
        <f>VLOOKUP(A30,'Enrollment FY18-20'!$A$9:$BL$859,62,FALSE)</f>
        <v>2580</v>
      </c>
      <c r="I30" s="126">
        <f t="shared" si="0"/>
        <v>6956.2325271317841</v>
      </c>
      <c r="J30" s="127">
        <f>VLOOKUP(A30,'SAIPE FY22'!$C$9:$N$859,9,FALSE)</f>
        <v>0.31612184249628528</v>
      </c>
      <c r="K30" s="129">
        <f t="shared" si="1"/>
        <v>58574.25</v>
      </c>
      <c r="L30" s="124" t="s">
        <v>10419</v>
      </c>
    </row>
    <row r="31" spans="1:12" ht="15.5" thickTop="1" thickBot="1" x14ac:dyDescent="0.4">
      <c r="A31" s="105" t="s">
        <v>1387</v>
      </c>
      <c r="B31" s="106" t="s">
        <v>1388</v>
      </c>
      <c r="C31" s="106" t="s">
        <v>1368</v>
      </c>
      <c r="D31" s="106" t="s">
        <v>10</v>
      </c>
      <c r="E31" s="107">
        <v>5136555.169999999</v>
      </c>
      <c r="F31" s="6"/>
      <c r="G31" s="124" t="str">
        <f>VLOOKUP(A31,'NCES LEA District ID'!$F$3:$S$854,14,FALSE)</f>
        <v>1723970</v>
      </c>
      <c r="H31" s="125">
        <f>VLOOKUP(A31,'Enrollment FY18-20'!$A$9:$BL$859,62,FALSE)</f>
        <v>674.5</v>
      </c>
      <c r="I31" s="126">
        <f t="shared" si="0"/>
        <v>7615.3523647146021</v>
      </c>
      <c r="J31" s="127">
        <f>VLOOKUP(A31,'SAIPE FY22'!$C$9:$N$859,9,FALSE)</f>
        <v>0.31193693693693691</v>
      </c>
      <c r="K31" s="129">
        <f t="shared" si="1"/>
        <v>59248.75</v>
      </c>
      <c r="L31" s="124" t="s">
        <v>10419</v>
      </c>
    </row>
    <row r="32" spans="1:12" ht="15.5" thickTop="1" thickBot="1" x14ac:dyDescent="0.4">
      <c r="A32" s="105" t="s">
        <v>379</v>
      </c>
      <c r="B32" s="106" t="s">
        <v>380</v>
      </c>
      <c r="C32" s="106" t="s">
        <v>128</v>
      </c>
      <c r="D32" s="106" t="s">
        <v>108</v>
      </c>
      <c r="E32" s="107">
        <v>25987317.43</v>
      </c>
      <c r="F32" s="6"/>
      <c r="G32" s="124" t="str">
        <f>VLOOKUP(A32,'NCES LEA District ID'!$F$3:$S$854,14,FALSE)</f>
        <v>1709960</v>
      </c>
      <c r="H32" s="125">
        <f>VLOOKUP(A32,'Enrollment FY18-20'!$A$9:$BL$859,62,FALSE)</f>
        <v>2967</v>
      </c>
      <c r="I32" s="126">
        <f t="shared" si="0"/>
        <v>8758.7857869902255</v>
      </c>
      <c r="J32" s="127">
        <f>VLOOKUP(A32,'SAIPE FY22'!$C$9:$N$859,9,FALSE)</f>
        <v>0.30787733012627783</v>
      </c>
      <c r="K32" s="129">
        <f t="shared" si="1"/>
        <v>62215.75</v>
      </c>
      <c r="L32" s="124" t="s">
        <v>10419</v>
      </c>
    </row>
    <row r="33" spans="1:12" ht="15.5" thickTop="1" thickBot="1" x14ac:dyDescent="0.4">
      <c r="A33" s="105" t="s">
        <v>1031</v>
      </c>
      <c r="B33" s="106" t="s">
        <v>1032</v>
      </c>
      <c r="C33" s="106" t="s">
        <v>1030</v>
      </c>
      <c r="D33" s="106" t="s">
        <v>10</v>
      </c>
      <c r="E33" s="107">
        <v>2963422.58</v>
      </c>
      <c r="F33" s="6"/>
      <c r="G33" s="124" t="str">
        <f>VLOOKUP(A33,'NCES LEA District ID'!$F$3:$S$854,14,FALSE)</f>
        <v>1713590</v>
      </c>
      <c r="H33" s="125">
        <f>VLOOKUP(A33,'Enrollment FY18-20'!$A$9:$BL$859,62,FALSE)</f>
        <v>396.5</v>
      </c>
      <c r="I33" s="126">
        <f t="shared" si="0"/>
        <v>7473.953543505675</v>
      </c>
      <c r="J33" s="127">
        <f>VLOOKUP(A33,'SAIPE FY22'!$C$9:$N$859,9,FALSE)</f>
        <v>0.3007518796992481</v>
      </c>
      <c r="K33" s="129">
        <f t="shared" si="1"/>
        <v>62612.25</v>
      </c>
      <c r="L33" s="124" t="s">
        <v>10419</v>
      </c>
    </row>
    <row r="34" spans="1:12" ht="15.5" thickTop="1" thickBot="1" x14ac:dyDescent="0.4">
      <c r="A34" s="105" t="s">
        <v>1326</v>
      </c>
      <c r="B34" s="106" t="s">
        <v>1327</v>
      </c>
      <c r="C34" s="106" t="s">
        <v>1313</v>
      </c>
      <c r="D34" s="106" t="s">
        <v>10</v>
      </c>
      <c r="E34" s="107">
        <v>51426903.209999993</v>
      </c>
      <c r="F34" s="6"/>
      <c r="G34" s="124" t="str">
        <f>VLOOKUP(A34,'NCES LEA District ID'!$F$3:$S$854,14,FALSE)</f>
        <v>1711850</v>
      </c>
      <c r="H34" s="125">
        <f>VLOOKUP(A34,'Enrollment FY18-20'!$A$9:$BL$859,62,FALSE)</f>
        <v>8222.75</v>
      </c>
      <c r="I34" s="126">
        <f t="shared" si="0"/>
        <v>6254.2219099449685</v>
      </c>
      <c r="J34" s="127">
        <f>VLOOKUP(A34,'SAIPE FY22'!$C$9:$N$859,9,FALSE)</f>
        <v>0.29843959904929213</v>
      </c>
      <c r="K34" s="129">
        <f t="shared" si="1"/>
        <v>70835</v>
      </c>
      <c r="L34" s="124" t="s">
        <v>10419</v>
      </c>
    </row>
    <row r="35" spans="1:12" ht="15.5" thickTop="1" thickBot="1" x14ac:dyDescent="0.4">
      <c r="A35" s="105" t="s">
        <v>359</v>
      </c>
      <c r="B35" s="106" t="s">
        <v>360</v>
      </c>
      <c r="C35" s="106" t="s">
        <v>128</v>
      </c>
      <c r="D35" s="106" t="s">
        <v>108</v>
      </c>
      <c r="E35" s="107">
        <v>4748298.9200000009</v>
      </c>
      <c r="F35" s="6"/>
      <c r="G35" s="124" t="str">
        <f>VLOOKUP(A35,'NCES LEA District ID'!$F$3:$S$854,14,FALSE)</f>
        <v>1719680</v>
      </c>
      <c r="H35" s="125">
        <f>VLOOKUP(A35,'Enrollment FY18-20'!$A$9:$BL$859,62,FALSE)</f>
        <v>841.5</v>
      </c>
      <c r="I35" s="126">
        <f t="shared" si="0"/>
        <v>5642.6606298276893</v>
      </c>
      <c r="J35" s="127">
        <f>VLOOKUP(A35,'SAIPE FY22'!$C$9:$N$859,9,FALSE)</f>
        <v>0.29492600422832982</v>
      </c>
      <c r="K35" s="129">
        <f t="shared" si="1"/>
        <v>71676.5</v>
      </c>
      <c r="L35" s="124" t="s">
        <v>10419</v>
      </c>
    </row>
    <row r="36" spans="1:12" ht="15.5" thickTop="1" thickBot="1" x14ac:dyDescent="0.4">
      <c r="A36" s="105" t="s">
        <v>846</v>
      </c>
      <c r="B36" s="106" t="s">
        <v>847</v>
      </c>
      <c r="C36" s="106" t="s">
        <v>839</v>
      </c>
      <c r="D36" s="106" t="s">
        <v>108</v>
      </c>
      <c r="E36" s="107">
        <v>3457818.9099999997</v>
      </c>
      <c r="F36" s="6"/>
      <c r="G36" s="124" t="str">
        <f>VLOOKUP(A36,'NCES LEA District ID'!$F$3:$S$854,14,FALSE)</f>
        <v>1714710</v>
      </c>
      <c r="H36" s="125">
        <f>VLOOKUP(A36,'Enrollment FY18-20'!$A$9:$BL$859,62,FALSE)</f>
        <v>591.5</v>
      </c>
      <c r="I36" s="126">
        <f t="shared" si="0"/>
        <v>5845.8476923076914</v>
      </c>
      <c r="J36" s="127">
        <f>VLOOKUP(A36,'SAIPE FY22'!$C$9:$N$859,9,FALSE)</f>
        <v>0.29422382671480146</v>
      </c>
      <c r="K36" s="129">
        <f t="shared" si="1"/>
        <v>72268</v>
      </c>
      <c r="L36" s="124" t="s">
        <v>10419</v>
      </c>
    </row>
    <row r="37" spans="1:12" ht="15.5" thickTop="1" thickBot="1" x14ac:dyDescent="0.4">
      <c r="A37" s="105" t="s">
        <v>619</v>
      </c>
      <c r="B37" s="106" t="s">
        <v>620</v>
      </c>
      <c r="C37" s="106" t="s">
        <v>606</v>
      </c>
      <c r="D37" s="106" t="s">
        <v>108</v>
      </c>
      <c r="E37" s="107">
        <v>8535759.1799999997</v>
      </c>
      <c r="F37" s="6"/>
      <c r="G37" s="124" t="str">
        <f>VLOOKUP(A37,'NCES LEA District ID'!$F$3:$S$854,14,FALSE)</f>
        <v>1709270</v>
      </c>
      <c r="H37" s="125">
        <f>VLOOKUP(A37,'Enrollment FY18-20'!$A$9:$BL$859,62,FALSE)</f>
        <v>1248</v>
      </c>
      <c r="I37" s="126">
        <f t="shared" si="0"/>
        <v>6839.5506249999999</v>
      </c>
      <c r="J37" s="127">
        <f>VLOOKUP(A37,'SAIPE FY22'!$C$9:$N$859,9,FALSE)</f>
        <v>0.29328358208955224</v>
      </c>
      <c r="K37" s="129">
        <f t="shared" si="1"/>
        <v>73516</v>
      </c>
      <c r="L37" s="124" t="s">
        <v>10419</v>
      </c>
    </row>
    <row r="38" spans="1:12" ht="15.5" thickTop="1" thickBot="1" x14ac:dyDescent="0.4">
      <c r="A38" s="105" t="s">
        <v>39</v>
      </c>
      <c r="B38" s="106" t="s">
        <v>40</v>
      </c>
      <c r="C38" s="106" t="s">
        <v>41</v>
      </c>
      <c r="D38" s="106" t="s">
        <v>10</v>
      </c>
      <c r="E38" s="107">
        <v>1045047</v>
      </c>
      <c r="F38" s="6"/>
      <c r="G38" s="124" t="str">
        <f>VLOOKUP(A38,'NCES LEA District ID'!$F$3:$S$854,14,FALSE)</f>
        <v>1731890</v>
      </c>
      <c r="H38" s="125">
        <f>VLOOKUP(A38,'Enrollment FY18-20'!$A$9:$BL$859,62,FALSE)</f>
        <v>287</v>
      </c>
      <c r="I38" s="126">
        <f t="shared" si="0"/>
        <v>3641.2787456445994</v>
      </c>
      <c r="J38" s="127">
        <f>VLOOKUP(A38,'SAIPE FY22'!$C$9:$N$859,9,FALSE)</f>
        <v>0.29122807017543861</v>
      </c>
      <c r="K38" s="129">
        <f t="shared" si="1"/>
        <v>73803</v>
      </c>
      <c r="L38" s="124" t="s">
        <v>10419</v>
      </c>
    </row>
    <row r="39" spans="1:12" ht="15.5" thickTop="1" thickBot="1" x14ac:dyDescent="0.4">
      <c r="A39" s="105" t="s">
        <v>1389</v>
      </c>
      <c r="B39" s="106" t="s">
        <v>1390</v>
      </c>
      <c r="C39" s="106" t="s">
        <v>1368</v>
      </c>
      <c r="D39" s="106" t="s">
        <v>108</v>
      </c>
      <c r="E39" s="107">
        <v>3918246.2</v>
      </c>
      <c r="F39" s="6"/>
      <c r="G39" s="124" t="str">
        <f>VLOOKUP(A39,'NCES LEA District ID'!$F$3:$S$854,14,FALSE)</f>
        <v>1712960</v>
      </c>
      <c r="H39" s="125">
        <f>VLOOKUP(A39,'Enrollment FY18-20'!$A$9:$BL$859,62,FALSE)</f>
        <v>687.5</v>
      </c>
      <c r="I39" s="126">
        <f t="shared" si="0"/>
        <v>5699.2672000000002</v>
      </c>
      <c r="J39" s="127">
        <f>VLOOKUP(A39,'SAIPE FY22'!$C$9:$N$859,9,FALSE)</f>
        <v>0.28922237380627558</v>
      </c>
      <c r="K39" s="129">
        <f t="shared" si="1"/>
        <v>74490.5</v>
      </c>
      <c r="L39" s="124" t="s">
        <v>10419</v>
      </c>
    </row>
    <row r="40" spans="1:12" ht="15.5" thickTop="1" thickBot="1" x14ac:dyDescent="0.4">
      <c r="A40" s="105" t="s">
        <v>371</v>
      </c>
      <c r="B40" s="106" t="s">
        <v>372</v>
      </c>
      <c r="C40" s="106" t="s">
        <v>128</v>
      </c>
      <c r="D40" s="106" t="s">
        <v>108</v>
      </c>
      <c r="E40" s="107">
        <v>14213435.59</v>
      </c>
      <c r="F40" s="6"/>
      <c r="G40" s="124" t="str">
        <f>VLOOKUP(A40,'NCES LEA District ID'!$F$3:$S$854,14,FALSE)</f>
        <v>1730810</v>
      </c>
      <c r="H40" s="125">
        <f>VLOOKUP(A40,'Enrollment FY18-20'!$A$9:$BL$859,62,FALSE)</f>
        <v>1715</v>
      </c>
      <c r="I40" s="126">
        <f t="shared" si="0"/>
        <v>8287.7175451895037</v>
      </c>
      <c r="J40" s="127">
        <f>VLOOKUP(A40,'SAIPE FY22'!$C$9:$N$859,9,FALSE)</f>
        <v>0.28579481397970685</v>
      </c>
      <c r="K40" s="129">
        <f t="shared" si="1"/>
        <v>76205.5</v>
      </c>
      <c r="L40" s="124" t="s">
        <v>10419</v>
      </c>
    </row>
    <row r="41" spans="1:12" ht="15.5" thickTop="1" thickBot="1" x14ac:dyDescent="0.4">
      <c r="A41" s="105" t="s">
        <v>1373</v>
      </c>
      <c r="B41" s="106" t="s">
        <v>1374</v>
      </c>
      <c r="C41" s="106" t="s">
        <v>1368</v>
      </c>
      <c r="D41" s="106" t="s">
        <v>10</v>
      </c>
      <c r="E41" s="107">
        <v>660075.04999999993</v>
      </c>
      <c r="F41" s="6"/>
      <c r="G41" s="124" t="str">
        <f>VLOOKUP(A41,'NCES LEA District ID'!$F$3:$S$854,14,FALSE)</f>
        <v>1740200</v>
      </c>
      <c r="H41" s="125">
        <f>VLOOKUP(A41,'Enrollment FY18-20'!$A$9:$BL$859,62,FALSE)</f>
        <v>80</v>
      </c>
      <c r="I41" s="126">
        <f t="shared" si="0"/>
        <v>8250.9381249999988</v>
      </c>
      <c r="J41" s="127">
        <f>VLOOKUP(A41,'SAIPE FY22'!$C$9:$N$859,9,FALSE)</f>
        <v>0.28402366863905326</v>
      </c>
      <c r="K41" s="129">
        <f t="shared" si="1"/>
        <v>76285.5</v>
      </c>
      <c r="L41" s="124" t="s">
        <v>10419</v>
      </c>
    </row>
    <row r="42" spans="1:12" ht="15.5" thickTop="1" thickBot="1" x14ac:dyDescent="0.4">
      <c r="A42" s="105" t="s">
        <v>339</v>
      </c>
      <c r="B42" s="106" t="s">
        <v>340</v>
      </c>
      <c r="C42" s="106" t="s">
        <v>128</v>
      </c>
      <c r="D42" s="106" t="s">
        <v>108</v>
      </c>
      <c r="E42" s="107">
        <v>20939724.300000001</v>
      </c>
      <c r="F42" s="6"/>
      <c r="G42" s="124" t="str">
        <f>VLOOKUP(A42,'NCES LEA District ID'!$F$3:$S$854,14,FALSE)</f>
        <v>1712420</v>
      </c>
      <c r="H42" s="125">
        <f>VLOOKUP(A42,'Enrollment FY18-20'!$A$9:$BL$859,62,FALSE)</f>
        <v>2599</v>
      </c>
      <c r="I42" s="126">
        <f t="shared" si="0"/>
        <v>8056.8388995767609</v>
      </c>
      <c r="J42" s="127">
        <f>VLOOKUP(A42,'SAIPE FY22'!$C$9:$N$859,9,FALSE)</f>
        <v>0.28371954842543079</v>
      </c>
      <c r="K42" s="129">
        <f t="shared" si="1"/>
        <v>78884.5</v>
      </c>
      <c r="L42" s="124" t="s">
        <v>10419</v>
      </c>
    </row>
    <row r="43" spans="1:12" ht="15.5" thickTop="1" thickBot="1" x14ac:dyDescent="0.4">
      <c r="A43" s="105" t="s">
        <v>629</v>
      </c>
      <c r="B43" s="106" t="s">
        <v>630</v>
      </c>
      <c r="C43" s="106" t="s">
        <v>606</v>
      </c>
      <c r="D43" s="106" t="s">
        <v>10</v>
      </c>
      <c r="E43" s="107">
        <v>1671009.1500000001</v>
      </c>
      <c r="F43" s="6"/>
      <c r="G43" s="124" t="str">
        <f>VLOOKUP(A43,'NCES LEA District ID'!$F$3:$S$854,14,FALSE)</f>
        <v>1701404</v>
      </c>
      <c r="H43" s="125">
        <f>VLOOKUP(A43,'Enrollment FY18-20'!$A$9:$BL$859,62,FALSE)</f>
        <v>237.5</v>
      </c>
      <c r="I43" s="126">
        <f t="shared" si="0"/>
        <v>7035.8280000000004</v>
      </c>
      <c r="J43" s="127">
        <f>VLOOKUP(A43,'SAIPE FY22'!$C$9:$N$859,9,FALSE)</f>
        <v>0.28044280442804426</v>
      </c>
      <c r="K43" s="129">
        <f t="shared" si="1"/>
        <v>79122</v>
      </c>
      <c r="L43" s="124" t="s">
        <v>10419</v>
      </c>
    </row>
    <row r="44" spans="1:12" ht="15.5" thickTop="1" thickBot="1" x14ac:dyDescent="0.4">
      <c r="A44" s="105" t="s">
        <v>365</v>
      </c>
      <c r="B44" s="106" t="s">
        <v>366</v>
      </c>
      <c r="C44" s="106" t="s">
        <v>128</v>
      </c>
      <c r="D44" s="106" t="s">
        <v>108</v>
      </c>
      <c r="E44" s="107">
        <v>7433273.79</v>
      </c>
      <c r="F44" s="6"/>
      <c r="G44" s="124" t="str">
        <f>VLOOKUP(A44,'NCES LEA District ID'!$F$3:$S$854,14,FALSE)</f>
        <v>1711010</v>
      </c>
      <c r="H44" s="125">
        <f>VLOOKUP(A44,'Enrollment FY18-20'!$A$9:$BL$859,62,FALSE)</f>
        <v>1205.5</v>
      </c>
      <c r="I44" s="126">
        <f t="shared" si="0"/>
        <v>6166.1333803401076</v>
      </c>
      <c r="J44" s="127">
        <f>VLOOKUP(A44,'SAIPE FY22'!$C$9:$N$859,9,FALSE)</f>
        <v>0.27979604843849587</v>
      </c>
      <c r="K44" s="129">
        <f t="shared" si="1"/>
        <v>80327.5</v>
      </c>
      <c r="L44" s="124" t="s">
        <v>10419</v>
      </c>
    </row>
    <row r="45" spans="1:12" ht="15.5" thickTop="1" thickBot="1" x14ac:dyDescent="0.4">
      <c r="A45" s="105" t="s">
        <v>315</v>
      </c>
      <c r="B45" s="106" t="s">
        <v>316</v>
      </c>
      <c r="C45" s="106" t="s">
        <v>128</v>
      </c>
      <c r="D45" s="106" t="s">
        <v>108</v>
      </c>
      <c r="E45" s="107">
        <v>8840214.0299999993</v>
      </c>
      <c r="F45" s="6"/>
      <c r="G45" s="124" t="str">
        <f>VLOOKUP(A45,'NCES LEA District ID'!$F$3:$S$854,14,FALSE)</f>
        <v>1708130</v>
      </c>
      <c r="H45" s="125">
        <f>VLOOKUP(A45,'Enrollment FY18-20'!$A$9:$BL$859,62,FALSE)</f>
        <v>1043.5</v>
      </c>
      <c r="I45" s="126">
        <f t="shared" si="0"/>
        <v>8471.695285098227</v>
      </c>
      <c r="J45" s="127">
        <f>VLOOKUP(A45,'SAIPE FY22'!$C$9:$N$859,9,FALSE)</f>
        <v>0.27768860353130015</v>
      </c>
      <c r="K45" s="129">
        <f t="shared" si="1"/>
        <v>81371</v>
      </c>
      <c r="L45" s="124" t="s">
        <v>10419</v>
      </c>
    </row>
    <row r="46" spans="1:12" ht="15.5" thickTop="1" thickBot="1" x14ac:dyDescent="0.4">
      <c r="A46" s="105" t="s">
        <v>1060</v>
      </c>
      <c r="B46" s="106" t="s">
        <v>1061</v>
      </c>
      <c r="C46" s="106" t="s">
        <v>1062</v>
      </c>
      <c r="D46" s="106" t="s">
        <v>10</v>
      </c>
      <c r="E46" s="107">
        <v>2341868.3099999996</v>
      </c>
      <c r="F46" s="6"/>
      <c r="G46" s="124" t="str">
        <f>VLOOKUP(A46,'NCES LEA District ID'!$F$3:$S$854,14,FALSE)</f>
        <v>1739630</v>
      </c>
      <c r="H46" s="125">
        <f>VLOOKUP(A46,'Enrollment FY18-20'!$A$9:$BL$859,62,FALSE)</f>
        <v>356.5</v>
      </c>
      <c r="I46" s="126">
        <f t="shared" si="0"/>
        <v>6569.0555680224388</v>
      </c>
      <c r="J46" s="127">
        <f>VLOOKUP(A46,'SAIPE FY22'!$C$9:$N$859,9,FALSE)</f>
        <v>0.27762039660056659</v>
      </c>
      <c r="K46" s="129">
        <f t="shared" si="1"/>
        <v>81727.5</v>
      </c>
      <c r="L46" s="124" t="s">
        <v>10419</v>
      </c>
    </row>
    <row r="47" spans="1:12" ht="15.5" thickTop="1" thickBot="1" x14ac:dyDescent="0.4">
      <c r="A47" s="105" t="s">
        <v>1273</v>
      </c>
      <c r="B47" s="106" t="s">
        <v>1274</v>
      </c>
      <c r="C47" s="106" t="s">
        <v>1252</v>
      </c>
      <c r="D47" s="106" t="s">
        <v>108</v>
      </c>
      <c r="E47" s="107">
        <v>5677027.9299999988</v>
      </c>
      <c r="F47" s="6"/>
      <c r="G47" s="124" t="str">
        <f>VLOOKUP(A47,'NCES LEA District ID'!$F$3:$S$854,14,FALSE)</f>
        <v>1722080</v>
      </c>
      <c r="H47" s="125">
        <f>VLOOKUP(A47,'Enrollment FY18-20'!$A$9:$BL$859,62,FALSE)</f>
        <v>853.5</v>
      </c>
      <c r="I47" s="126">
        <f t="shared" si="0"/>
        <v>6651.4679906268293</v>
      </c>
      <c r="J47" s="127">
        <f>VLOOKUP(A47,'SAIPE FY22'!$C$9:$N$859,9,FALSE)</f>
        <v>0.27753303964757708</v>
      </c>
      <c r="K47" s="129">
        <f t="shared" si="1"/>
        <v>82581</v>
      </c>
      <c r="L47" s="124" t="s">
        <v>10419</v>
      </c>
    </row>
    <row r="48" spans="1:12" ht="15.5" thickTop="1" thickBot="1" x14ac:dyDescent="0.4">
      <c r="A48" s="105" t="s">
        <v>1517</v>
      </c>
      <c r="B48" s="106" t="s">
        <v>1518</v>
      </c>
      <c r="C48" s="106" t="s">
        <v>1505</v>
      </c>
      <c r="D48" s="106" t="s">
        <v>10</v>
      </c>
      <c r="E48" s="107">
        <v>60694918.520000003</v>
      </c>
      <c r="F48" s="6"/>
      <c r="G48" s="124" t="str">
        <f>VLOOKUP(A48,'NCES LEA District ID'!$F$3:$S$854,14,FALSE)</f>
        <v>1731230</v>
      </c>
      <c r="H48" s="125">
        <f>VLOOKUP(A48,'Enrollment FY18-20'!$A$9:$BL$859,62,FALSE)</f>
        <v>12513.25</v>
      </c>
      <c r="I48" s="126">
        <f t="shared" si="0"/>
        <v>4850.4520024773747</v>
      </c>
      <c r="J48" s="127">
        <f>VLOOKUP(A48,'SAIPE FY22'!$C$9:$N$859,9,FALSE)</f>
        <v>0.27363787163455405</v>
      </c>
      <c r="K48" s="129">
        <f t="shared" si="1"/>
        <v>95094.25</v>
      </c>
      <c r="L48" s="124" t="s">
        <v>10419</v>
      </c>
    </row>
    <row r="49" spans="1:12" ht="15.5" thickTop="1" thickBot="1" x14ac:dyDescent="0.4">
      <c r="A49" s="105" t="s">
        <v>1166</v>
      </c>
      <c r="B49" s="106" t="s">
        <v>1167</v>
      </c>
      <c r="C49" s="106" t="s">
        <v>1161</v>
      </c>
      <c r="D49" s="106" t="s">
        <v>108</v>
      </c>
      <c r="E49" s="107">
        <v>20143868.890000001</v>
      </c>
      <c r="F49" s="6"/>
      <c r="G49" s="124" t="str">
        <f>VLOOKUP(A49,'NCES LEA District ID'!$F$3:$S$854,14,FALSE)</f>
        <v>1743860</v>
      </c>
      <c r="H49" s="125">
        <f>VLOOKUP(A49,'Enrollment FY18-20'!$A$9:$BL$859,62,FALSE)</f>
        <v>2442</v>
      </c>
      <c r="I49" s="126">
        <f t="shared" si="0"/>
        <v>8248.9225593775591</v>
      </c>
      <c r="J49" s="127">
        <f>VLOOKUP(A49,'SAIPE FY22'!$C$9:$N$859,9,FALSE)</f>
        <v>0.27295810410495136</v>
      </c>
      <c r="K49" s="129">
        <f t="shared" si="1"/>
        <v>97536.25</v>
      </c>
      <c r="L49" s="124" t="s">
        <v>10419</v>
      </c>
    </row>
    <row r="50" spans="1:12" ht="15.5" thickTop="1" thickBot="1" x14ac:dyDescent="0.4">
      <c r="A50" s="105" t="s">
        <v>546</v>
      </c>
      <c r="B50" s="106" t="s">
        <v>547</v>
      </c>
      <c r="C50" s="106" t="s">
        <v>545</v>
      </c>
      <c r="D50" s="106" t="s">
        <v>10</v>
      </c>
      <c r="E50" s="107">
        <v>6346798.0799999991</v>
      </c>
      <c r="F50" s="6"/>
      <c r="G50" s="124" t="str">
        <f>VLOOKUP(A50,'NCES LEA District ID'!$F$3:$S$854,14,FALSE)</f>
        <v>1722150</v>
      </c>
      <c r="H50" s="125">
        <f>VLOOKUP(A50,'Enrollment FY18-20'!$A$9:$BL$859,62,FALSE)</f>
        <v>1141</v>
      </c>
      <c r="I50" s="126">
        <f t="shared" si="0"/>
        <v>5562.4873619631899</v>
      </c>
      <c r="J50" s="127">
        <f>VLOOKUP(A50,'SAIPE FY22'!$C$9:$N$859,9,FALSE)</f>
        <v>0.27242524916943522</v>
      </c>
      <c r="K50" s="129">
        <f t="shared" si="1"/>
        <v>98677.25</v>
      </c>
      <c r="L50" s="124" t="s">
        <v>10419</v>
      </c>
    </row>
    <row r="51" spans="1:12" ht="15.5" thickTop="1" thickBot="1" x14ac:dyDescent="0.4">
      <c r="A51" s="105" t="s">
        <v>1717</v>
      </c>
      <c r="B51" s="106" t="s">
        <v>1718</v>
      </c>
      <c r="C51" s="106" t="s">
        <v>1706</v>
      </c>
      <c r="D51" s="106" t="s">
        <v>10</v>
      </c>
      <c r="E51" s="107">
        <v>7169969.0700000003</v>
      </c>
      <c r="F51" s="6"/>
      <c r="G51" s="124" t="str">
        <f>VLOOKUP(A51,'NCES LEA District ID'!$F$3:$S$854,14,FALSE)</f>
        <v>1719660</v>
      </c>
      <c r="H51" s="125">
        <f>VLOOKUP(A51,'Enrollment FY18-20'!$A$9:$BL$859,62,FALSE)</f>
        <v>1167.5</v>
      </c>
      <c r="I51" s="126">
        <f t="shared" si="0"/>
        <v>6141.3011306209855</v>
      </c>
      <c r="J51" s="127">
        <f>VLOOKUP(A51,'SAIPE FY22'!$C$9:$N$859,9,FALSE)</f>
        <v>0.27195945945945948</v>
      </c>
      <c r="K51" s="129">
        <f t="shared" si="1"/>
        <v>99844.75</v>
      </c>
      <c r="L51" s="124" t="s">
        <v>10419</v>
      </c>
    </row>
    <row r="52" spans="1:12" ht="15.5" thickTop="1" thickBot="1" x14ac:dyDescent="0.4">
      <c r="A52" s="105" t="s">
        <v>389</v>
      </c>
      <c r="B52" s="106" t="s">
        <v>390</v>
      </c>
      <c r="C52" s="106" t="s">
        <v>128</v>
      </c>
      <c r="D52" s="106" t="s">
        <v>119</v>
      </c>
      <c r="E52" s="107">
        <v>19848066.719999999</v>
      </c>
      <c r="F52" s="6"/>
      <c r="G52" s="124" t="str">
        <f>VLOOKUP(A52,'NCES LEA District ID'!$F$3:$S$854,14,FALSE)</f>
        <v>1706420</v>
      </c>
      <c r="H52" s="125">
        <f>VLOOKUP(A52,'Enrollment FY18-20'!$A$9:$BL$859,62,FALSE)</f>
        <v>3042.5</v>
      </c>
      <c r="I52" s="126">
        <f t="shared" si="0"/>
        <v>6523.6045094494657</v>
      </c>
      <c r="J52" s="127">
        <f>VLOOKUP(A52,'SAIPE FY22'!$C$9:$N$859,9,FALSE)</f>
        <v>0.27185167348904404</v>
      </c>
      <c r="K52" s="129">
        <f t="shared" si="1"/>
        <v>102887.25</v>
      </c>
      <c r="L52" s="124" t="s">
        <v>10419</v>
      </c>
    </row>
    <row r="53" spans="1:12" ht="15.5" thickTop="1" thickBot="1" x14ac:dyDescent="0.4">
      <c r="A53" s="105" t="s">
        <v>383</v>
      </c>
      <c r="B53" s="106" t="s">
        <v>384</v>
      </c>
      <c r="C53" s="106" t="s">
        <v>128</v>
      </c>
      <c r="D53" s="106" t="s">
        <v>108</v>
      </c>
      <c r="E53" s="107">
        <v>2482436.7399999998</v>
      </c>
      <c r="F53" s="6"/>
      <c r="G53" s="124" t="str">
        <f>VLOOKUP(A53,'NCES LEA District ID'!$F$3:$S$854,14,FALSE)</f>
        <v>1735340</v>
      </c>
      <c r="H53" s="125">
        <f>VLOOKUP(A53,'Enrollment FY18-20'!$A$9:$BL$859,62,FALSE)</f>
        <v>361.5</v>
      </c>
      <c r="I53" s="126">
        <f t="shared" si="0"/>
        <v>6867.044923928077</v>
      </c>
      <c r="J53" s="127">
        <f>VLOOKUP(A53,'SAIPE FY22'!$C$9:$N$859,9,FALSE)</f>
        <v>0.26746987951807227</v>
      </c>
      <c r="K53" s="129">
        <f t="shared" si="1"/>
        <v>103248.75</v>
      </c>
      <c r="L53" s="124" t="s">
        <v>10419</v>
      </c>
    </row>
    <row r="54" spans="1:12" ht="15.5" thickTop="1" thickBot="1" x14ac:dyDescent="0.4">
      <c r="A54" s="105" t="s">
        <v>343</v>
      </c>
      <c r="B54" s="106" t="s">
        <v>344</v>
      </c>
      <c r="C54" s="106" t="s">
        <v>128</v>
      </c>
      <c r="D54" s="106" t="s">
        <v>108</v>
      </c>
      <c r="E54" s="107">
        <v>9023492.9699999988</v>
      </c>
      <c r="F54" s="6"/>
      <c r="G54" s="124" t="str">
        <f>VLOOKUP(A54,'NCES LEA District ID'!$F$3:$S$854,14,FALSE)</f>
        <v>1736750</v>
      </c>
      <c r="H54" s="125">
        <f>VLOOKUP(A54,'Enrollment FY18-20'!$A$9:$BL$859,62,FALSE)</f>
        <v>1525</v>
      </c>
      <c r="I54" s="126">
        <f t="shared" si="0"/>
        <v>5917.0445704918029</v>
      </c>
      <c r="J54" s="127">
        <f>VLOOKUP(A54,'SAIPE FY22'!$C$9:$N$859,9,FALSE)</f>
        <v>0.26456599286563615</v>
      </c>
      <c r="K54" s="129">
        <f t="shared" si="1"/>
        <v>104773.75</v>
      </c>
      <c r="L54" s="124" t="s">
        <v>10419</v>
      </c>
    </row>
    <row r="55" spans="1:12" ht="15.5" thickTop="1" thickBot="1" x14ac:dyDescent="0.4">
      <c r="A55" s="105" t="s">
        <v>219</v>
      </c>
      <c r="B55" s="106" t="s">
        <v>220</v>
      </c>
      <c r="C55" s="106" t="s">
        <v>128</v>
      </c>
      <c r="D55" s="106" t="s">
        <v>108</v>
      </c>
      <c r="E55" s="107">
        <v>1618584.4000000001</v>
      </c>
      <c r="F55" s="6"/>
      <c r="G55" s="124" t="str">
        <f>VLOOKUP(A55,'NCES LEA District ID'!$F$3:$S$854,14,FALSE)</f>
        <v>1733390</v>
      </c>
      <c r="H55" s="125">
        <f>VLOOKUP(A55,'Enrollment FY18-20'!$A$9:$BL$859,62,FALSE)</f>
        <v>623</v>
      </c>
      <c r="I55" s="126">
        <f t="shared" si="0"/>
        <v>2598.0487961476729</v>
      </c>
      <c r="J55" s="127">
        <f>VLOOKUP(A55,'SAIPE FY22'!$C$9:$N$859,9,FALSE)</f>
        <v>0.26243567753001718</v>
      </c>
      <c r="K55" s="129">
        <f t="shared" si="1"/>
        <v>105396.75</v>
      </c>
      <c r="L55" s="124" t="s">
        <v>10419</v>
      </c>
    </row>
    <row r="56" spans="1:12" ht="15.5" thickTop="1" thickBot="1" x14ac:dyDescent="0.4">
      <c r="A56" s="105" t="s">
        <v>317</v>
      </c>
      <c r="B56" s="106" t="s">
        <v>318</v>
      </c>
      <c r="C56" s="106" t="s">
        <v>128</v>
      </c>
      <c r="D56" s="106" t="s">
        <v>108</v>
      </c>
      <c r="E56" s="107">
        <v>2189358.1</v>
      </c>
      <c r="F56" s="6"/>
      <c r="G56" s="124" t="str">
        <f>VLOOKUP(A56,'NCES LEA District ID'!$F$3:$S$854,14,FALSE)</f>
        <v>1730900</v>
      </c>
      <c r="H56" s="125">
        <f>VLOOKUP(A56,'Enrollment FY18-20'!$A$9:$BL$859,62,FALSE)</f>
        <v>225</v>
      </c>
      <c r="I56" s="126">
        <f t="shared" si="0"/>
        <v>9730.4804444444453</v>
      </c>
      <c r="J56" s="127">
        <f>VLOOKUP(A56,'SAIPE FY22'!$C$9:$N$859,9,FALSE)</f>
        <v>0.26136363636363635</v>
      </c>
      <c r="K56" s="129">
        <f t="shared" si="1"/>
        <v>105621.75</v>
      </c>
      <c r="L56" s="124" t="s">
        <v>10419</v>
      </c>
    </row>
    <row r="57" spans="1:12" ht="15.5" thickTop="1" thickBot="1" x14ac:dyDescent="0.4">
      <c r="A57" s="105" t="s">
        <v>373</v>
      </c>
      <c r="B57" s="106" t="s">
        <v>374</v>
      </c>
      <c r="C57" s="106" t="s">
        <v>128</v>
      </c>
      <c r="D57" s="106" t="s">
        <v>108</v>
      </c>
      <c r="E57" s="107">
        <v>6321718.25</v>
      </c>
      <c r="F57" s="6"/>
      <c r="G57" s="124" t="str">
        <f>VLOOKUP(A57,'NCES LEA District ID'!$F$3:$S$854,14,FALSE)</f>
        <v>1716950</v>
      </c>
      <c r="H57" s="125">
        <f>VLOOKUP(A57,'Enrollment FY18-20'!$A$9:$BL$859,62,FALSE)</f>
        <v>1091.5</v>
      </c>
      <c r="I57" s="126">
        <f t="shared" si="0"/>
        <v>5791.7711864406783</v>
      </c>
      <c r="J57" s="127">
        <f>VLOOKUP(A57,'SAIPE FY22'!$C$9:$N$859,9,FALSE)</f>
        <v>0.26065969428801289</v>
      </c>
      <c r="K57" s="129">
        <f t="shared" si="1"/>
        <v>106713.25</v>
      </c>
      <c r="L57" s="124" t="s">
        <v>10419</v>
      </c>
    </row>
    <row r="58" spans="1:12" ht="15.5" thickTop="1" thickBot="1" x14ac:dyDescent="0.4">
      <c r="A58" s="105" t="s">
        <v>353</v>
      </c>
      <c r="B58" s="106" t="s">
        <v>354</v>
      </c>
      <c r="C58" s="106" t="s">
        <v>128</v>
      </c>
      <c r="D58" s="106" t="s">
        <v>108</v>
      </c>
      <c r="E58" s="107">
        <v>1439708.4200000002</v>
      </c>
      <c r="F58" s="6"/>
      <c r="G58" s="124" t="str">
        <f>VLOOKUP(A58,'NCES LEA District ID'!$F$3:$S$854,14,FALSE)</f>
        <v>1707860</v>
      </c>
      <c r="H58" s="125">
        <f>VLOOKUP(A58,'Enrollment FY18-20'!$A$9:$BL$859,62,FALSE)</f>
        <v>190.5</v>
      </c>
      <c r="I58" s="126">
        <f t="shared" si="0"/>
        <v>7557.5245144356968</v>
      </c>
      <c r="J58" s="127">
        <f>VLOOKUP(A58,'SAIPE FY22'!$C$9:$N$859,9,FALSE)</f>
        <v>0.26</v>
      </c>
      <c r="K58" s="129">
        <f t="shared" si="1"/>
        <v>106903.75</v>
      </c>
      <c r="L58" s="124" t="s">
        <v>10419</v>
      </c>
    </row>
    <row r="59" spans="1:12" ht="15.5" thickTop="1" thickBot="1" x14ac:dyDescent="0.4">
      <c r="A59" s="105" t="s">
        <v>457</v>
      </c>
      <c r="B59" s="106" t="s">
        <v>458</v>
      </c>
      <c r="C59" s="106" t="s">
        <v>444</v>
      </c>
      <c r="D59" s="106" t="s">
        <v>108</v>
      </c>
      <c r="E59" s="107">
        <v>723909.88</v>
      </c>
      <c r="F59" s="6"/>
      <c r="G59" s="124" t="str">
        <f>VLOOKUP(A59,'NCES LEA District ID'!$F$3:$S$854,14,FALSE)</f>
        <v>1738790</v>
      </c>
      <c r="H59" s="125">
        <f>VLOOKUP(A59,'Enrollment FY18-20'!$A$9:$BL$859,62,FALSE)</f>
        <v>148.5</v>
      </c>
      <c r="I59" s="126">
        <f t="shared" si="0"/>
        <v>4874.8140067340064</v>
      </c>
      <c r="J59" s="127">
        <f>VLOOKUP(A59,'SAIPE FY22'!$C$9:$N$859,9,FALSE)</f>
        <v>0.25886524822695034</v>
      </c>
      <c r="K59" s="129">
        <f t="shared" si="1"/>
        <v>107052.25</v>
      </c>
      <c r="L59" s="124" t="s">
        <v>10419</v>
      </c>
    </row>
    <row r="60" spans="1:12" ht="15.5" thickTop="1" thickBot="1" x14ac:dyDescent="0.4">
      <c r="A60" s="105" t="s">
        <v>455</v>
      </c>
      <c r="B60" s="106" t="s">
        <v>456</v>
      </c>
      <c r="C60" s="106" t="s">
        <v>444</v>
      </c>
      <c r="D60" s="106" t="s">
        <v>10</v>
      </c>
      <c r="E60" s="107">
        <v>10714903.850000001</v>
      </c>
      <c r="F60" s="6"/>
      <c r="G60" s="124" t="str">
        <f>VLOOKUP(A60,'NCES LEA District ID'!$F$3:$S$854,14,FALSE)</f>
        <v>1739960</v>
      </c>
      <c r="H60" s="125">
        <f>VLOOKUP(A60,'Enrollment FY18-20'!$A$9:$BL$859,62,FALSE)</f>
        <v>4180</v>
      </c>
      <c r="I60" s="126">
        <f t="shared" si="0"/>
        <v>2563.3741267942587</v>
      </c>
      <c r="J60" s="127">
        <f>VLOOKUP(A60,'SAIPE FY22'!$C$9:$N$859,9,FALSE)</f>
        <v>0.25831622176591373</v>
      </c>
      <c r="K60" s="129">
        <f t="shared" si="1"/>
        <v>111232.25</v>
      </c>
      <c r="L60" s="124" t="s">
        <v>10419</v>
      </c>
    </row>
    <row r="61" spans="1:12" ht="15.5" thickTop="1" thickBot="1" x14ac:dyDescent="0.4">
      <c r="A61" s="105" t="s">
        <v>625</v>
      </c>
      <c r="B61" s="106" t="s">
        <v>626</v>
      </c>
      <c r="C61" s="106" t="s">
        <v>606</v>
      </c>
      <c r="D61" s="106" t="s">
        <v>10</v>
      </c>
      <c r="E61" s="107">
        <v>3003937.65</v>
      </c>
      <c r="F61" s="6"/>
      <c r="G61" s="124" t="str">
        <f>VLOOKUP(A61,'NCES LEA District ID'!$F$3:$S$854,14,FALSE)</f>
        <v>1735310</v>
      </c>
      <c r="H61" s="125">
        <f>VLOOKUP(A61,'Enrollment FY18-20'!$A$9:$BL$859,62,FALSE)</f>
        <v>449</v>
      </c>
      <c r="I61" s="126">
        <f t="shared" si="0"/>
        <v>6690.2842984409799</v>
      </c>
      <c r="J61" s="127">
        <f>VLOOKUP(A61,'SAIPE FY22'!$C$9:$N$859,9,FALSE)</f>
        <v>0.25813449023861174</v>
      </c>
      <c r="K61" s="129">
        <f t="shared" si="1"/>
        <v>111681.25</v>
      </c>
      <c r="L61" s="124" t="s">
        <v>10419</v>
      </c>
    </row>
    <row r="62" spans="1:12" ht="15.5" thickTop="1" thickBot="1" x14ac:dyDescent="0.4">
      <c r="A62" s="105" t="s">
        <v>1127</v>
      </c>
      <c r="B62" s="106" t="s">
        <v>1128</v>
      </c>
      <c r="C62" s="106" t="s">
        <v>1099</v>
      </c>
      <c r="D62" s="106" t="s">
        <v>10</v>
      </c>
      <c r="E62" s="107">
        <v>35826039.450000003</v>
      </c>
      <c r="F62" s="6"/>
      <c r="G62" s="124" t="str">
        <f>VLOOKUP(A62,'NCES LEA District ID'!$F$3:$S$854,14,FALSE)</f>
        <v>1720760</v>
      </c>
      <c r="H62" s="125">
        <f>VLOOKUP(A62,'Enrollment FY18-20'!$A$9:$BL$859,62,FALSE)</f>
        <v>4671.5</v>
      </c>
      <c r="I62" s="126">
        <f t="shared" si="0"/>
        <v>7669.0654928823724</v>
      </c>
      <c r="J62" s="127">
        <f>VLOOKUP(A62,'SAIPE FY22'!$C$9:$N$859,9,FALSE)</f>
        <v>0.25564194955433339</v>
      </c>
      <c r="K62" s="129">
        <f t="shared" si="1"/>
        <v>116352.75</v>
      </c>
      <c r="L62" s="124" t="s">
        <v>10419</v>
      </c>
    </row>
    <row r="63" spans="1:12" ht="15.5" thickTop="1" thickBot="1" x14ac:dyDescent="0.4">
      <c r="A63" s="105" t="s">
        <v>1078</v>
      </c>
      <c r="B63" s="106" t="s">
        <v>1079</v>
      </c>
      <c r="C63" s="106" t="s">
        <v>1067</v>
      </c>
      <c r="D63" s="106" t="s">
        <v>10</v>
      </c>
      <c r="E63" s="107">
        <v>872523.26</v>
      </c>
      <c r="F63" s="6"/>
      <c r="G63" s="124" t="str">
        <f>VLOOKUP(A63,'NCES LEA District ID'!$F$3:$S$854,14,FALSE)</f>
        <v>1742990</v>
      </c>
      <c r="H63" s="125">
        <f>VLOOKUP(A63,'Enrollment FY18-20'!$A$9:$BL$859,62,FALSE)</f>
        <v>314</v>
      </c>
      <c r="I63" s="126">
        <f t="shared" si="0"/>
        <v>2778.7364968152865</v>
      </c>
      <c r="J63" s="127">
        <f>VLOOKUP(A63,'SAIPE FY22'!$C$9:$N$859,9,FALSE)</f>
        <v>0.25505050505050503</v>
      </c>
      <c r="K63" s="129">
        <f t="shared" si="1"/>
        <v>116666.75</v>
      </c>
      <c r="L63" s="124" t="s">
        <v>10419</v>
      </c>
    </row>
    <row r="64" spans="1:12" ht="15.5" thickTop="1" thickBot="1" x14ac:dyDescent="0.4">
      <c r="A64" s="105" t="s">
        <v>582</v>
      </c>
      <c r="B64" s="106" t="s">
        <v>583</v>
      </c>
      <c r="C64" s="106" t="s">
        <v>577</v>
      </c>
      <c r="D64" s="106" t="s">
        <v>108</v>
      </c>
      <c r="E64" s="107">
        <v>928655.70000000007</v>
      </c>
      <c r="F64" s="6"/>
      <c r="G64" s="124" t="str">
        <f>VLOOKUP(A64,'NCES LEA District ID'!$F$3:$S$854,14,FALSE)</f>
        <v>1705570</v>
      </c>
      <c r="H64" s="125">
        <f>VLOOKUP(A64,'Enrollment FY18-20'!$A$9:$BL$859,62,FALSE)</f>
        <v>139</v>
      </c>
      <c r="I64" s="126">
        <f t="shared" si="0"/>
        <v>6680.9762589928059</v>
      </c>
      <c r="J64" s="127">
        <f>VLOOKUP(A64,'SAIPE FY22'!$C$9:$N$859,9,FALSE)</f>
        <v>0.25461254612546125</v>
      </c>
      <c r="K64" s="129">
        <f t="shared" si="1"/>
        <v>116805.75</v>
      </c>
      <c r="L64" s="124" t="s">
        <v>10419</v>
      </c>
    </row>
    <row r="65" spans="1:12" ht="15.5" thickTop="1" thickBot="1" x14ac:dyDescent="0.4">
      <c r="A65" s="105" t="s">
        <v>1497</v>
      </c>
      <c r="B65" s="106" t="s">
        <v>1498</v>
      </c>
      <c r="C65" s="106" t="s">
        <v>1488</v>
      </c>
      <c r="D65" s="106" t="s">
        <v>108</v>
      </c>
      <c r="E65" s="107">
        <v>6805017.5700000012</v>
      </c>
      <c r="F65" s="6"/>
      <c r="G65" s="124" t="str">
        <f>VLOOKUP(A65,'NCES LEA District ID'!$F$3:$S$854,14,FALSE)</f>
        <v>1734350</v>
      </c>
      <c r="H65" s="125">
        <f>VLOOKUP(A65,'Enrollment FY18-20'!$A$9:$BL$859,62,FALSE)</f>
        <v>927</v>
      </c>
      <c r="I65" s="126">
        <f t="shared" si="0"/>
        <v>7340.9035275080923</v>
      </c>
      <c r="J65" s="127">
        <f>VLOOKUP(A65,'SAIPE FY22'!$C$9:$N$859,9,FALSE)</f>
        <v>0.25450689289501588</v>
      </c>
      <c r="K65" s="129">
        <f t="shared" si="1"/>
        <v>117732.75</v>
      </c>
      <c r="L65" s="124" t="s">
        <v>10419</v>
      </c>
    </row>
    <row r="66" spans="1:12" ht="15.5" thickTop="1" thickBot="1" x14ac:dyDescent="0.4">
      <c r="A66" s="105" t="s">
        <v>617</v>
      </c>
      <c r="B66" s="106" t="s">
        <v>618</v>
      </c>
      <c r="C66" s="106" t="s">
        <v>606</v>
      </c>
      <c r="D66" s="106" t="s">
        <v>108</v>
      </c>
      <c r="E66" s="107">
        <v>1840829.5299999998</v>
      </c>
      <c r="F66" s="6"/>
      <c r="G66" s="124" t="str">
        <f>VLOOKUP(A66,'NCES LEA District ID'!$F$3:$S$854,14,FALSE)</f>
        <v>1709180</v>
      </c>
      <c r="H66" s="125">
        <f>VLOOKUP(A66,'Enrollment FY18-20'!$A$9:$BL$859,62,FALSE)</f>
        <v>313</v>
      </c>
      <c r="I66" s="126">
        <f t="shared" si="0"/>
        <v>5881.244504792332</v>
      </c>
      <c r="J66" s="127">
        <f>VLOOKUP(A66,'SAIPE FY22'!$C$9:$N$859,9,FALSE)</f>
        <v>0.25438596491228072</v>
      </c>
      <c r="K66" s="129">
        <f t="shared" si="1"/>
        <v>118045.75</v>
      </c>
      <c r="L66" s="124" t="s">
        <v>10419</v>
      </c>
    </row>
    <row r="67" spans="1:12" ht="15.5" thickTop="1" thickBot="1" x14ac:dyDescent="0.4">
      <c r="A67" s="105" t="s">
        <v>287</v>
      </c>
      <c r="B67" s="106" t="s">
        <v>288</v>
      </c>
      <c r="C67" s="106" t="s">
        <v>128</v>
      </c>
      <c r="D67" s="106" t="s">
        <v>108</v>
      </c>
      <c r="E67" s="107">
        <v>16229195.120000001</v>
      </c>
      <c r="F67" s="6"/>
      <c r="G67" s="124" t="str">
        <f>VLOOKUP(A67,'NCES LEA District ID'!$F$3:$S$854,14,FALSE)</f>
        <v>1707170</v>
      </c>
      <c r="H67" s="125">
        <f>VLOOKUP(A67,'Enrollment FY18-20'!$A$9:$BL$859,62,FALSE)</f>
        <v>2662.5</v>
      </c>
      <c r="I67" s="126">
        <f t="shared" si="0"/>
        <v>6095.4723455399062</v>
      </c>
      <c r="J67" s="127">
        <f>VLOOKUP(A67,'SAIPE FY22'!$C$9:$N$859,9,FALSE)</f>
        <v>0.25349521707137601</v>
      </c>
      <c r="K67" s="129">
        <f t="shared" si="1"/>
        <v>120708.25</v>
      </c>
      <c r="L67" s="124" t="s">
        <v>10419</v>
      </c>
    </row>
    <row r="68" spans="1:12" ht="15.5" thickTop="1" thickBot="1" x14ac:dyDescent="0.4">
      <c r="A68" s="105" t="s">
        <v>509</v>
      </c>
      <c r="B68" s="106" t="s">
        <v>510</v>
      </c>
      <c r="C68" s="106" t="s">
        <v>502</v>
      </c>
      <c r="D68" s="106" t="s">
        <v>10</v>
      </c>
      <c r="E68" s="107">
        <v>7553782.1000000006</v>
      </c>
      <c r="F68" s="6"/>
      <c r="G68" s="124" t="str">
        <f>VLOOKUP(A68,'NCES LEA District ID'!$F$3:$S$854,14,FALSE)</f>
        <v>1730750</v>
      </c>
      <c r="H68" s="125">
        <f>VLOOKUP(A68,'Enrollment FY18-20'!$A$9:$BL$859,62,FALSE)</f>
        <v>1258.5</v>
      </c>
      <c r="I68" s="126">
        <f t="shared" si="0"/>
        <v>6002.2106475963456</v>
      </c>
      <c r="J68" s="127">
        <f>VLOOKUP(A68,'SAIPE FY22'!$C$9:$N$859,9,FALSE)</f>
        <v>0.25152838427947599</v>
      </c>
      <c r="K68" s="129">
        <f t="shared" si="1"/>
        <v>121966.75</v>
      </c>
      <c r="L68" s="124" t="s">
        <v>10419</v>
      </c>
    </row>
    <row r="69" spans="1:12" ht="15.5" thickTop="1" thickBot="1" x14ac:dyDescent="0.4">
      <c r="A69" s="105" t="s">
        <v>1146</v>
      </c>
      <c r="B69" s="106" t="s">
        <v>1147</v>
      </c>
      <c r="C69" s="106" t="s">
        <v>1145</v>
      </c>
      <c r="D69" s="106" t="s">
        <v>10</v>
      </c>
      <c r="E69" s="107">
        <v>19622501.300000001</v>
      </c>
      <c r="F69" s="6"/>
      <c r="G69" s="124" t="str">
        <f>VLOOKUP(A69,'NCES LEA District ID'!$F$3:$S$854,14,FALSE)</f>
        <v>1716080</v>
      </c>
      <c r="H69" s="125">
        <f>VLOOKUP(A69,'Enrollment FY18-20'!$A$9:$BL$859,62,FALSE)</f>
        <v>4116</v>
      </c>
      <c r="I69" s="126">
        <f t="shared" si="0"/>
        <v>4767.3715500485914</v>
      </c>
      <c r="J69" s="127">
        <f>VLOOKUP(A69,'SAIPE FY22'!$C$9:$N$859,9,FALSE)</f>
        <v>0.24941995359628771</v>
      </c>
      <c r="K69" s="129">
        <f t="shared" si="1"/>
        <v>126082.75</v>
      </c>
      <c r="L69" s="124" t="s">
        <v>10419</v>
      </c>
    </row>
    <row r="70" spans="1:12" ht="15.5" thickTop="1" thickBot="1" x14ac:dyDescent="0.4">
      <c r="A70" s="105" t="s">
        <v>355</v>
      </c>
      <c r="B70" s="106" t="s">
        <v>356</v>
      </c>
      <c r="C70" s="106" t="s">
        <v>128</v>
      </c>
      <c r="D70" s="106" t="s">
        <v>108</v>
      </c>
      <c r="E70" s="107">
        <v>8877625.3300000001</v>
      </c>
      <c r="F70" s="6"/>
      <c r="G70" s="124" t="str">
        <f>VLOOKUP(A70,'NCES LEA District ID'!$F$3:$S$854,14,FALSE)</f>
        <v>1741520</v>
      </c>
      <c r="H70" s="125">
        <f>VLOOKUP(A70,'Enrollment FY18-20'!$A$9:$BL$859,62,FALSE)</f>
        <v>1035</v>
      </c>
      <c r="I70" s="126">
        <f t="shared" si="0"/>
        <v>8577.4157777777782</v>
      </c>
      <c r="J70" s="127">
        <f>VLOOKUP(A70,'SAIPE FY22'!$C$9:$N$859,9,FALSE)</f>
        <v>0.24880708929788684</v>
      </c>
      <c r="K70" s="129">
        <f t="shared" si="1"/>
        <v>127117.75</v>
      </c>
      <c r="L70" s="124" t="s">
        <v>10419</v>
      </c>
    </row>
    <row r="71" spans="1:12" ht="15.5" thickTop="1" thickBot="1" x14ac:dyDescent="0.4">
      <c r="A71" s="105" t="s">
        <v>297</v>
      </c>
      <c r="B71" s="106" t="s">
        <v>298</v>
      </c>
      <c r="C71" s="106" t="s">
        <v>128</v>
      </c>
      <c r="D71" s="106" t="s">
        <v>108</v>
      </c>
      <c r="E71" s="107">
        <v>7177589.3200000003</v>
      </c>
      <c r="F71" s="6"/>
      <c r="G71" s="124" t="str">
        <f>VLOOKUP(A71,'NCES LEA District ID'!$F$3:$S$854,14,FALSE)</f>
        <v>1733690</v>
      </c>
      <c r="H71" s="125">
        <f>VLOOKUP(A71,'Enrollment FY18-20'!$A$9:$BL$859,62,FALSE)</f>
        <v>2160.5</v>
      </c>
      <c r="I71" s="126">
        <f t="shared" si="0"/>
        <v>3322.1889932885906</v>
      </c>
      <c r="J71" s="127">
        <f>VLOOKUP(A71,'SAIPE FY22'!$C$9:$N$859,9,FALSE)</f>
        <v>0.24865350089766608</v>
      </c>
      <c r="K71" s="129">
        <f t="shared" si="1"/>
        <v>129278.25</v>
      </c>
      <c r="L71" s="124" t="s">
        <v>10419</v>
      </c>
    </row>
    <row r="72" spans="1:12" ht="15.5" thickTop="1" thickBot="1" x14ac:dyDescent="0.4">
      <c r="A72" s="105" t="s">
        <v>1794</v>
      </c>
      <c r="B72" s="106" t="s">
        <v>1795</v>
      </c>
      <c r="C72" s="106" t="s">
        <v>907</v>
      </c>
      <c r="D72" s="106" t="s">
        <v>108</v>
      </c>
      <c r="E72" s="107">
        <v>1002874.47</v>
      </c>
      <c r="F72" s="6"/>
      <c r="G72" s="124" t="str">
        <f>VLOOKUP(A72,'NCES LEA District ID'!$F$3:$S$854,14,FALSE)</f>
        <v>1722050</v>
      </c>
      <c r="H72" s="125">
        <f>VLOOKUP(A72,'Enrollment FY18-20'!$A$9:$BL$859,62,FALSE)</f>
        <v>365</v>
      </c>
      <c r="I72" s="126">
        <f t="shared" ref="I72:I135" si="2">E72/H72</f>
        <v>2747.601287671233</v>
      </c>
      <c r="J72" s="127">
        <f>VLOOKUP(A72,'SAIPE FY22'!$C$9:$N$859,9,FALSE)</f>
        <v>0.24852071005917159</v>
      </c>
      <c r="K72" s="129">
        <f t="shared" si="1"/>
        <v>129643.25</v>
      </c>
      <c r="L72" s="124" t="s">
        <v>10419</v>
      </c>
    </row>
    <row r="73" spans="1:12" ht="15.5" thickTop="1" thickBot="1" x14ac:dyDescent="0.4">
      <c r="A73" s="105" t="s">
        <v>1548</v>
      </c>
      <c r="B73" s="106" t="s">
        <v>1549</v>
      </c>
      <c r="C73" s="106" t="s">
        <v>1541</v>
      </c>
      <c r="D73" s="106" t="s">
        <v>108</v>
      </c>
      <c r="E73" s="107">
        <v>2073072.0299999998</v>
      </c>
      <c r="F73" s="6"/>
      <c r="G73" s="124" t="str">
        <f>VLOOKUP(A73,'NCES LEA District ID'!$F$3:$S$854,14,FALSE)</f>
        <v>1708310</v>
      </c>
      <c r="H73" s="125">
        <f>VLOOKUP(A73,'Enrollment FY18-20'!$A$9:$BL$859,62,FALSE)</f>
        <v>268.5</v>
      </c>
      <c r="I73" s="126">
        <f t="shared" si="2"/>
        <v>7720.9386592178762</v>
      </c>
      <c r="J73" s="127">
        <f>VLOOKUP(A73,'SAIPE FY22'!$C$9:$N$859,9,FALSE)</f>
        <v>0.24806201550387597</v>
      </c>
      <c r="K73" s="129">
        <f t="shared" si="1"/>
        <v>129911.75</v>
      </c>
      <c r="L73" s="124" t="s">
        <v>10419</v>
      </c>
    </row>
    <row r="74" spans="1:12" ht="15.5" thickTop="1" thickBot="1" x14ac:dyDescent="0.4">
      <c r="A74" s="105" t="s">
        <v>1550</v>
      </c>
      <c r="B74" s="106" t="s">
        <v>1551</v>
      </c>
      <c r="C74" s="106" t="s">
        <v>1541</v>
      </c>
      <c r="D74" s="106" t="s">
        <v>108</v>
      </c>
      <c r="E74" s="107">
        <v>12307445.710000001</v>
      </c>
      <c r="F74" s="6"/>
      <c r="G74" s="124" t="str">
        <f>VLOOKUP(A74,'NCES LEA District ID'!$F$3:$S$854,14,FALSE)</f>
        <v>1713170</v>
      </c>
      <c r="H74" s="125">
        <f>VLOOKUP(A74,'Enrollment FY18-20'!$A$9:$BL$859,62,FALSE)</f>
        <v>2626</v>
      </c>
      <c r="I74" s="126">
        <f t="shared" si="2"/>
        <v>4686.7653122619959</v>
      </c>
      <c r="J74" s="127">
        <f>VLOOKUP(A74,'SAIPE FY22'!$C$9:$N$859,9,FALSE)</f>
        <v>0.24780058651026393</v>
      </c>
      <c r="K74" s="129">
        <f t="shared" ref="K74:K137" si="3">+K73+H74</f>
        <v>132537.75</v>
      </c>
      <c r="L74" s="124" t="s">
        <v>10419</v>
      </c>
    </row>
    <row r="75" spans="1:12" ht="15.5" thickTop="1" thickBot="1" x14ac:dyDescent="0.4">
      <c r="A75" s="105" t="s">
        <v>573</v>
      </c>
      <c r="B75" s="106" t="s">
        <v>574</v>
      </c>
      <c r="C75" s="106" t="s">
        <v>550</v>
      </c>
      <c r="D75" s="106" t="s">
        <v>108</v>
      </c>
      <c r="E75" s="107">
        <v>1013030.24</v>
      </c>
      <c r="F75" s="6"/>
      <c r="G75" s="124" t="str">
        <f>VLOOKUP(A75,'NCES LEA District ID'!$F$3:$S$854,14,FALSE)</f>
        <v>1740680</v>
      </c>
      <c r="H75" s="125">
        <f>VLOOKUP(A75,'Enrollment FY18-20'!$A$9:$BL$859,62,FALSE)</f>
        <v>128.5</v>
      </c>
      <c r="I75" s="126">
        <f t="shared" si="2"/>
        <v>7883.5038132295722</v>
      </c>
      <c r="J75" s="127">
        <f>VLOOKUP(A75,'SAIPE FY22'!$C$9:$N$859,9,FALSE)</f>
        <v>0.24778761061946902</v>
      </c>
      <c r="K75" s="129">
        <f t="shared" si="3"/>
        <v>132666.25</v>
      </c>
      <c r="L75" s="124" t="s">
        <v>10419</v>
      </c>
    </row>
    <row r="76" spans="1:12" ht="15.5" thickTop="1" thickBot="1" x14ac:dyDescent="0.4">
      <c r="A76" s="105" t="s">
        <v>1554</v>
      </c>
      <c r="B76" s="106" t="s">
        <v>1555</v>
      </c>
      <c r="C76" s="106" t="s">
        <v>1541</v>
      </c>
      <c r="D76" s="106" t="s">
        <v>10</v>
      </c>
      <c r="E76" s="107">
        <v>28948925.319999997</v>
      </c>
      <c r="F76" s="6"/>
      <c r="G76" s="124" t="str">
        <f>VLOOKUP(A76,'NCES LEA District ID'!$F$3:$S$854,14,FALSE)</f>
        <v>1734410</v>
      </c>
      <c r="H76" s="125">
        <f>VLOOKUP(A76,'Enrollment FY18-20'!$A$9:$BL$859,62,FALSE)</f>
        <v>5996.5</v>
      </c>
      <c r="I76" s="126">
        <f t="shared" si="2"/>
        <v>4827.6370082548146</v>
      </c>
      <c r="J76" s="127">
        <f>VLOOKUP(A76,'SAIPE FY22'!$C$9:$N$859,9,FALSE)</f>
        <v>0.24626107158414404</v>
      </c>
      <c r="K76" s="129">
        <f t="shared" si="3"/>
        <v>138662.75</v>
      </c>
      <c r="L76" s="124" t="s">
        <v>10419</v>
      </c>
    </row>
    <row r="77" spans="1:12" ht="15.5" thickTop="1" thickBot="1" x14ac:dyDescent="0.4">
      <c r="A77" s="105" t="s">
        <v>1546</v>
      </c>
      <c r="B77" s="106" t="s">
        <v>1547</v>
      </c>
      <c r="C77" s="106" t="s">
        <v>1541</v>
      </c>
      <c r="D77" s="106" t="s">
        <v>108</v>
      </c>
      <c r="E77" s="107">
        <v>2638063.2299999995</v>
      </c>
      <c r="F77" s="6"/>
      <c r="G77" s="124" t="str">
        <f>VLOOKUP(A77,'NCES LEA District ID'!$F$3:$S$854,14,FALSE)</f>
        <v>1736360</v>
      </c>
      <c r="H77" s="125">
        <f>VLOOKUP(A77,'Enrollment FY18-20'!$A$9:$BL$859,62,FALSE)</f>
        <v>579.5</v>
      </c>
      <c r="I77" s="126">
        <f t="shared" si="2"/>
        <v>4552.3092838654002</v>
      </c>
      <c r="J77" s="127">
        <f>VLOOKUP(A77,'SAIPE FY22'!$C$9:$N$859,9,FALSE)</f>
        <v>0.24564183835182252</v>
      </c>
      <c r="K77" s="129">
        <f t="shared" si="3"/>
        <v>139242.25</v>
      </c>
      <c r="L77" s="124" t="s">
        <v>10419</v>
      </c>
    </row>
    <row r="78" spans="1:12" ht="15.5" thickTop="1" thickBot="1" x14ac:dyDescent="0.4">
      <c r="A78" s="105" t="s">
        <v>826</v>
      </c>
      <c r="B78" s="106" t="s">
        <v>827</v>
      </c>
      <c r="C78" s="106" t="s">
        <v>808</v>
      </c>
      <c r="D78" s="106" t="s">
        <v>10</v>
      </c>
      <c r="E78" s="107">
        <v>2753173.0599999996</v>
      </c>
      <c r="F78" s="6"/>
      <c r="G78" s="124" t="str">
        <f>VLOOKUP(A78,'NCES LEA District ID'!$F$3:$S$854,14,FALSE)</f>
        <v>1708580</v>
      </c>
      <c r="H78" s="125">
        <f>VLOOKUP(A78,'Enrollment FY18-20'!$A$9:$BL$859,62,FALSE)</f>
        <v>415.5</v>
      </c>
      <c r="I78" s="126">
        <f t="shared" si="2"/>
        <v>6626.1686161251491</v>
      </c>
      <c r="J78" s="127">
        <f>VLOOKUP(A78,'SAIPE FY22'!$C$9:$N$859,9,FALSE)</f>
        <v>0.24489795918367346</v>
      </c>
      <c r="K78" s="129">
        <f t="shared" si="3"/>
        <v>139657.75</v>
      </c>
      <c r="L78" s="124" t="s">
        <v>10419</v>
      </c>
    </row>
    <row r="79" spans="1:12" ht="15.5" thickTop="1" thickBot="1" x14ac:dyDescent="0.4">
      <c r="A79" s="105" t="s">
        <v>818</v>
      </c>
      <c r="B79" s="106" t="s">
        <v>819</v>
      </c>
      <c r="C79" s="106" t="s">
        <v>820</v>
      </c>
      <c r="D79" s="106" t="s">
        <v>10</v>
      </c>
      <c r="E79" s="107">
        <v>3282443.05</v>
      </c>
      <c r="F79" s="6"/>
      <c r="G79" s="124" t="str">
        <f>VLOOKUP(A79,'NCES LEA District ID'!$F$3:$S$854,14,FALSE)</f>
        <v>1718200</v>
      </c>
      <c r="H79" s="125">
        <f>VLOOKUP(A79,'Enrollment FY18-20'!$A$9:$BL$859,62,FALSE)</f>
        <v>557.5</v>
      </c>
      <c r="I79" s="126">
        <f t="shared" si="2"/>
        <v>5887.7902242152459</v>
      </c>
      <c r="J79" s="127">
        <f>VLOOKUP(A79,'SAIPE FY22'!$C$9:$N$859,9,FALSE)</f>
        <v>0.24380952380952381</v>
      </c>
      <c r="K79" s="129">
        <f t="shared" si="3"/>
        <v>140215.25</v>
      </c>
      <c r="L79" s="124" t="s">
        <v>10419</v>
      </c>
    </row>
    <row r="80" spans="1:12" ht="15.5" thickTop="1" thickBot="1" x14ac:dyDescent="0.4">
      <c r="A80" s="105" t="s">
        <v>874</v>
      </c>
      <c r="B80" s="106" t="s">
        <v>875</v>
      </c>
      <c r="C80" s="106" t="s">
        <v>859</v>
      </c>
      <c r="D80" s="106" t="s">
        <v>10</v>
      </c>
      <c r="E80" s="107">
        <v>4144511.6499999994</v>
      </c>
      <c r="F80" s="6"/>
      <c r="G80" s="124" t="str">
        <f>VLOOKUP(A80,'NCES LEA District ID'!$F$3:$S$854,14,FALSE)</f>
        <v>1743800</v>
      </c>
      <c r="H80" s="125">
        <f>VLOOKUP(A80,'Enrollment FY18-20'!$A$9:$BL$859,62,FALSE)</f>
        <v>573.5</v>
      </c>
      <c r="I80" s="126">
        <f t="shared" si="2"/>
        <v>7226.6986050566684</v>
      </c>
      <c r="J80" s="127">
        <f>VLOOKUP(A80,'SAIPE FY22'!$C$9:$N$859,9,FALSE)</f>
        <v>0.24143302180685358</v>
      </c>
      <c r="K80" s="129">
        <f t="shared" si="3"/>
        <v>140788.75</v>
      </c>
      <c r="L80" s="124" t="s">
        <v>10419</v>
      </c>
    </row>
    <row r="81" spans="1:12" ht="15.5" thickTop="1" thickBot="1" x14ac:dyDescent="0.4">
      <c r="A81" s="105" t="s">
        <v>1070</v>
      </c>
      <c r="B81" s="106" t="s">
        <v>1071</v>
      </c>
      <c r="C81" s="106" t="s">
        <v>1067</v>
      </c>
      <c r="D81" s="106" t="s">
        <v>108</v>
      </c>
      <c r="E81" s="107">
        <v>3289909.89</v>
      </c>
      <c r="F81" s="6"/>
      <c r="G81" s="124" t="str">
        <f>VLOOKUP(A81,'NCES LEA District ID'!$F$3:$S$854,14,FALSE)</f>
        <v>1703750</v>
      </c>
      <c r="H81" s="125">
        <f>VLOOKUP(A81,'Enrollment FY18-20'!$A$9:$BL$859,62,FALSE)</f>
        <v>652</v>
      </c>
      <c r="I81" s="126">
        <f t="shared" si="2"/>
        <v>5045.8740644171785</v>
      </c>
      <c r="J81" s="127">
        <f>VLOOKUP(A81,'SAIPE FY22'!$C$9:$N$859,9,FALSE)</f>
        <v>0.24036979969183359</v>
      </c>
      <c r="K81" s="129">
        <f t="shared" si="3"/>
        <v>141440.75</v>
      </c>
      <c r="L81" s="124" t="s">
        <v>10419</v>
      </c>
    </row>
    <row r="82" spans="1:12" ht="15.5" thickTop="1" thickBot="1" x14ac:dyDescent="0.4">
      <c r="A82" s="105" t="s">
        <v>1739</v>
      </c>
      <c r="B82" s="106" t="s">
        <v>1740</v>
      </c>
      <c r="C82" s="106" t="s">
        <v>907</v>
      </c>
      <c r="D82" s="106" t="s">
        <v>108</v>
      </c>
      <c r="E82" s="107">
        <v>1495607.04</v>
      </c>
      <c r="F82" s="6"/>
      <c r="G82" s="124" t="str">
        <f>VLOOKUP(A82,'NCES LEA District ID'!$F$3:$S$854,14,FALSE)</f>
        <v>1714760</v>
      </c>
      <c r="H82" s="125">
        <f>VLOOKUP(A82,'Enrollment FY18-20'!$A$9:$BL$859,62,FALSE)</f>
        <v>285.5</v>
      </c>
      <c r="I82" s="126">
        <f t="shared" si="2"/>
        <v>5238.5535551663752</v>
      </c>
      <c r="J82" s="127">
        <f>VLOOKUP(A82,'SAIPE FY22'!$C$9:$N$859,9,FALSE)</f>
        <v>0.24013157894736842</v>
      </c>
      <c r="K82" s="129">
        <f t="shared" si="3"/>
        <v>141726.25</v>
      </c>
      <c r="L82" s="124" t="s">
        <v>10419</v>
      </c>
    </row>
    <row r="83" spans="1:12" ht="15.5" thickTop="1" thickBot="1" x14ac:dyDescent="0.4">
      <c r="A83" s="105" t="s">
        <v>812</v>
      </c>
      <c r="B83" s="106" t="s">
        <v>813</v>
      </c>
      <c r="C83" s="106" t="s">
        <v>814</v>
      </c>
      <c r="D83" s="106" t="s">
        <v>10</v>
      </c>
      <c r="E83" s="107">
        <v>3288833.04</v>
      </c>
      <c r="F83" s="6"/>
      <c r="G83" s="124" t="str">
        <f>VLOOKUP(A83,'NCES LEA District ID'!$F$3:$S$854,14,FALSE)</f>
        <v>1700045</v>
      </c>
      <c r="H83" s="125">
        <f>VLOOKUP(A83,'Enrollment FY18-20'!$A$9:$BL$859,62,FALSE)</f>
        <v>719.5</v>
      </c>
      <c r="I83" s="126">
        <f t="shared" si="2"/>
        <v>4570.997970813065</v>
      </c>
      <c r="J83" s="127">
        <f>VLOOKUP(A83,'SAIPE FY22'!$C$9:$N$859,9,FALSE)</f>
        <v>0.23945783132530121</v>
      </c>
      <c r="K83" s="129">
        <f t="shared" si="3"/>
        <v>142445.75</v>
      </c>
      <c r="L83" s="124" t="s">
        <v>10419</v>
      </c>
    </row>
    <row r="84" spans="1:12" ht="15.5" thickTop="1" thickBot="1" x14ac:dyDescent="0.4">
      <c r="A84" s="105" t="s">
        <v>860</v>
      </c>
      <c r="B84" s="106" t="s">
        <v>861</v>
      </c>
      <c r="C84" s="106" t="s">
        <v>859</v>
      </c>
      <c r="D84" s="106" t="s">
        <v>108</v>
      </c>
      <c r="E84" s="107">
        <v>6278234.7399999993</v>
      </c>
      <c r="F84" s="6"/>
      <c r="G84" s="124" t="str">
        <f>VLOOKUP(A84,'NCES LEA District ID'!$F$3:$S$854,14,FALSE)</f>
        <v>1705950</v>
      </c>
      <c r="H84" s="125">
        <f>VLOOKUP(A84,'Enrollment FY18-20'!$A$9:$BL$859,62,FALSE)</f>
        <v>1081.5</v>
      </c>
      <c r="I84" s="126">
        <f t="shared" si="2"/>
        <v>5805.117651410078</v>
      </c>
      <c r="J84" s="127">
        <f>VLOOKUP(A84,'SAIPE FY22'!$C$9:$N$859,9,FALSE)</f>
        <v>0.23829787234042554</v>
      </c>
      <c r="K84" s="129">
        <f t="shared" si="3"/>
        <v>143527.25</v>
      </c>
      <c r="L84" s="124" t="s">
        <v>10419</v>
      </c>
    </row>
    <row r="85" spans="1:12" ht="15.5" thickTop="1" thickBot="1" x14ac:dyDescent="0.4">
      <c r="A85" s="105" t="s">
        <v>51</v>
      </c>
      <c r="B85" s="106" t="s">
        <v>52</v>
      </c>
      <c r="C85" s="106" t="s">
        <v>50</v>
      </c>
      <c r="D85" s="106" t="s">
        <v>10</v>
      </c>
      <c r="E85" s="107">
        <v>901700.3</v>
      </c>
      <c r="F85" s="6"/>
      <c r="G85" s="124" t="str">
        <f>VLOOKUP(A85,'NCES LEA District ID'!$F$3:$S$854,14,FALSE)</f>
        <v>1706600</v>
      </c>
      <c r="H85" s="125">
        <f>VLOOKUP(A85,'Enrollment FY18-20'!$A$9:$BL$859,62,FALSE)</f>
        <v>214</v>
      </c>
      <c r="I85" s="126">
        <f t="shared" si="2"/>
        <v>4213.5528037383183</v>
      </c>
      <c r="J85" s="127">
        <f>VLOOKUP(A85,'SAIPE FY22'!$C$9:$N$859,9,FALSE)</f>
        <v>0.23786407766990292</v>
      </c>
      <c r="K85" s="129">
        <f t="shared" si="3"/>
        <v>143741.25</v>
      </c>
      <c r="L85" s="124" t="s">
        <v>10419</v>
      </c>
    </row>
    <row r="86" spans="1:12" ht="15.5" thickTop="1" thickBot="1" x14ac:dyDescent="0.4">
      <c r="A86" s="105" t="s">
        <v>559</v>
      </c>
      <c r="B86" s="106" t="s">
        <v>560</v>
      </c>
      <c r="C86" s="106" t="s">
        <v>550</v>
      </c>
      <c r="D86" s="106" t="s">
        <v>108</v>
      </c>
      <c r="E86" s="107">
        <v>898430.27000000014</v>
      </c>
      <c r="F86" s="6"/>
      <c r="G86" s="124" t="str">
        <f>VLOOKUP(A86,'NCES LEA District ID'!$F$3:$S$854,14,FALSE)</f>
        <v>1742510</v>
      </c>
      <c r="H86" s="125">
        <f>VLOOKUP(A86,'Enrollment FY18-20'!$A$9:$BL$859,62,FALSE)</f>
        <v>149.5</v>
      </c>
      <c r="I86" s="126">
        <f t="shared" si="2"/>
        <v>6009.5670234113722</v>
      </c>
      <c r="J86" s="127">
        <f>VLOOKUP(A86,'SAIPE FY22'!$C$9:$N$859,9,FALSE)</f>
        <v>0.23717948717948717</v>
      </c>
      <c r="K86" s="129">
        <f t="shared" si="3"/>
        <v>143890.75</v>
      </c>
      <c r="L86" s="124" t="s">
        <v>10419</v>
      </c>
    </row>
    <row r="87" spans="1:12" ht="15.5" thickTop="1" thickBot="1" x14ac:dyDescent="0.4">
      <c r="A87" s="105" t="s">
        <v>1041</v>
      </c>
      <c r="B87" s="106" t="s">
        <v>1042</v>
      </c>
      <c r="C87" s="106" t="s">
        <v>1027</v>
      </c>
      <c r="D87" s="106" t="s">
        <v>119</v>
      </c>
      <c r="E87" s="107">
        <v>1543248.96</v>
      </c>
      <c r="F87" s="6"/>
      <c r="G87" s="124" t="str">
        <f>VLOOKUP(A87,'NCES LEA District ID'!$F$3:$S$854,14,FALSE)</f>
        <v>1708370</v>
      </c>
      <c r="H87" s="125">
        <f>VLOOKUP(A87,'Enrollment FY18-20'!$A$9:$BL$859,62,FALSE)</f>
        <v>995</v>
      </c>
      <c r="I87" s="126">
        <f t="shared" si="2"/>
        <v>1551.0039798994974</v>
      </c>
      <c r="J87" s="127">
        <f>VLOOKUP(A87,'SAIPE FY22'!$C$9:$N$859,9,FALSE)</f>
        <v>0.23708721422523285</v>
      </c>
      <c r="K87" s="129">
        <f t="shared" si="3"/>
        <v>144885.75</v>
      </c>
      <c r="L87" s="124" t="s">
        <v>10419</v>
      </c>
    </row>
    <row r="88" spans="1:12" ht="15.5" thickTop="1" thickBot="1" x14ac:dyDescent="0.4">
      <c r="A88" s="105" t="s">
        <v>1261</v>
      </c>
      <c r="B88" s="106" t="s">
        <v>1262</v>
      </c>
      <c r="C88" s="106" t="s">
        <v>1252</v>
      </c>
      <c r="D88" s="106" t="s">
        <v>108</v>
      </c>
      <c r="E88" s="107">
        <v>9864007.4900000002</v>
      </c>
      <c r="F88" s="6"/>
      <c r="G88" s="124" t="str">
        <f>VLOOKUP(A88,'NCES LEA District ID'!$F$3:$S$854,14,FALSE)</f>
        <v>1700112</v>
      </c>
      <c r="H88" s="125">
        <f>VLOOKUP(A88,'Enrollment FY18-20'!$A$9:$BL$859,62,FALSE)</f>
        <v>1488</v>
      </c>
      <c r="I88" s="126">
        <f t="shared" si="2"/>
        <v>6629.0372916666665</v>
      </c>
      <c r="J88" s="127">
        <f>VLOOKUP(A88,'SAIPE FY22'!$C$9:$N$859,9,FALSE)</f>
        <v>0.23450586264656617</v>
      </c>
      <c r="K88" s="129">
        <f t="shared" si="3"/>
        <v>146373.75</v>
      </c>
      <c r="L88" s="124" t="s">
        <v>10419</v>
      </c>
    </row>
    <row r="89" spans="1:12" ht="15.5" thickTop="1" thickBot="1" x14ac:dyDescent="0.4">
      <c r="A89" s="105" t="s">
        <v>307</v>
      </c>
      <c r="B89" s="106" t="s">
        <v>308</v>
      </c>
      <c r="C89" s="106" t="s">
        <v>128</v>
      </c>
      <c r="D89" s="106" t="s">
        <v>108</v>
      </c>
      <c r="E89" s="107">
        <v>5281169.8599999994</v>
      </c>
      <c r="F89" s="6"/>
      <c r="G89" s="124" t="str">
        <f>VLOOKUP(A89,'NCES LEA District ID'!$F$3:$S$854,14,FALSE)</f>
        <v>1743380</v>
      </c>
      <c r="H89" s="125">
        <f>VLOOKUP(A89,'Enrollment FY18-20'!$A$9:$BL$859,62,FALSE)</f>
        <v>1063</v>
      </c>
      <c r="I89" s="126">
        <f t="shared" si="2"/>
        <v>4968.1748447789269</v>
      </c>
      <c r="J89" s="127">
        <f>VLOOKUP(A89,'SAIPE FY22'!$C$9:$N$859,9,FALSE)</f>
        <v>0.234375</v>
      </c>
      <c r="K89" s="129">
        <f t="shared" si="3"/>
        <v>147436.75</v>
      </c>
      <c r="L89" s="124" t="s">
        <v>10419</v>
      </c>
    </row>
    <row r="90" spans="1:12" ht="15.5" thickTop="1" thickBot="1" x14ac:dyDescent="0.4">
      <c r="A90" s="105" t="s">
        <v>1641</v>
      </c>
      <c r="B90" s="106" t="s">
        <v>1642</v>
      </c>
      <c r="C90" s="106" t="s">
        <v>1617</v>
      </c>
      <c r="D90" s="106" t="s">
        <v>10</v>
      </c>
      <c r="E90" s="107">
        <v>47867838.089999996</v>
      </c>
      <c r="F90" s="6"/>
      <c r="G90" s="124" t="str">
        <f>VLOOKUP(A90,'NCES LEA District ID'!$F$3:$S$854,14,FALSE)</f>
        <v>1737080</v>
      </c>
      <c r="H90" s="125">
        <f>VLOOKUP(A90,'Enrollment FY18-20'!$A$9:$BL$859,62,FALSE)</f>
        <v>13178.5</v>
      </c>
      <c r="I90" s="126">
        <f t="shared" si="2"/>
        <v>3632.2675638350343</v>
      </c>
      <c r="J90" s="127">
        <f>VLOOKUP(A90,'SAIPE FY22'!$C$9:$N$859,9,FALSE)</f>
        <v>0.23196151790486372</v>
      </c>
      <c r="K90" s="129">
        <f t="shared" si="3"/>
        <v>160615.25</v>
      </c>
      <c r="L90" s="124" t="s">
        <v>10419</v>
      </c>
    </row>
    <row r="91" spans="1:12" ht="15.5" thickTop="1" thickBot="1" x14ac:dyDescent="0.4">
      <c r="A91" s="105" t="s">
        <v>327</v>
      </c>
      <c r="B91" s="106" t="s">
        <v>328</v>
      </c>
      <c r="C91" s="106" t="s">
        <v>128</v>
      </c>
      <c r="D91" s="106" t="s">
        <v>108</v>
      </c>
      <c r="E91" s="107">
        <v>14276967.760000002</v>
      </c>
      <c r="F91" s="6"/>
      <c r="G91" s="124" t="str">
        <f>VLOOKUP(A91,'NCES LEA District ID'!$F$3:$S$854,14,FALSE)</f>
        <v>1732370</v>
      </c>
      <c r="H91" s="125">
        <f>VLOOKUP(A91,'Enrollment FY18-20'!$A$9:$BL$859,62,FALSE)</f>
        <v>1442</v>
      </c>
      <c r="I91" s="126">
        <f t="shared" si="2"/>
        <v>9900.8098196948686</v>
      </c>
      <c r="J91" s="127">
        <f>VLOOKUP(A91,'SAIPE FY22'!$C$9:$N$859,9,FALSE)</f>
        <v>0.23134759976865241</v>
      </c>
      <c r="K91" s="129">
        <f t="shared" si="3"/>
        <v>162057.25</v>
      </c>
      <c r="L91" s="124" t="s">
        <v>10419</v>
      </c>
    </row>
    <row r="92" spans="1:12" ht="15.5" thickTop="1" thickBot="1" x14ac:dyDescent="0.4">
      <c r="A92" s="105" t="s">
        <v>870</v>
      </c>
      <c r="B92" s="106" t="s">
        <v>871</v>
      </c>
      <c r="C92" s="106" t="s">
        <v>859</v>
      </c>
      <c r="D92" s="106" t="s">
        <v>10</v>
      </c>
      <c r="E92" s="107">
        <v>11357667.970000001</v>
      </c>
      <c r="F92" s="6"/>
      <c r="G92" s="124" t="str">
        <f>VLOOKUP(A92,'NCES LEA District ID'!$F$3:$S$854,14,FALSE)</f>
        <v>1741580</v>
      </c>
      <c r="H92" s="125">
        <f>VLOOKUP(A92,'Enrollment FY18-20'!$A$9:$BL$859,62,FALSE)</f>
        <v>1627</v>
      </c>
      <c r="I92" s="126">
        <f t="shared" si="2"/>
        <v>6980.7424523663185</v>
      </c>
      <c r="J92" s="127">
        <f>VLOOKUP(A92,'SAIPE FY22'!$C$9:$N$859,9,FALSE)</f>
        <v>0.23064687168610817</v>
      </c>
      <c r="K92" s="129">
        <f t="shared" si="3"/>
        <v>163684.25</v>
      </c>
      <c r="L92" s="124" t="s">
        <v>10419</v>
      </c>
    </row>
    <row r="93" spans="1:12" ht="15.5" thickTop="1" thickBot="1" x14ac:dyDescent="0.4">
      <c r="A93" s="105" t="s">
        <v>1283</v>
      </c>
      <c r="B93" s="106" t="s">
        <v>1284</v>
      </c>
      <c r="C93" s="106" t="s">
        <v>1252</v>
      </c>
      <c r="D93" s="106" t="s">
        <v>108</v>
      </c>
      <c r="E93" s="107">
        <v>2883095.02</v>
      </c>
      <c r="F93" s="6"/>
      <c r="G93" s="124" t="str">
        <f>VLOOKUP(A93,'NCES LEA District ID'!$F$3:$S$854,14,FALSE)</f>
        <v>1705466</v>
      </c>
      <c r="H93" s="125">
        <f>VLOOKUP(A93,'Enrollment FY18-20'!$A$9:$BL$859,62,FALSE)</f>
        <v>485.5</v>
      </c>
      <c r="I93" s="126">
        <f t="shared" si="2"/>
        <v>5938.403748712667</v>
      </c>
      <c r="J93" s="127">
        <f>VLOOKUP(A93,'SAIPE FY22'!$C$9:$N$859,9,FALSE)</f>
        <v>0.23029045643153526</v>
      </c>
      <c r="K93" s="129">
        <f t="shared" si="3"/>
        <v>164169.75</v>
      </c>
      <c r="L93" s="124" t="s">
        <v>10419</v>
      </c>
    </row>
    <row r="94" spans="1:12" ht="15.5" thickTop="1" thickBot="1" x14ac:dyDescent="0.4">
      <c r="A94" s="105" t="s">
        <v>684</v>
      </c>
      <c r="B94" s="106" t="s">
        <v>685</v>
      </c>
      <c r="C94" s="106" t="s">
        <v>671</v>
      </c>
      <c r="D94" s="106" t="s">
        <v>108</v>
      </c>
      <c r="E94" s="107">
        <v>248944.24999999997</v>
      </c>
      <c r="F94" s="6"/>
      <c r="G94" s="124" t="str">
        <f>VLOOKUP(A94,'NCES LEA District ID'!$F$3:$S$854,14,FALSE)</f>
        <v>1710860</v>
      </c>
      <c r="H94" s="125">
        <f>VLOOKUP(A94,'Enrollment FY18-20'!$A$9:$BL$859,62,FALSE)</f>
        <v>106.5</v>
      </c>
      <c r="I94" s="126">
        <f t="shared" si="2"/>
        <v>2337.5046948356803</v>
      </c>
      <c r="J94" s="127">
        <f>VLOOKUP(A94,'SAIPE FY22'!$C$9:$N$859,9,FALSE)</f>
        <v>0.23008849557522124</v>
      </c>
      <c r="K94" s="129">
        <f t="shared" si="3"/>
        <v>164276.25</v>
      </c>
      <c r="L94" s="124" t="s">
        <v>10419</v>
      </c>
    </row>
    <row r="95" spans="1:12" ht="15.5" thickTop="1" thickBot="1" x14ac:dyDescent="0.4">
      <c r="A95" s="105" t="s">
        <v>1513</v>
      </c>
      <c r="B95" s="106" t="s">
        <v>1514</v>
      </c>
      <c r="C95" s="106" t="s">
        <v>1505</v>
      </c>
      <c r="D95" s="106" t="s">
        <v>108</v>
      </c>
      <c r="E95" s="107">
        <v>1496615.56</v>
      </c>
      <c r="F95" s="6"/>
      <c r="G95" s="124" t="str">
        <f>VLOOKUP(A95,'NCES LEA District ID'!$F$3:$S$854,14,FALSE)</f>
        <v>1731860</v>
      </c>
      <c r="H95" s="125">
        <f>VLOOKUP(A95,'Enrollment FY18-20'!$A$9:$BL$859,62,FALSE)</f>
        <v>215</v>
      </c>
      <c r="I95" s="126">
        <f t="shared" si="2"/>
        <v>6961.002604651163</v>
      </c>
      <c r="J95" s="127">
        <f>VLOOKUP(A95,'SAIPE FY22'!$C$9:$N$859,9,FALSE)</f>
        <v>0.22821576763485477</v>
      </c>
      <c r="K95" s="129">
        <f t="shared" si="3"/>
        <v>164491.25</v>
      </c>
      <c r="L95" s="124" t="s">
        <v>10419</v>
      </c>
    </row>
    <row r="96" spans="1:12" ht="15.5" thickTop="1" thickBot="1" x14ac:dyDescent="0.4">
      <c r="A96" s="105" t="s">
        <v>293</v>
      </c>
      <c r="B96" s="106" t="s">
        <v>294</v>
      </c>
      <c r="C96" s="106" t="s">
        <v>128</v>
      </c>
      <c r="D96" s="106" t="s">
        <v>108</v>
      </c>
      <c r="E96" s="107">
        <v>11151369.120000001</v>
      </c>
      <c r="F96" s="6"/>
      <c r="G96" s="124" t="str">
        <f>VLOOKUP(A96,'NCES LEA District ID'!$F$3:$S$854,14,FALSE)</f>
        <v>1728890</v>
      </c>
      <c r="H96" s="125">
        <f>VLOOKUP(A96,'Enrollment FY18-20'!$A$9:$BL$859,62,FALSE)</f>
        <v>3115.5</v>
      </c>
      <c r="I96" s="126">
        <f t="shared" si="2"/>
        <v>3579.3192489167072</v>
      </c>
      <c r="J96" s="127">
        <f>VLOOKUP(A96,'SAIPE FY22'!$C$9:$N$859,9,FALSE)</f>
        <v>0.22782037239868566</v>
      </c>
      <c r="K96" s="129">
        <f t="shared" si="3"/>
        <v>167606.75</v>
      </c>
      <c r="L96" s="124" t="s">
        <v>10419</v>
      </c>
    </row>
    <row r="97" spans="1:12" ht="15.5" thickTop="1" thickBot="1" x14ac:dyDescent="0.4">
      <c r="A97" s="105" t="s">
        <v>1393</v>
      </c>
      <c r="B97" s="106" t="s">
        <v>1394</v>
      </c>
      <c r="C97" s="106" t="s">
        <v>1368</v>
      </c>
      <c r="D97" s="106" t="s">
        <v>108</v>
      </c>
      <c r="E97" s="107">
        <v>1911540.22</v>
      </c>
      <c r="F97" s="6"/>
      <c r="G97" s="124" t="str">
        <f>VLOOKUP(A97,'NCES LEA District ID'!$F$3:$S$854,14,FALSE)</f>
        <v>1743050</v>
      </c>
      <c r="H97" s="125">
        <f>VLOOKUP(A97,'Enrollment FY18-20'!$A$9:$BL$859,62,FALSE)</f>
        <v>642.5</v>
      </c>
      <c r="I97" s="126">
        <f t="shared" si="2"/>
        <v>2975.1598754863812</v>
      </c>
      <c r="J97" s="127">
        <f>VLOOKUP(A97,'SAIPE FY22'!$C$9:$N$859,9,FALSE)</f>
        <v>0.22686567164179106</v>
      </c>
      <c r="K97" s="129">
        <f t="shared" si="3"/>
        <v>168249.25</v>
      </c>
      <c r="L97" s="124" t="s">
        <v>10419</v>
      </c>
    </row>
    <row r="98" spans="1:12" ht="15.5" thickTop="1" thickBot="1" x14ac:dyDescent="0.4">
      <c r="A98" s="105" t="s">
        <v>830</v>
      </c>
      <c r="B98" s="106" t="s">
        <v>831</v>
      </c>
      <c r="C98" s="106" t="s">
        <v>808</v>
      </c>
      <c r="D98" s="106" t="s">
        <v>10</v>
      </c>
      <c r="E98" s="107">
        <v>6881011.7699999996</v>
      </c>
      <c r="F98" s="6"/>
      <c r="G98" s="124" t="str">
        <f>VLOOKUP(A98,'NCES LEA District ID'!$F$3:$S$854,14,FALSE)</f>
        <v>1713660</v>
      </c>
      <c r="H98" s="125">
        <f>VLOOKUP(A98,'Enrollment FY18-20'!$A$9:$BL$859,62,FALSE)</f>
        <v>1085</v>
      </c>
      <c r="I98" s="126">
        <f t="shared" si="2"/>
        <v>6341.946331797235</v>
      </c>
      <c r="J98" s="127">
        <f>VLOOKUP(A98,'SAIPE FY22'!$C$9:$N$859,9,FALSE)</f>
        <v>0.22597137014314927</v>
      </c>
      <c r="K98" s="129">
        <f t="shared" si="3"/>
        <v>169334.25</v>
      </c>
      <c r="L98" s="124" t="s">
        <v>10419</v>
      </c>
    </row>
    <row r="99" spans="1:12" ht="15.5" thickTop="1" thickBot="1" x14ac:dyDescent="0.4">
      <c r="A99" s="105" t="s">
        <v>467</v>
      </c>
      <c r="B99" s="106" t="s">
        <v>468</v>
      </c>
      <c r="C99" s="106" t="s">
        <v>444</v>
      </c>
      <c r="D99" s="106" t="s">
        <v>119</v>
      </c>
      <c r="E99" s="107">
        <v>4449639.8500000006</v>
      </c>
      <c r="F99" s="6"/>
      <c r="G99" s="124" t="str">
        <f>VLOOKUP(A99,'NCES LEA District ID'!$F$3:$S$854,14,FALSE)</f>
        <v>1733240</v>
      </c>
      <c r="H99" s="125">
        <f>VLOOKUP(A99,'Enrollment FY18-20'!$A$9:$BL$859,62,FALSE)</f>
        <v>754.5</v>
      </c>
      <c r="I99" s="126">
        <f t="shared" si="2"/>
        <v>5897.4683233929763</v>
      </c>
      <c r="J99" s="127">
        <f>VLOOKUP(A99,'SAIPE FY22'!$C$9:$N$859,9,FALSE)</f>
        <v>0.22418136020151133</v>
      </c>
      <c r="K99" s="129">
        <f t="shared" si="3"/>
        <v>170088.75</v>
      </c>
      <c r="L99" s="124" t="s">
        <v>10419</v>
      </c>
    </row>
    <row r="100" spans="1:12" ht="15.5" thickTop="1" thickBot="1" x14ac:dyDescent="0.4">
      <c r="A100" s="105" t="s">
        <v>596</v>
      </c>
      <c r="B100" s="106" t="s">
        <v>597</v>
      </c>
      <c r="C100" s="106" t="s">
        <v>577</v>
      </c>
      <c r="D100" s="106" t="s">
        <v>108</v>
      </c>
      <c r="E100" s="107">
        <v>1267825.3599999999</v>
      </c>
      <c r="F100" s="6"/>
      <c r="G100" s="124" t="str">
        <f>VLOOKUP(A100,'NCES LEA District ID'!$F$3:$S$854,14,FALSE)</f>
        <v>1701419</v>
      </c>
      <c r="H100" s="125">
        <f>VLOOKUP(A100,'Enrollment FY18-20'!$A$9:$BL$859,62,FALSE)</f>
        <v>228.5</v>
      </c>
      <c r="I100" s="126">
        <f t="shared" si="2"/>
        <v>5548.4698468271326</v>
      </c>
      <c r="J100" s="127">
        <f>VLOOKUP(A100,'SAIPE FY22'!$C$9:$N$859,9,FALSE)</f>
        <v>0.22352941176470589</v>
      </c>
      <c r="K100" s="129">
        <f t="shared" si="3"/>
        <v>170317.25</v>
      </c>
      <c r="L100" s="124" t="s">
        <v>10419</v>
      </c>
    </row>
    <row r="101" spans="1:12" ht="15.5" thickTop="1" thickBot="1" x14ac:dyDescent="0.4">
      <c r="A101" s="105" t="s">
        <v>227</v>
      </c>
      <c r="B101" s="106" t="s">
        <v>228</v>
      </c>
      <c r="C101" s="106" t="s">
        <v>128</v>
      </c>
      <c r="D101" s="106" t="s">
        <v>108</v>
      </c>
      <c r="E101" s="107">
        <v>17096908.91</v>
      </c>
      <c r="F101" s="6"/>
      <c r="G101" s="124" t="str">
        <f>VLOOKUP(A101,'NCES LEA District ID'!$F$3:$S$854,14,FALSE)</f>
        <v>1705760</v>
      </c>
      <c r="H101" s="125">
        <f>VLOOKUP(A101,'Enrollment FY18-20'!$A$9:$BL$859,62,FALSE)</f>
        <v>2349.5</v>
      </c>
      <c r="I101" s="126">
        <f t="shared" si="2"/>
        <v>7276.8286486486486</v>
      </c>
      <c r="J101" s="127">
        <f>VLOOKUP(A101,'SAIPE FY22'!$C$9:$N$859,9,FALSE)</f>
        <v>0.22214208438514244</v>
      </c>
      <c r="K101" s="129">
        <f t="shared" si="3"/>
        <v>172666.75</v>
      </c>
      <c r="L101" s="124" t="s">
        <v>10419</v>
      </c>
    </row>
    <row r="102" spans="1:12" ht="15.5" thickTop="1" thickBot="1" x14ac:dyDescent="0.4">
      <c r="A102" s="105" t="s">
        <v>965</v>
      </c>
      <c r="B102" s="106" t="s">
        <v>966</v>
      </c>
      <c r="C102" s="106" t="s">
        <v>954</v>
      </c>
      <c r="D102" s="106" t="s">
        <v>10</v>
      </c>
      <c r="E102" s="107">
        <v>1943091.3</v>
      </c>
      <c r="F102" s="6"/>
      <c r="G102" s="124" t="str">
        <f>VLOOKUP(A102,'NCES LEA District ID'!$F$3:$S$854,14,FALSE)</f>
        <v>1736610</v>
      </c>
      <c r="H102" s="125">
        <f>VLOOKUP(A102,'Enrollment FY18-20'!$A$9:$BL$859,62,FALSE)</f>
        <v>458.5</v>
      </c>
      <c r="I102" s="126">
        <f t="shared" si="2"/>
        <v>4237.9308615049076</v>
      </c>
      <c r="J102" s="127">
        <f>VLOOKUP(A102,'SAIPE FY22'!$C$9:$N$859,9,FALSE)</f>
        <v>0.22115384615384615</v>
      </c>
      <c r="K102" s="129">
        <f t="shared" si="3"/>
        <v>173125.25</v>
      </c>
      <c r="L102" s="124" t="s">
        <v>10419</v>
      </c>
    </row>
    <row r="103" spans="1:12" ht="15.5" thickTop="1" thickBot="1" x14ac:dyDescent="0.4">
      <c r="A103" s="105" t="s">
        <v>615</v>
      </c>
      <c r="B103" s="106" t="s">
        <v>616</v>
      </c>
      <c r="C103" s="106" t="s">
        <v>606</v>
      </c>
      <c r="D103" s="106" t="s">
        <v>108</v>
      </c>
      <c r="E103" s="107">
        <v>4922371.5599999996</v>
      </c>
      <c r="F103" s="6"/>
      <c r="G103" s="124" t="str">
        <f>VLOOKUP(A103,'NCES LEA District ID'!$F$3:$S$854,14,FALSE)</f>
        <v>1735160</v>
      </c>
      <c r="H103" s="125">
        <f>VLOOKUP(A103,'Enrollment FY18-20'!$A$9:$BL$859,62,FALSE)</f>
        <v>897</v>
      </c>
      <c r="I103" s="126">
        <f t="shared" si="2"/>
        <v>5487.5937123745816</v>
      </c>
      <c r="J103" s="127">
        <f>VLOOKUP(A103,'SAIPE FY22'!$C$9:$N$859,9,FALSE)</f>
        <v>0.22090517241379309</v>
      </c>
      <c r="K103" s="129">
        <f t="shared" si="3"/>
        <v>174022.25</v>
      </c>
      <c r="L103" s="124" t="s">
        <v>10419</v>
      </c>
    </row>
    <row r="104" spans="1:12" ht="15.5" thickTop="1" thickBot="1" x14ac:dyDescent="0.4">
      <c r="A104" s="105" t="s">
        <v>1657</v>
      </c>
      <c r="B104" s="106" t="s">
        <v>1658</v>
      </c>
      <c r="C104" s="106" t="s">
        <v>1643</v>
      </c>
      <c r="D104" s="106" t="s">
        <v>108</v>
      </c>
      <c r="E104" s="107">
        <v>3728840.1300000004</v>
      </c>
      <c r="F104" s="6"/>
      <c r="G104" s="124" t="str">
        <f>VLOOKUP(A104,'NCES LEA District ID'!$F$3:$S$854,14,FALSE)</f>
        <v>1711290</v>
      </c>
      <c r="H104" s="125">
        <f>VLOOKUP(A104,'Enrollment FY18-20'!$A$9:$BL$859,62,FALSE)</f>
        <v>574</v>
      </c>
      <c r="I104" s="126">
        <f t="shared" si="2"/>
        <v>6496.2371602787462</v>
      </c>
      <c r="J104" s="127">
        <f>VLOOKUP(A104,'SAIPE FY22'!$C$9:$N$859,9,FALSE)</f>
        <v>0.22033898305084745</v>
      </c>
      <c r="K104" s="129">
        <f t="shared" si="3"/>
        <v>174596.25</v>
      </c>
      <c r="L104" s="124" t="s">
        <v>10419</v>
      </c>
    </row>
    <row r="105" spans="1:12" ht="15.5" thickTop="1" thickBot="1" x14ac:dyDescent="0.4">
      <c r="A105" s="105" t="s">
        <v>94</v>
      </c>
      <c r="B105" s="106" t="s">
        <v>95</v>
      </c>
      <c r="C105" s="106" t="s">
        <v>91</v>
      </c>
      <c r="D105" s="106" t="s">
        <v>10</v>
      </c>
      <c r="E105" s="107">
        <v>5765260.9699999997</v>
      </c>
      <c r="F105" s="6"/>
      <c r="G105" s="124" t="str">
        <f>VLOOKUP(A105,'NCES LEA District ID'!$F$3:$S$854,14,FALSE)</f>
        <v>1723250</v>
      </c>
      <c r="H105" s="125">
        <f>VLOOKUP(A105,'Enrollment FY18-20'!$A$9:$BL$859,62,FALSE)</f>
        <v>1320.5</v>
      </c>
      <c r="I105" s="126">
        <f t="shared" si="2"/>
        <v>4365.9681711472922</v>
      </c>
      <c r="J105" s="127">
        <f>VLOOKUP(A105,'SAIPE FY22'!$C$9:$N$859,9,FALSE)</f>
        <v>0.21985294117647058</v>
      </c>
      <c r="K105" s="129">
        <f t="shared" si="3"/>
        <v>175916.75</v>
      </c>
      <c r="L105" s="124" t="s">
        <v>10419</v>
      </c>
    </row>
    <row r="106" spans="1:12" ht="15.5" thickTop="1" thickBot="1" x14ac:dyDescent="0.4">
      <c r="A106" s="105" t="s">
        <v>1711</v>
      </c>
      <c r="B106" s="106" t="s">
        <v>1712</v>
      </c>
      <c r="C106" s="106" t="s">
        <v>1706</v>
      </c>
      <c r="D106" s="106" t="s">
        <v>10</v>
      </c>
      <c r="E106" s="107">
        <v>5898448.9299999997</v>
      </c>
      <c r="F106" s="6"/>
      <c r="G106" s="124" t="str">
        <f>VLOOKUP(A106,'NCES LEA District ID'!$F$3:$S$854,14,FALSE)</f>
        <v>1700092</v>
      </c>
      <c r="H106" s="125">
        <f>VLOOKUP(A106,'Enrollment FY18-20'!$A$9:$BL$859,62,FALSE)</f>
        <v>945.5</v>
      </c>
      <c r="I106" s="126">
        <f t="shared" si="2"/>
        <v>6238.4441353781067</v>
      </c>
      <c r="J106" s="127">
        <f>VLOOKUP(A106,'SAIPE FY22'!$C$9:$N$859,9,FALSE)</f>
        <v>0.21978984238178634</v>
      </c>
      <c r="K106" s="129">
        <f t="shared" si="3"/>
        <v>176862.25</v>
      </c>
      <c r="L106" s="124" t="s">
        <v>10419</v>
      </c>
    </row>
    <row r="107" spans="1:12" ht="15.5" thickTop="1" thickBot="1" x14ac:dyDescent="0.4">
      <c r="A107" s="105" t="s">
        <v>283</v>
      </c>
      <c r="B107" s="106" t="s">
        <v>284</v>
      </c>
      <c r="C107" s="106" t="s">
        <v>128</v>
      </c>
      <c r="D107" s="106" t="s">
        <v>108</v>
      </c>
      <c r="E107" s="107">
        <v>11655803.810000001</v>
      </c>
      <c r="F107" s="6"/>
      <c r="G107" s="124" t="str">
        <f>VLOOKUP(A107,'NCES LEA District ID'!$F$3:$S$854,14,FALSE)</f>
        <v>1704050</v>
      </c>
      <c r="H107" s="125">
        <f>VLOOKUP(A107,'Enrollment FY18-20'!$A$9:$BL$859,62,FALSE)</f>
        <v>1626.5</v>
      </c>
      <c r="I107" s="126">
        <f t="shared" si="2"/>
        <v>7166.1874023977871</v>
      </c>
      <c r="J107" s="127">
        <f>VLOOKUP(A107,'SAIPE FY22'!$C$9:$N$859,9,FALSE)</f>
        <v>0.21929824561403508</v>
      </c>
      <c r="K107" s="129">
        <f t="shared" si="3"/>
        <v>178488.75</v>
      </c>
      <c r="L107" s="124" t="s">
        <v>10419</v>
      </c>
    </row>
    <row r="108" spans="1:12" ht="15.5" thickTop="1" thickBot="1" x14ac:dyDescent="0.4">
      <c r="A108" s="105" t="s">
        <v>1045</v>
      </c>
      <c r="B108" s="106" t="s">
        <v>1046</v>
      </c>
      <c r="C108" s="106" t="s">
        <v>1027</v>
      </c>
      <c r="D108" s="106" t="s">
        <v>10</v>
      </c>
      <c r="E108" s="107">
        <v>11025584.140000001</v>
      </c>
      <c r="F108" s="6"/>
      <c r="G108" s="124" t="str">
        <f>VLOOKUP(A108,'NCES LEA District ID'!$F$3:$S$854,14,FALSE)</f>
        <v>1727610</v>
      </c>
      <c r="H108" s="125">
        <f>VLOOKUP(A108,'Enrollment FY18-20'!$A$9:$BL$859,62,FALSE)</f>
        <v>1929.5</v>
      </c>
      <c r="I108" s="126">
        <f t="shared" si="2"/>
        <v>5714.2182637989117</v>
      </c>
      <c r="J108" s="127">
        <f>VLOOKUP(A108,'SAIPE FY22'!$C$9:$N$859,9,FALSE)</f>
        <v>0.21899059024807527</v>
      </c>
      <c r="K108" s="129">
        <f t="shared" si="3"/>
        <v>180418.25</v>
      </c>
      <c r="L108" s="124" t="s">
        <v>10419</v>
      </c>
    </row>
    <row r="109" spans="1:12" ht="15.5" thickTop="1" thickBot="1" x14ac:dyDescent="0.4">
      <c r="A109" s="105" t="s">
        <v>792</v>
      </c>
      <c r="B109" s="106" t="s">
        <v>793</v>
      </c>
      <c r="C109" s="106" t="s">
        <v>723</v>
      </c>
      <c r="D109" s="106" t="s">
        <v>108</v>
      </c>
      <c r="E109" s="107">
        <v>1849456.39</v>
      </c>
      <c r="F109" s="6"/>
      <c r="G109" s="124" t="str">
        <f>VLOOKUP(A109,'NCES LEA District ID'!$F$3:$S$854,14,FALSE)</f>
        <v>1730510</v>
      </c>
      <c r="H109" s="125">
        <f>VLOOKUP(A109,'Enrollment FY18-20'!$A$9:$BL$859,62,FALSE)</f>
        <v>559.5</v>
      </c>
      <c r="I109" s="126">
        <f t="shared" si="2"/>
        <v>3305.5520822162644</v>
      </c>
      <c r="J109" s="127">
        <f>VLOOKUP(A109,'SAIPE FY22'!$C$9:$N$859,9,FALSE)</f>
        <v>0.21846553966189858</v>
      </c>
      <c r="K109" s="129">
        <f t="shared" si="3"/>
        <v>180977.75</v>
      </c>
      <c r="L109" s="124" t="s">
        <v>10419</v>
      </c>
    </row>
    <row r="110" spans="1:12" ht="15.5" thickTop="1" thickBot="1" x14ac:dyDescent="0.4">
      <c r="A110" s="105" t="s">
        <v>644</v>
      </c>
      <c r="B110" s="106" t="s">
        <v>645</v>
      </c>
      <c r="C110" s="106" t="s">
        <v>128</v>
      </c>
      <c r="D110" s="106" t="s">
        <v>10</v>
      </c>
      <c r="E110" s="107">
        <v>1619145192.9299998</v>
      </c>
      <c r="F110" s="6"/>
      <c r="G110" s="124" t="str">
        <f>VLOOKUP(A110,'NCES LEA District ID'!$F$3:$S$854,14,FALSE)</f>
        <v>1709930</v>
      </c>
      <c r="H110" s="125">
        <f>VLOOKUP(A110,'Enrollment FY18-20'!$A$9:$BL$859,62,FALSE)</f>
        <v>360503</v>
      </c>
      <c r="I110" s="126">
        <f t="shared" si="2"/>
        <v>4491.3501217188204</v>
      </c>
      <c r="J110" s="127">
        <f>VLOOKUP(A110,'SAIPE FY22'!$C$9:$N$859,9,FALSE)</f>
        <v>0.21793750476723195</v>
      </c>
      <c r="K110" s="129">
        <f t="shared" si="3"/>
        <v>541480.75</v>
      </c>
      <c r="L110" s="124" t="s">
        <v>10419</v>
      </c>
    </row>
    <row r="111" spans="1:12" ht="15.5" thickTop="1" thickBot="1" x14ac:dyDescent="0.4">
      <c r="A111" s="50" t="s">
        <v>1152</v>
      </c>
      <c r="B111" s="9" t="s">
        <v>1153</v>
      </c>
      <c r="C111" s="9" t="s">
        <v>1145</v>
      </c>
      <c r="D111" s="9" t="s">
        <v>10</v>
      </c>
      <c r="E111" s="7">
        <v>3667894.0600000005</v>
      </c>
      <c r="F111" s="6"/>
      <c r="G111" s="130" t="str">
        <f>VLOOKUP(A111,'NCES LEA District ID'!$F$3:$S$854,14,FALSE)</f>
        <v>1701413</v>
      </c>
      <c r="H111" s="131">
        <f>VLOOKUP(A111,'Enrollment FY18-20'!$A$9:$BL$859,62,FALSE)</f>
        <v>903.5</v>
      </c>
      <c r="I111" s="132">
        <f t="shared" si="2"/>
        <v>4059.6503154399561</v>
      </c>
      <c r="J111" s="133">
        <f>VLOOKUP(A111,'SAIPE FY22'!$C$9:$N$859,9,FALSE)</f>
        <v>0.21759259259259259</v>
      </c>
      <c r="K111" s="134">
        <f t="shared" si="3"/>
        <v>542384.25</v>
      </c>
      <c r="L111" s="130" t="s">
        <v>10420</v>
      </c>
    </row>
    <row r="112" spans="1:12" ht="15.5" thickTop="1" thickBot="1" x14ac:dyDescent="0.4">
      <c r="A112" s="50" t="s">
        <v>1248</v>
      </c>
      <c r="B112" s="9" t="s">
        <v>1249</v>
      </c>
      <c r="C112" s="9" t="s">
        <v>1161</v>
      </c>
      <c r="D112" s="9" t="s">
        <v>10</v>
      </c>
      <c r="E112" s="7">
        <v>28671915.450000003</v>
      </c>
      <c r="F112" s="6"/>
      <c r="G112" s="130" t="str">
        <f>VLOOKUP(A112,'NCES LEA District ID'!$F$3:$S$854,14,FALSE)</f>
        <v>1700110</v>
      </c>
      <c r="H112" s="131">
        <f>VLOOKUP(A112,'Enrollment FY18-20'!$A$9:$BL$859,62,FALSE)</f>
        <v>3292.5</v>
      </c>
      <c r="I112" s="132">
        <f t="shared" si="2"/>
        <v>8708.250706150342</v>
      </c>
      <c r="J112" s="133">
        <f>VLOOKUP(A112,'SAIPE FY22'!$C$9:$N$859,9,FALSE)</f>
        <v>0.21676067687348913</v>
      </c>
      <c r="K112" s="134">
        <f t="shared" si="3"/>
        <v>545676.75</v>
      </c>
      <c r="L112" s="130" t="s">
        <v>10420</v>
      </c>
    </row>
    <row r="113" spans="1:12" ht="15.5" thickTop="1" thickBot="1" x14ac:dyDescent="0.4">
      <c r="A113" s="50" t="s">
        <v>229</v>
      </c>
      <c r="B113" s="9" t="s">
        <v>230</v>
      </c>
      <c r="C113" s="9" t="s">
        <v>128</v>
      </c>
      <c r="D113" s="9" t="s">
        <v>108</v>
      </c>
      <c r="E113" s="7">
        <v>42446260.420000002</v>
      </c>
      <c r="F113" s="6"/>
      <c r="G113" s="130" t="str">
        <f>VLOOKUP(A113,'NCES LEA District ID'!$F$3:$S$854,14,FALSE)</f>
        <v>1725110</v>
      </c>
      <c r="H113" s="131">
        <f>VLOOKUP(A113,'Enrollment FY18-20'!$A$9:$BL$859,62,FALSE)</f>
        <v>4693</v>
      </c>
      <c r="I113" s="132">
        <f t="shared" si="2"/>
        <v>9044.5899041125085</v>
      </c>
      <c r="J113" s="133">
        <f>VLOOKUP(A113,'SAIPE FY22'!$C$9:$N$859,9,FALSE)</f>
        <v>0.21648194494100823</v>
      </c>
      <c r="K113" s="134">
        <f t="shared" si="3"/>
        <v>550369.75</v>
      </c>
      <c r="L113" s="130" t="s">
        <v>10420</v>
      </c>
    </row>
    <row r="114" spans="1:12" ht="15.5" thickTop="1" thickBot="1" x14ac:dyDescent="0.4">
      <c r="A114" s="50" t="s">
        <v>1345</v>
      </c>
      <c r="B114" s="9" t="s">
        <v>1346</v>
      </c>
      <c r="C114" s="9" t="s">
        <v>1344</v>
      </c>
      <c r="D114" s="9" t="s">
        <v>10</v>
      </c>
      <c r="E114" s="7">
        <v>4476236.05</v>
      </c>
      <c r="F114" s="6"/>
      <c r="G114" s="130" t="str">
        <f>VLOOKUP(A114,'NCES LEA District ID'!$F$3:$S$854,14,FALSE)</f>
        <v>1742240</v>
      </c>
      <c r="H114" s="131">
        <f>VLOOKUP(A114,'Enrollment FY18-20'!$A$9:$BL$859,62,FALSE)</f>
        <v>814</v>
      </c>
      <c r="I114" s="132">
        <f t="shared" si="2"/>
        <v>5499.0614864864865</v>
      </c>
      <c r="J114" s="133">
        <f>VLOOKUP(A114,'SAIPE FY22'!$C$9:$N$859,9,FALSE)</f>
        <v>0.21468926553672316</v>
      </c>
      <c r="K114" s="134">
        <f t="shared" si="3"/>
        <v>551183.75</v>
      </c>
      <c r="L114" s="130" t="s">
        <v>10420</v>
      </c>
    </row>
    <row r="115" spans="1:12" ht="15.5" thickTop="1" thickBot="1" x14ac:dyDescent="0.4">
      <c r="A115" s="50" t="s">
        <v>1709</v>
      </c>
      <c r="B115" s="9" t="s">
        <v>1710</v>
      </c>
      <c r="C115" s="9" t="s">
        <v>1706</v>
      </c>
      <c r="D115" s="9" t="s">
        <v>10</v>
      </c>
      <c r="E115" s="7">
        <v>7910936.9400000004</v>
      </c>
      <c r="F115" s="6"/>
      <c r="G115" s="130" t="str">
        <f>VLOOKUP(A115,'NCES LEA District ID'!$F$3:$S$854,14,FALSE)</f>
        <v>1710820</v>
      </c>
      <c r="H115" s="131">
        <f>VLOOKUP(A115,'Enrollment FY18-20'!$A$9:$BL$859,62,FALSE)</f>
        <v>1264.5</v>
      </c>
      <c r="I115" s="132">
        <f t="shared" si="2"/>
        <v>6256.1778884934756</v>
      </c>
      <c r="J115" s="133">
        <f>VLOOKUP(A115,'SAIPE FY22'!$C$9:$N$859,9,FALSE)</f>
        <v>0.21428571428571427</v>
      </c>
      <c r="K115" s="134">
        <f t="shared" si="3"/>
        <v>552448.25</v>
      </c>
      <c r="L115" s="130" t="s">
        <v>10420</v>
      </c>
    </row>
    <row r="116" spans="1:12" ht="15.5" thickTop="1" thickBot="1" x14ac:dyDescent="0.4">
      <c r="A116" s="50" t="s">
        <v>864</v>
      </c>
      <c r="B116" s="9" t="s">
        <v>865</v>
      </c>
      <c r="C116" s="9" t="s">
        <v>859</v>
      </c>
      <c r="D116" s="9" t="s">
        <v>10</v>
      </c>
      <c r="E116" s="7">
        <v>5294938.629999999</v>
      </c>
      <c r="F116" s="6"/>
      <c r="G116" s="130" t="str">
        <f>VLOOKUP(A116,'NCES LEA District ID'!$F$3:$S$854,14,FALSE)</f>
        <v>1700217</v>
      </c>
      <c r="H116" s="131">
        <f>VLOOKUP(A116,'Enrollment FY18-20'!$A$9:$BL$859,62,FALSE)</f>
        <v>738</v>
      </c>
      <c r="I116" s="132">
        <f t="shared" si="2"/>
        <v>7174.7135907859065</v>
      </c>
      <c r="J116" s="133">
        <f>VLOOKUP(A116,'SAIPE FY22'!$C$9:$N$859,9,FALSE)</f>
        <v>0.21385176184690158</v>
      </c>
      <c r="K116" s="134">
        <f t="shared" si="3"/>
        <v>553186.25</v>
      </c>
      <c r="L116" s="130" t="s">
        <v>10420</v>
      </c>
    </row>
    <row r="117" spans="1:12" ht="15.5" thickTop="1" thickBot="1" x14ac:dyDescent="0.4">
      <c r="A117" s="50" t="s">
        <v>85</v>
      </c>
      <c r="B117" s="9" t="s">
        <v>86</v>
      </c>
      <c r="C117" s="9" t="s">
        <v>53</v>
      </c>
      <c r="D117" s="9" t="s">
        <v>10</v>
      </c>
      <c r="E117" s="7">
        <v>7195740.6500000004</v>
      </c>
      <c r="F117" s="6"/>
      <c r="G117" s="130" t="str">
        <f>VLOOKUP(A117,'NCES LEA District ID'!$F$3:$S$854,14,FALSE)</f>
        <v>1740140</v>
      </c>
      <c r="H117" s="131">
        <f>VLOOKUP(A117,'Enrollment FY18-20'!$A$9:$BL$859,62,FALSE)</f>
        <v>1401.5</v>
      </c>
      <c r="I117" s="132">
        <f t="shared" si="2"/>
        <v>5134.3136996075636</v>
      </c>
      <c r="J117" s="133">
        <f>VLOOKUP(A117,'SAIPE FY22'!$C$9:$N$859,9,FALSE)</f>
        <v>0.21297509829619921</v>
      </c>
      <c r="K117" s="134">
        <f t="shared" si="3"/>
        <v>554587.75</v>
      </c>
      <c r="L117" s="130" t="s">
        <v>10420</v>
      </c>
    </row>
    <row r="118" spans="1:12" ht="15.5" thickTop="1" thickBot="1" x14ac:dyDescent="0.4">
      <c r="A118" s="50" t="s">
        <v>543</v>
      </c>
      <c r="B118" s="9" t="s">
        <v>544</v>
      </c>
      <c r="C118" s="9" t="s">
        <v>545</v>
      </c>
      <c r="D118" s="9" t="s">
        <v>10</v>
      </c>
      <c r="E118" s="7">
        <v>5103218.7699999986</v>
      </c>
      <c r="F118" s="6"/>
      <c r="G118" s="130" t="str">
        <f>VLOOKUP(A118,'NCES LEA District ID'!$F$3:$S$854,14,FALSE)</f>
        <v>1722130</v>
      </c>
      <c r="H118" s="131">
        <f>VLOOKUP(A118,'Enrollment FY18-20'!$A$9:$BL$859,62,FALSE)</f>
        <v>885</v>
      </c>
      <c r="I118" s="132">
        <f t="shared" si="2"/>
        <v>5766.3488926553655</v>
      </c>
      <c r="J118" s="133">
        <f>VLOOKUP(A118,'SAIPE FY22'!$C$9:$N$859,9,FALSE)</f>
        <v>0.21233569261880689</v>
      </c>
      <c r="K118" s="134">
        <f t="shared" si="3"/>
        <v>555472.75</v>
      </c>
      <c r="L118" s="130" t="s">
        <v>10420</v>
      </c>
    </row>
    <row r="119" spans="1:12" ht="15.5" thickTop="1" thickBot="1" x14ac:dyDescent="0.4">
      <c r="A119" s="50" t="s">
        <v>697</v>
      </c>
      <c r="B119" s="9" t="s">
        <v>698</v>
      </c>
      <c r="C119" s="9" t="s">
        <v>694</v>
      </c>
      <c r="D119" s="9" t="s">
        <v>108</v>
      </c>
      <c r="E119" s="7">
        <v>6178783.0200000005</v>
      </c>
      <c r="F119" s="6"/>
      <c r="G119" s="130" t="str">
        <f>VLOOKUP(A119,'NCES LEA District ID'!$F$3:$S$854,14,FALSE)</f>
        <v>1722980</v>
      </c>
      <c r="H119" s="131">
        <f>VLOOKUP(A119,'Enrollment FY18-20'!$A$9:$BL$859,62,FALSE)</f>
        <v>1061</v>
      </c>
      <c r="I119" s="132">
        <f t="shared" si="2"/>
        <v>5823.5466729500477</v>
      </c>
      <c r="J119" s="133">
        <f>VLOOKUP(A119,'SAIPE FY22'!$C$9:$N$859,9,FALSE)</f>
        <v>0.21171875000000001</v>
      </c>
      <c r="K119" s="134">
        <f t="shared" si="3"/>
        <v>556533.75</v>
      </c>
      <c r="L119" s="130" t="s">
        <v>10420</v>
      </c>
    </row>
    <row r="120" spans="1:12" ht="15.5" thickTop="1" thickBot="1" x14ac:dyDescent="0.4">
      <c r="A120" s="50" t="s">
        <v>1150</v>
      </c>
      <c r="B120" s="9" t="s">
        <v>1151</v>
      </c>
      <c r="C120" s="9" t="s">
        <v>1145</v>
      </c>
      <c r="D120" s="9" t="s">
        <v>10</v>
      </c>
      <c r="E120" s="7">
        <v>204158</v>
      </c>
      <c r="F120" s="6"/>
      <c r="G120" s="130" t="str">
        <f>VLOOKUP(A120,'NCES LEA District ID'!$F$3:$S$854,14,FALSE)</f>
        <v>1742450</v>
      </c>
      <c r="H120" s="131">
        <f>VLOOKUP(A120,'Enrollment FY18-20'!$A$9:$BL$859,62,FALSE)</f>
        <v>248</v>
      </c>
      <c r="I120" s="132">
        <f t="shared" si="2"/>
        <v>823.2177419354839</v>
      </c>
      <c r="J120" s="133">
        <f>VLOOKUP(A120,'SAIPE FY22'!$C$9:$N$859,9,FALSE)</f>
        <v>0.21120689655172414</v>
      </c>
      <c r="K120" s="134">
        <f t="shared" si="3"/>
        <v>556781.75</v>
      </c>
      <c r="L120" s="130" t="s">
        <v>10420</v>
      </c>
    </row>
    <row r="121" spans="1:12" ht="15.5" thickTop="1" thickBot="1" x14ac:dyDescent="0.4">
      <c r="A121" s="50" t="s">
        <v>461</v>
      </c>
      <c r="B121" s="9" t="s">
        <v>462</v>
      </c>
      <c r="C121" s="9" t="s">
        <v>444</v>
      </c>
      <c r="D121" s="9" t="s">
        <v>108</v>
      </c>
      <c r="E121" s="7">
        <v>438887.72000000003</v>
      </c>
      <c r="F121" s="6"/>
      <c r="G121" s="130" t="str">
        <f>VLOOKUP(A121,'NCES LEA District ID'!$F$3:$S$854,14,FALSE)</f>
        <v>1723700</v>
      </c>
      <c r="H121" s="131">
        <f>VLOOKUP(A121,'Enrollment FY18-20'!$A$9:$BL$859,62,FALSE)</f>
        <v>66.5</v>
      </c>
      <c r="I121" s="132">
        <f t="shared" si="2"/>
        <v>6599.8153383458648</v>
      </c>
      <c r="J121" s="133">
        <f>VLOOKUP(A121,'SAIPE FY22'!$C$9:$N$859,9,FALSE)</f>
        <v>0.21008403361344538</v>
      </c>
      <c r="K121" s="134">
        <f t="shared" si="3"/>
        <v>556848.25</v>
      </c>
      <c r="L121" s="130" t="s">
        <v>10420</v>
      </c>
    </row>
    <row r="122" spans="1:12" ht="15.5" thickTop="1" thickBot="1" x14ac:dyDescent="0.4">
      <c r="A122" s="50" t="s">
        <v>872</v>
      </c>
      <c r="B122" s="9" t="s">
        <v>873</v>
      </c>
      <c r="C122" s="9" t="s">
        <v>859</v>
      </c>
      <c r="D122" s="9" t="s">
        <v>10</v>
      </c>
      <c r="E122" s="7">
        <v>1757876.1300000001</v>
      </c>
      <c r="F122" s="6"/>
      <c r="G122" s="130" t="str">
        <f>VLOOKUP(A122,'NCES LEA District ID'!$F$3:$S$854,14,FALSE)</f>
        <v>1701382</v>
      </c>
      <c r="H122" s="131">
        <f>VLOOKUP(A122,'Enrollment FY18-20'!$A$9:$BL$859,62,FALSE)</f>
        <v>305.5</v>
      </c>
      <c r="I122" s="132">
        <f t="shared" si="2"/>
        <v>5754.0953518821607</v>
      </c>
      <c r="J122" s="133">
        <f>VLOOKUP(A122,'SAIPE FY22'!$C$9:$N$859,9,FALSE)</f>
        <v>0.21005917159763313</v>
      </c>
      <c r="K122" s="134">
        <f t="shared" si="3"/>
        <v>557153.75</v>
      </c>
      <c r="L122" s="130" t="s">
        <v>10420</v>
      </c>
    </row>
    <row r="123" spans="1:12" ht="15.5" thickTop="1" thickBot="1" x14ac:dyDescent="0.4">
      <c r="A123" s="50" t="s">
        <v>1381</v>
      </c>
      <c r="B123" s="9" t="s">
        <v>1382</v>
      </c>
      <c r="C123" s="9" t="s">
        <v>1368</v>
      </c>
      <c r="D123" s="9" t="s">
        <v>10</v>
      </c>
      <c r="E123" s="7">
        <v>27171440.960000001</v>
      </c>
      <c r="F123" s="6"/>
      <c r="G123" s="130" t="str">
        <f>VLOOKUP(A123,'NCES LEA District ID'!$F$3:$S$854,14,FALSE)</f>
        <v>1717280</v>
      </c>
      <c r="H123" s="131">
        <f>VLOOKUP(A123,'Enrollment FY18-20'!$A$9:$BL$859,62,FALSE)</f>
        <v>5883</v>
      </c>
      <c r="I123" s="132">
        <f t="shared" si="2"/>
        <v>4618.636913139555</v>
      </c>
      <c r="J123" s="133">
        <f>VLOOKUP(A123,'SAIPE FY22'!$C$9:$N$859,9,FALSE)</f>
        <v>0.20930573902832819</v>
      </c>
      <c r="K123" s="134">
        <f t="shared" si="3"/>
        <v>563036.75</v>
      </c>
      <c r="L123" s="130" t="s">
        <v>10420</v>
      </c>
    </row>
    <row r="124" spans="1:12" ht="15.5" thickTop="1" thickBot="1" x14ac:dyDescent="0.4">
      <c r="A124" s="50" t="s">
        <v>891</v>
      </c>
      <c r="B124" s="9" t="s">
        <v>892</v>
      </c>
      <c r="C124" s="9" t="s">
        <v>893</v>
      </c>
      <c r="D124" s="9" t="s">
        <v>10</v>
      </c>
      <c r="E124" s="7">
        <v>10991981.17</v>
      </c>
      <c r="F124" s="6"/>
      <c r="G124" s="130" t="str">
        <f>VLOOKUP(A124,'NCES LEA District ID'!$F$3:$S$854,14,FALSE)</f>
        <v>1725000</v>
      </c>
      <c r="H124" s="131">
        <f>VLOOKUP(A124,'Enrollment FY18-20'!$A$9:$BL$859,62,FALSE)</f>
        <v>1998</v>
      </c>
      <c r="I124" s="132">
        <f t="shared" si="2"/>
        <v>5501.4920770770768</v>
      </c>
      <c r="J124" s="133">
        <f>VLOOKUP(A124,'SAIPE FY22'!$C$9:$N$859,9,FALSE)</f>
        <v>0.20911392405063292</v>
      </c>
      <c r="K124" s="134">
        <f t="shared" si="3"/>
        <v>565034.75</v>
      </c>
      <c r="L124" s="130" t="s">
        <v>10420</v>
      </c>
    </row>
    <row r="125" spans="1:12" ht="15.5" thickTop="1" thickBot="1" x14ac:dyDescent="0.4">
      <c r="A125" s="50" t="s">
        <v>686</v>
      </c>
      <c r="B125" s="9" t="s">
        <v>687</v>
      </c>
      <c r="C125" s="9" t="s">
        <v>671</v>
      </c>
      <c r="D125" s="9" t="s">
        <v>108</v>
      </c>
      <c r="E125" s="7">
        <v>4194932.3099999996</v>
      </c>
      <c r="F125" s="6"/>
      <c r="G125" s="130" t="str">
        <f>VLOOKUP(A125,'NCES LEA District ID'!$F$3:$S$854,14,FALSE)</f>
        <v>1732160</v>
      </c>
      <c r="H125" s="131">
        <f>VLOOKUP(A125,'Enrollment FY18-20'!$A$9:$BL$859,62,FALSE)</f>
        <v>1121.5</v>
      </c>
      <c r="I125" s="132">
        <f t="shared" si="2"/>
        <v>3740.4657244761474</v>
      </c>
      <c r="J125" s="133">
        <f>VLOOKUP(A125,'SAIPE FY22'!$C$9:$N$859,9,FALSE)</f>
        <v>0.20909816440542697</v>
      </c>
      <c r="K125" s="134">
        <f t="shared" si="3"/>
        <v>566156.25</v>
      </c>
      <c r="L125" s="130" t="s">
        <v>10420</v>
      </c>
    </row>
    <row r="126" spans="1:12" ht="15.5" thickTop="1" thickBot="1" x14ac:dyDescent="0.4">
      <c r="A126" s="50" t="s">
        <v>1501</v>
      </c>
      <c r="B126" s="9" t="s">
        <v>1502</v>
      </c>
      <c r="C126" s="9" t="s">
        <v>1488</v>
      </c>
      <c r="D126" s="9" t="s">
        <v>108</v>
      </c>
      <c r="E126" s="7">
        <v>948482.8</v>
      </c>
      <c r="F126" s="6"/>
      <c r="G126" s="130" t="str">
        <f>VLOOKUP(A126,'NCES LEA District ID'!$F$3:$S$854,14,FALSE)</f>
        <v>1726590</v>
      </c>
      <c r="H126" s="131">
        <f>VLOOKUP(A126,'Enrollment FY18-20'!$A$9:$BL$859,62,FALSE)</f>
        <v>245.5</v>
      </c>
      <c r="I126" s="132">
        <f t="shared" si="2"/>
        <v>3863.4737270875767</v>
      </c>
      <c r="J126" s="133">
        <f>VLOOKUP(A126,'SAIPE FY22'!$C$9:$N$859,9,FALSE)</f>
        <v>0.2089041095890411</v>
      </c>
      <c r="K126" s="134">
        <f t="shared" si="3"/>
        <v>566401.75</v>
      </c>
      <c r="L126" s="130" t="s">
        <v>10420</v>
      </c>
    </row>
    <row r="127" spans="1:12" ht="15.5" thickTop="1" thickBot="1" x14ac:dyDescent="0.4">
      <c r="A127" s="50" t="s">
        <v>361</v>
      </c>
      <c r="B127" s="9" t="s">
        <v>362</v>
      </c>
      <c r="C127" s="9" t="s">
        <v>128</v>
      </c>
      <c r="D127" s="9" t="s">
        <v>108</v>
      </c>
      <c r="E127" s="7">
        <v>13239310.74</v>
      </c>
      <c r="F127" s="6"/>
      <c r="G127" s="130" t="str">
        <f>VLOOKUP(A127,'NCES LEA District ID'!$F$3:$S$854,14,FALSE)</f>
        <v>1722020</v>
      </c>
      <c r="H127" s="131">
        <f>VLOOKUP(A127,'Enrollment FY18-20'!$A$9:$BL$859,62,FALSE)</f>
        <v>2592.5</v>
      </c>
      <c r="I127" s="132">
        <f t="shared" si="2"/>
        <v>5106.7736702025077</v>
      </c>
      <c r="J127" s="133">
        <f>VLOOKUP(A127,'SAIPE FY22'!$C$9:$N$859,9,FALSE)</f>
        <v>0.20779712339137019</v>
      </c>
      <c r="K127" s="134">
        <f t="shared" si="3"/>
        <v>568994.25</v>
      </c>
      <c r="L127" s="130" t="s">
        <v>10420</v>
      </c>
    </row>
    <row r="128" spans="1:12" ht="15.5" thickTop="1" thickBot="1" x14ac:dyDescent="0.4">
      <c r="A128" s="50" t="s">
        <v>1733</v>
      </c>
      <c r="B128" s="9" t="s">
        <v>1734</v>
      </c>
      <c r="C128" s="9" t="s">
        <v>907</v>
      </c>
      <c r="D128" s="9" t="s">
        <v>108</v>
      </c>
      <c r="E128" s="7">
        <v>661984.8899999999</v>
      </c>
      <c r="F128" s="6"/>
      <c r="G128" s="130" t="str">
        <f>VLOOKUP(A128,'NCES LEA District ID'!$F$3:$S$854,14,FALSE)</f>
        <v>1734470</v>
      </c>
      <c r="H128" s="131">
        <f>VLOOKUP(A128,'Enrollment FY18-20'!$A$9:$BL$859,62,FALSE)</f>
        <v>285</v>
      </c>
      <c r="I128" s="132">
        <f t="shared" si="2"/>
        <v>2322.7539999999995</v>
      </c>
      <c r="J128" s="133">
        <f>VLOOKUP(A128,'SAIPE FY22'!$C$9:$N$859,9,FALSE)</f>
        <v>0.20717131474103587</v>
      </c>
      <c r="K128" s="134">
        <f t="shared" si="3"/>
        <v>569279.25</v>
      </c>
      <c r="L128" s="130" t="s">
        <v>10420</v>
      </c>
    </row>
    <row r="129" spans="1:12" ht="15.5" thickTop="1" thickBot="1" x14ac:dyDescent="0.4">
      <c r="A129" s="50" t="s">
        <v>828</v>
      </c>
      <c r="B129" s="9" t="s">
        <v>829</v>
      </c>
      <c r="C129" s="9" t="s">
        <v>808</v>
      </c>
      <c r="D129" s="9" t="s">
        <v>10</v>
      </c>
      <c r="E129" s="7">
        <v>11259540.210000001</v>
      </c>
      <c r="F129" s="6"/>
      <c r="G129" s="130" t="str">
        <f>VLOOKUP(A129,'NCES LEA District ID'!$F$3:$S$854,14,FALSE)</f>
        <v>1718270</v>
      </c>
      <c r="H129" s="131">
        <f>VLOOKUP(A129,'Enrollment FY18-20'!$A$9:$BL$859,62,FALSE)</f>
        <v>1842</v>
      </c>
      <c r="I129" s="132">
        <f t="shared" si="2"/>
        <v>6112.6711237785021</v>
      </c>
      <c r="J129" s="133">
        <f>VLOOKUP(A129,'SAIPE FY22'!$C$9:$N$859,9,FALSE)</f>
        <v>0.20687858259510161</v>
      </c>
      <c r="K129" s="134">
        <f t="shared" si="3"/>
        <v>571121.25</v>
      </c>
      <c r="L129" s="130" t="s">
        <v>10420</v>
      </c>
    </row>
    <row r="130" spans="1:12" ht="15.5" thickTop="1" thickBot="1" x14ac:dyDescent="0.4">
      <c r="A130" s="50" t="s">
        <v>584</v>
      </c>
      <c r="B130" s="9" t="s">
        <v>585</v>
      </c>
      <c r="C130" s="9" t="s">
        <v>577</v>
      </c>
      <c r="D130" s="9" t="s">
        <v>108</v>
      </c>
      <c r="E130" s="7">
        <v>408853.95999999996</v>
      </c>
      <c r="F130" s="6"/>
      <c r="G130" s="130" t="str">
        <f>VLOOKUP(A130,'NCES LEA District ID'!$F$3:$S$854,14,FALSE)</f>
        <v>1717190</v>
      </c>
      <c r="H130" s="131">
        <f>VLOOKUP(A130,'Enrollment FY18-20'!$A$9:$BL$859,62,FALSE)</f>
        <v>83</v>
      </c>
      <c r="I130" s="132">
        <f t="shared" si="2"/>
        <v>4925.9513253012046</v>
      </c>
      <c r="J130" s="133">
        <f>VLOOKUP(A130,'SAIPE FY22'!$C$9:$N$859,9,FALSE)</f>
        <v>0.20652173913043478</v>
      </c>
      <c r="K130" s="134">
        <f t="shared" si="3"/>
        <v>571204.25</v>
      </c>
      <c r="L130" s="130" t="s">
        <v>10420</v>
      </c>
    </row>
    <row r="131" spans="1:12" ht="15.5" thickTop="1" thickBot="1" x14ac:dyDescent="0.4">
      <c r="A131" s="50" t="s">
        <v>87</v>
      </c>
      <c r="B131" s="9" t="s">
        <v>88</v>
      </c>
      <c r="C131" s="9" t="s">
        <v>53</v>
      </c>
      <c r="D131" s="9" t="s">
        <v>10</v>
      </c>
      <c r="E131" s="7">
        <v>2535246.9899999998</v>
      </c>
      <c r="F131" s="6"/>
      <c r="G131" s="130" t="str">
        <f>VLOOKUP(A131,'NCES LEA District ID'!$F$3:$S$854,14,FALSE)</f>
        <v>1733090</v>
      </c>
      <c r="H131" s="131">
        <f>VLOOKUP(A131,'Enrollment FY18-20'!$A$9:$BL$859,62,FALSE)</f>
        <v>416.5</v>
      </c>
      <c r="I131" s="132">
        <f t="shared" si="2"/>
        <v>6087.0275870348132</v>
      </c>
      <c r="J131" s="133">
        <f>VLOOKUP(A131,'SAIPE FY22'!$C$9:$N$859,9,FALSE)</f>
        <v>0.20594479830148621</v>
      </c>
      <c r="K131" s="134">
        <f t="shared" si="3"/>
        <v>571620.75</v>
      </c>
      <c r="L131" s="130" t="s">
        <v>10420</v>
      </c>
    </row>
    <row r="132" spans="1:12" ht="15.5" thickTop="1" thickBot="1" x14ac:dyDescent="0.4">
      <c r="A132" s="50" t="s">
        <v>942</v>
      </c>
      <c r="B132" s="9" t="s">
        <v>943</v>
      </c>
      <c r="C132" s="9" t="s">
        <v>941</v>
      </c>
      <c r="D132" s="9" t="s">
        <v>10</v>
      </c>
      <c r="E132" s="7">
        <v>730882.14999999991</v>
      </c>
      <c r="F132" s="6"/>
      <c r="G132" s="130" t="str">
        <f>VLOOKUP(A132,'NCES LEA District ID'!$F$3:$S$854,14,FALSE)</f>
        <v>1738490</v>
      </c>
      <c r="H132" s="131">
        <f>VLOOKUP(A132,'Enrollment FY18-20'!$A$9:$BL$859,62,FALSE)</f>
        <v>341</v>
      </c>
      <c r="I132" s="132">
        <f t="shared" si="2"/>
        <v>2143.349413489736</v>
      </c>
      <c r="J132" s="133">
        <f>VLOOKUP(A132,'SAIPE FY22'!$C$9:$N$859,9,FALSE)</f>
        <v>0.20578778135048231</v>
      </c>
      <c r="K132" s="134">
        <f t="shared" si="3"/>
        <v>571961.75</v>
      </c>
      <c r="L132" s="130" t="s">
        <v>10420</v>
      </c>
    </row>
    <row r="133" spans="1:12" ht="15.5" thickTop="1" thickBot="1" x14ac:dyDescent="0.4">
      <c r="A133" s="50" t="s">
        <v>1735</v>
      </c>
      <c r="B133" s="9" t="s">
        <v>1736</v>
      </c>
      <c r="C133" s="9" t="s">
        <v>907</v>
      </c>
      <c r="D133" s="9" t="s">
        <v>108</v>
      </c>
      <c r="E133" s="7">
        <v>89620560.450000003</v>
      </c>
      <c r="F133" s="6"/>
      <c r="G133" s="130" t="str">
        <f>VLOOKUP(A133,'NCES LEA District ID'!$F$3:$S$854,14,FALSE)</f>
        <v>1720580</v>
      </c>
      <c r="H133" s="131">
        <f>VLOOKUP(A133,'Enrollment FY18-20'!$A$9:$BL$859,62,FALSE)</f>
        <v>10993</v>
      </c>
      <c r="I133" s="132">
        <f t="shared" si="2"/>
        <v>8152.511639224962</v>
      </c>
      <c r="J133" s="133">
        <f>VLOOKUP(A133,'SAIPE FY22'!$C$9:$N$859,9,FALSE)</f>
        <v>0.205074207781789</v>
      </c>
      <c r="K133" s="134">
        <f t="shared" si="3"/>
        <v>582954.75</v>
      </c>
      <c r="L133" s="130" t="s">
        <v>10420</v>
      </c>
    </row>
    <row r="134" spans="1:12" ht="15.5" thickTop="1" thickBot="1" x14ac:dyDescent="0.4">
      <c r="A134" s="50" t="s">
        <v>291</v>
      </c>
      <c r="B134" s="9" t="s">
        <v>292</v>
      </c>
      <c r="C134" s="9" t="s">
        <v>128</v>
      </c>
      <c r="D134" s="9" t="s">
        <v>108</v>
      </c>
      <c r="E134" s="7">
        <v>11873701.920000002</v>
      </c>
      <c r="F134" s="6"/>
      <c r="G134" s="130" t="str">
        <f>VLOOKUP(A134,'NCES LEA District ID'!$F$3:$S$854,14,FALSE)</f>
        <v>1736810</v>
      </c>
      <c r="H134" s="131">
        <f>VLOOKUP(A134,'Enrollment FY18-20'!$A$9:$BL$859,62,FALSE)</f>
        <v>3578</v>
      </c>
      <c r="I134" s="132">
        <f t="shared" si="2"/>
        <v>3318.5304415874793</v>
      </c>
      <c r="J134" s="133">
        <f>VLOOKUP(A134,'SAIPE FY22'!$C$9:$N$859,9,FALSE)</f>
        <v>0.20500452215857703</v>
      </c>
      <c r="K134" s="134">
        <f t="shared" si="3"/>
        <v>586532.75</v>
      </c>
      <c r="L134" s="130" t="s">
        <v>10420</v>
      </c>
    </row>
    <row r="135" spans="1:12" ht="15.5" thickTop="1" thickBot="1" x14ac:dyDescent="0.4">
      <c r="A135" s="50" t="s">
        <v>393</v>
      </c>
      <c r="B135" s="9" t="s">
        <v>394</v>
      </c>
      <c r="C135" s="9" t="s">
        <v>128</v>
      </c>
      <c r="D135" s="9" t="s">
        <v>119</v>
      </c>
      <c r="E135" s="7">
        <v>21799524.260000002</v>
      </c>
      <c r="F135" s="6"/>
      <c r="G135" s="130" t="str">
        <f>VLOOKUP(A135,'NCES LEA District ID'!$F$3:$S$854,14,FALSE)</f>
        <v>1738940</v>
      </c>
      <c r="H135" s="131">
        <f>VLOOKUP(A135,'Enrollment FY18-20'!$A$9:$BL$859,62,FALSE)</f>
        <v>3427</v>
      </c>
      <c r="I135" s="132">
        <f t="shared" si="2"/>
        <v>6361.1100846221188</v>
      </c>
      <c r="J135" s="133">
        <f>VLOOKUP(A135,'SAIPE FY22'!$C$9:$N$859,9,FALSE)</f>
        <v>0.20468277945619334</v>
      </c>
      <c r="K135" s="134">
        <f t="shared" si="3"/>
        <v>589959.75</v>
      </c>
      <c r="L135" s="130" t="s">
        <v>10420</v>
      </c>
    </row>
    <row r="136" spans="1:12" ht="15.5" thickTop="1" thickBot="1" x14ac:dyDescent="0.4">
      <c r="A136" s="50" t="s">
        <v>1188</v>
      </c>
      <c r="B136" s="9" t="s">
        <v>1189</v>
      </c>
      <c r="C136" s="9" t="s">
        <v>1161</v>
      </c>
      <c r="D136" s="9" t="s">
        <v>10</v>
      </c>
      <c r="E136" s="7">
        <v>135646037.28999999</v>
      </c>
      <c r="F136" s="6"/>
      <c r="G136" s="130" t="str">
        <f>VLOOKUP(A136,'NCES LEA District ID'!$F$3:$S$854,14,FALSE)</f>
        <v>1741250</v>
      </c>
      <c r="H136" s="131">
        <f>VLOOKUP(A136,'Enrollment FY18-20'!$A$9:$BL$859,62,FALSE)</f>
        <v>16004.5</v>
      </c>
      <c r="I136" s="132">
        <f t="shared" ref="I136:I199" si="4">E136/H136</f>
        <v>8475.493598050547</v>
      </c>
      <c r="J136" s="133">
        <f>VLOOKUP(A136,'SAIPE FY22'!$C$9:$N$859,9,FALSE)</f>
        <v>0.2034752276984691</v>
      </c>
      <c r="K136" s="134">
        <f t="shared" si="3"/>
        <v>605964.25</v>
      </c>
      <c r="L136" s="130" t="s">
        <v>10420</v>
      </c>
    </row>
    <row r="137" spans="1:12" ht="15.5" thickTop="1" thickBot="1" x14ac:dyDescent="0.4">
      <c r="A137" s="50" t="s">
        <v>46</v>
      </c>
      <c r="B137" s="9" t="s">
        <v>47</v>
      </c>
      <c r="C137" s="9" t="s">
        <v>41</v>
      </c>
      <c r="D137" s="9" t="s">
        <v>10</v>
      </c>
      <c r="E137" s="7">
        <v>2147007.79</v>
      </c>
      <c r="F137" s="6"/>
      <c r="G137" s="130" t="str">
        <f>VLOOKUP(A137,'NCES LEA District ID'!$F$3:$S$854,14,FALSE)</f>
        <v>1701387</v>
      </c>
      <c r="H137" s="131">
        <f>VLOOKUP(A137,'Enrollment FY18-20'!$A$9:$BL$859,62,FALSE)</f>
        <v>497.5</v>
      </c>
      <c r="I137" s="132">
        <f t="shared" si="4"/>
        <v>4315.5935477386938</v>
      </c>
      <c r="J137" s="133">
        <f>VLOOKUP(A137,'SAIPE FY22'!$C$9:$N$859,9,FALSE)</f>
        <v>0.20279720279720279</v>
      </c>
      <c r="K137" s="134">
        <f t="shared" si="3"/>
        <v>606461.75</v>
      </c>
      <c r="L137" s="130" t="s">
        <v>10420</v>
      </c>
    </row>
    <row r="138" spans="1:12" ht="15.5" thickTop="1" thickBot="1" x14ac:dyDescent="0.4">
      <c r="A138" s="50" t="s">
        <v>1567</v>
      </c>
      <c r="B138" s="9" t="s">
        <v>1568</v>
      </c>
      <c r="C138" s="9" t="s">
        <v>1562</v>
      </c>
      <c r="D138" s="9" t="s">
        <v>108</v>
      </c>
      <c r="E138" s="7">
        <v>266784.26</v>
      </c>
      <c r="F138" s="6"/>
      <c r="G138" s="130" t="str">
        <f>VLOOKUP(A138,'NCES LEA District ID'!$F$3:$S$854,14,FALSE)</f>
        <v>1737440</v>
      </c>
      <c r="H138" s="131">
        <f>VLOOKUP(A138,'Enrollment FY18-20'!$A$9:$BL$859,62,FALSE)</f>
        <v>75.5</v>
      </c>
      <c r="I138" s="132">
        <f t="shared" si="4"/>
        <v>3533.566357615894</v>
      </c>
      <c r="J138" s="133">
        <f>VLOOKUP(A138,'SAIPE FY22'!$C$9:$N$859,9,FALSE)</f>
        <v>0.20253164556962025</v>
      </c>
      <c r="K138" s="134">
        <f t="shared" ref="K138:K201" si="5">+K137+H138</f>
        <v>606537.25</v>
      </c>
      <c r="L138" s="130" t="s">
        <v>10420</v>
      </c>
    </row>
    <row r="139" spans="1:12" ht="15.5" thickTop="1" thickBot="1" x14ac:dyDescent="0.4">
      <c r="A139" s="50" t="s">
        <v>855</v>
      </c>
      <c r="B139" s="9" t="s">
        <v>856</v>
      </c>
      <c r="C139" s="9" t="s">
        <v>854</v>
      </c>
      <c r="D139" s="9" t="s">
        <v>10</v>
      </c>
      <c r="E139" s="7">
        <v>3588217.5999999996</v>
      </c>
      <c r="F139" s="6"/>
      <c r="G139" s="130" t="str">
        <f>VLOOKUP(A139,'NCES LEA District ID'!$F$3:$S$854,14,FALSE)</f>
        <v>1700004</v>
      </c>
      <c r="H139" s="131">
        <f>VLOOKUP(A139,'Enrollment FY18-20'!$A$9:$BL$859,62,FALSE)</f>
        <v>699</v>
      </c>
      <c r="I139" s="132">
        <f t="shared" si="4"/>
        <v>5133.3585121602282</v>
      </c>
      <c r="J139" s="133">
        <f>VLOOKUP(A139,'SAIPE FY22'!$C$9:$N$859,9,FALSE)</f>
        <v>0.20224719101123595</v>
      </c>
      <c r="K139" s="134">
        <f t="shared" si="5"/>
        <v>607236.25</v>
      </c>
      <c r="L139" s="130" t="s">
        <v>10420</v>
      </c>
    </row>
    <row r="140" spans="1:12" ht="15.5" thickTop="1" thickBot="1" x14ac:dyDescent="0.4">
      <c r="A140" s="50" t="s">
        <v>96</v>
      </c>
      <c r="B140" s="9" t="s">
        <v>97</v>
      </c>
      <c r="C140" s="9" t="s">
        <v>91</v>
      </c>
      <c r="D140" s="9" t="s">
        <v>10</v>
      </c>
      <c r="E140" s="7">
        <v>2882868.4</v>
      </c>
      <c r="F140" s="6"/>
      <c r="G140" s="130" t="str">
        <f>VLOOKUP(A140,'NCES LEA District ID'!$F$3:$S$854,14,FALSE)</f>
        <v>1728560</v>
      </c>
      <c r="H140" s="131">
        <f>VLOOKUP(A140,'Enrollment FY18-20'!$A$9:$BL$859,62,FALSE)</f>
        <v>571</v>
      </c>
      <c r="I140" s="132">
        <f t="shared" si="4"/>
        <v>5048.8063047285459</v>
      </c>
      <c r="J140" s="133">
        <f>VLOOKUP(A140,'SAIPE FY22'!$C$9:$N$859,9,FALSE)</f>
        <v>0.20121951219512196</v>
      </c>
      <c r="K140" s="134">
        <f t="shared" si="5"/>
        <v>607807.25</v>
      </c>
      <c r="L140" s="130" t="s">
        <v>10420</v>
      </c>
    </row>
    <row r="141" spans="1:12" ht="15.5" thickTop="1" thickBot="1" x14ac:dyDescent="0.4">
      <c r="A141" s="50" t="s">
        <v>341</v>
      </c>
      <c r="B141" s="9" t="s">
        <v>342</v>
      </c>
      <c r="C141" s="9" t="s">
        <v>128</v>
      </c>
      <c r="D141" s="9" t="s">
        <v>108</v>
      </c>
      <c r="E141" s="7">
        <v>2239675.11</v>
      </c>
      <c r="F141" s="6"/>
      <c r="G141" s="130" t="str">
        <f>VLOOKUP(A141,'NCES LEA District ID'!$F$3:$S$854,14,FALSE)</f>
        <v>1736720</v>
      </c>
      <c r="H141" s="131">
        <f>VLOOKUP(A141,'Enrollment FY18-20'!$A$9:$BL$859,62,FALSE)</f>
        <v>923.5</v>
      </c>
      <c r="I141" s="132">
        <f t="shared" si="4"/>
        <v>2425.2031510557658</v>
      </c>
      <c r="J141" s="133">
        <f>VLOOKUP(A141,'SAIPE FY22'!$C$9:$N$859,9,FALSE)</f>
        <v>0.2</v>
      </c>
      <c r="K141" s="134">
        <f t="shared" si="5"/>
        <v>608730.75</v>
      </c>
      <c r="L141" s="130" t="s">
        <v>10420</v>
      </c>
    </row>
    <row r="142" spans="1:12" ht="15.5" thickTop="1" thickBot="1" x14ac:dyDescent="0.4">
      <c r="A142" s="50" t="s">
        <v>1072</v>
      </c>
      <c r="B142" s="9" t="s">
        <v>1073</v>
      </c>
      <c r="C142" s="9" t="s">
        <v>1067</v>
      </c>
      <c r="D142" s="9" t="s">
        <v>108</v>
      </c>
      <c r="E142" s="7">
        <v>2432959.2500000005</v>
      </c>
      <c r="F142" s="6"/>
      <c r="G142" s="130" t="str">
        <f>VLOOKUP(A142,'NCES LEA District ID'!$F$3:$S$854,14,FALSE)</f>
        <v>1720640</v>
      </c>
      <c r="H142" s="131">
        <f>VLOOKUP(A142,'Enrollment FY18-20'!$A$9:$BL$859,62,FALSE)</f>
        <v>390.5</v>
      </c>
      <c r="I142" s="132">
        <f t="shared" si="4"/>
        <v>6230.3693982074274</v>
      </c>
      <c r="J142" s="133">
        <f>VLOOKUP(A142,'SAIPE FY22'!$C$9:$N$859,9,FALSE)</f>
        <v>0.2</v>
      </c>
      <c r="K142" s="134">
        <f t="shared" si="5"/>
        <v>609121.25</v>
      </c>
      <c r="L142" s="130" t="s">
        <v>10420</v>
      </c>
    </row>
    <row r="143" spans="1:12" ht="15.5" thickTop="1" thickBot="1" x14ac:dyDescent="0.4">
      <c r="A143" s="50" t="s">
        <v>894</v>
      </c>
      <c r="B143" s="9" t="s">
        <v>895</v>
      </c>
      <c r="C143" s="9" t="s">
        <v>893</v>
      </c>
      <c r="D143" s="9" t="s">
        <v>10</v>
      </c>
      <c r="E143" s="7">
        <v>507572.13</v>
      </c>
      <c r="F143" s="6"/>
      <c r="G143" s="130" t="str">
        <f>VLOOKUP(A143,'NCES LEA District ID'!$F$3:$S$854,14,FALSE)</f>
        <v>1700015</v>
      </c>
      <c r="H143" s="131">
        <f>VLOOKUP(A143,'Enrollment FY18-20'!$A$9:$BL$859,62,FALSE)</f>
        <v>247</v>
      </c>
      <c r="I143" s="132">
        <f t="shared" si="4"/>
        <v>2054.947894736842</v>
      </c>
      <c r="J143" s="133">
        <f>VLOOKUP(A143,'SAIPE FY22'!$C$9:$N$859,9,FALSE)</f>
        <v>0.19915254237288135</v>
      </c>
      <c r="K143" s="134">
        <f t="shared" si="5"/>
        <v>609368.25</v>
      </c>
      <c r="L143" s="130" t="s">
        <v>10420</v>
      </c>
    </row>
    <row r="144" spans="1:12" ht="15.5" thickTop="1" thickBot="1" x14ac:dyDescent="0.4">
      <c r="A144" s="50" t="s">
        <v>1593</v>
      </c>
      <c r="B144" s="9" t="s">
        <v>1594</v>
      </c>
      <c r="C144" s="9" t="s">
        <v>1562</v>
      </c>
      <c r="D144" s="9" t="s">
        <v>108</v>
      </c>
      <c r="E144" s="7">
        <v>20984577.580000002</v>
      </c>
      <c r="F144" s="6"/>
      <c r="G144" s="130" t="str">
        <f>VLOOKUP(A144,'NCES LEA District ID'!$F$3:$S$854,14,FALSE)</f>
        <v>1705610</v>
      </c>
      <c r="H144" s="131">
        <f>VLOOKUP(A144,'Enrollment FY18-20'!$A$9:$BL$859,62,FALSE)</f>
        <v>3583</v>
      </c>
      <c r="I144" s="132">
        <f t="shared" si="4"/>
        <v>5856.705994976277</v>
      </c>
      <c r="J144" s="133">
        <f>VLOOKUP(A144,'SAIPE FY22'!$C$9:$N$859,9,FALSE)</f>
        <v>0.19872505543237251</v>
      </c>
      <c r="K144" s="134">
        <f t="shared" si="5"/>
        <v>612951.25</v>
      </c>
      <c r="L144" s="130" t="s">
        <v>10420</v>
      </c>
    </row>
    <row r="145" spans="1:12" ht="15.5" thickTop="1" thickBot="1" x14ac:dyDescent="0.4">
      <c r="A145" s="50" t="s">
        <v>325</v>
      </c>
      <c r="B145" s="9" t="s">
        <v>326</v>
      </c>
      <c r="C145" s="9" t="s">
        <v>128</v>
      </c>
      <c r="D145" s="9" t="s">
        <v>108</v>
      </c>
      <c r="E145" s="7">
        <v>10998093.669999998</v>
      </c>
      <c r="F145" s="6"/>
      <c r="G145" s="130" t="str">
        <f>VLOOKUP(A145,'NCES LEA District ID'!$F$3:$S$854,14,FALSE)</f>
        <v>1725920</v>
      </c>
      <c r="H145" s="131">
        <f>VLOOKUP(A145,'Enrollment FY18-20'!$A$9:$BL$859,62,FALSE)</f>
        <v>1720</v>
      </c>
      <c r="I145" s="132">
        <f t="shared" si="4"/>
        <v>6394.240505813952</v>
      </c>
      <c r="J145" s="133">
        <f>VLOOKUP(A145,'SAIPE FY22'!$C$9:$N$859,9,FALSE)</f>
        <v>0.19813391877058179</v>
      </c>
      <c r="K145" s="134">
        <f t="shared" si="5"/>
        <v>614671.25</v>
      </c>
      <c r="L145" s="130" t="s">
        <v>10420</v>
      </c>
    </row>
    <row r="146" spans="1:12" ht="15.5" thickTop="1" thickBot="1" x14ac:dyDescent="0.4">
      <c r="A146" s="50" t="s">
        <v>821</v>
      </c>
      <c r="B146" s="9" t="s">
        <v>822</v>
      </c>
      <c r="C146" s="9" t="s">
        <v>823</v>
      </c>
      <c r="D146" s="9" t="s">
        <v>10</v>
      </c>
      <c r="E146" s="7">
        <v>2226728.5499999998</v>
      </c>
      <c r="F146" s="6"/>
      <c r="G146" s="130" t="str">
        <f>VLOOKUP(A146,'NCES LEA District ID'!$F$3:$S$854,14,FALSE)</f>
        <v>1732280</v>
      </c>
      <c r="H146" s="131">
        <f>VLOOKUP(A146,'Enrollment FY18-20'!$A$9:$BL$859,62,FALSE)</f>
        <v>507</v>
      </c>
      <c r="I146" s="132">
        <f t="shared" si="4"/>
        <v>4391.9695266272183</v>
      </c>
      <c r="J146" s="133">
        <f>VLOOKUP(A146,'SAIPE FY22'!$C$9:$N$859,9,FALSE)</f>
        <v>0.19794344473007713</v>
      </c>
      <c r="K146" s="134">
        <f t="shared" si="5"/>
        <v>615178.25</v>
      </c>
      <c r="L146" s="130" t="s">
        <v>10420</v>
      </c>
    </row>
    <row r="147" spans="1:12" ht="15.5" thickTop="1" thickBot="1" x14ac:dyDescent="0.4">
      <c r="A147" s="50" t="s">
        <v>1347</v>
      </c>
      <c r="B147" s="9" t="s">
        <v>1348</v>
      </c>
      <c r="C147" s="9" t="s">
        <v>1344</v>
      </c>
      <c r="D147" s="9" t="s">
        <v>10</v>
      </c>
      <c r="E147" s="7">
        <v>1287839.6200000001</v>
      </c>
      <c r="F147" s="6"/>
      <c r="G147" s="130" t="str">
        <f>VLOOKUP(A147,'NCES LEA District ID'!$F$3:$S$854,14,FALSE)</f>
        <v>1717670</v>
      </c>
      <c r="H147" s="131">
        <f>VLOOKUP(A147,'Enrollment FY18-20'!$A$9:$BL$859,62,FALSE)</f>
        <v>405</v>
      </c>
      <c r="I147" s="132">
        <f t="shared" si="4"/>
        <v>3179.8509135802474</v>
      </c>
      <c r="J147" s="133">
        <f>VLOOKUP(A147,'SAIPE FY22'!$C$9:$N$859,9,FALSE)</f>
        <v>0.19724770642201836</v>
      </c>
      <c r="K147" s="134">
        <f t="shared" si="5"/>
        <v>615583.25</v>
      </c>
      <c r="L147" s="130" t="s">
        <v>10420</v>
      </c>
    </row>
    <row r="148" spans="1:12" ht="15.5" thickTop="1" thickBot="1" x14ac:dyDescent="0.4">
      <c r="A148" s="50" t="s">
        <v>621</v>
      </c>
      <c r="B148" s="9" t="s">
        <v>622</v>
      </c>
      <c r="C148" s="9" t="s">
        <v>606</v>
      </c>
      <c r="D148" s="9" t="s">
        <v>119</v>
      </c>
      <c r="E148" s="7">
        <v>4952586.3899999997</v>
      </c>
      <c r="F148" s="6"/>
      <c r="G148" s="130" t="str">
        <f>VLOOKUP(A148,'NCES LEA District ID'!$F$3:$S$854,14,FALSE)</f>
        <v>1709300</v>
      </c>
      <c r="H148" s="131">
        <f>VLOOKUP(A148,'Enrollment FY18-20'!$A$9:$BL$859,62,FALSE)</f>
        <v>883.5</v>
      </c>
      <c r="I148" s="132">
        <f t="shared" si="4"/>
        <v>5605.6439049235987</v>
      </c>
      <c r="J148" s="133">
        <f>VLOOKUP(A148,'SAIPE FY22'!$C$9:$N$859,9,FALSE)</f>
        <v>0.19701213818860877</v>
      </c>
      <c r="K148" s="134">
        <f t="shared" si="5"/>
        <v>616466.75</v>
      </c>
      <c r="L148" s="130" t="s">
        <v>10420</v>
      </c>
    </row>
    <row r="149" spans="1:12" ht="15.5" thickTop="1" thickBot="1" x14ac:dyDescent="0.4">
      <c r="A149" s="50" t="s">
        <v>54</v>
      </c>
      <c r="B149" s="9" t="s">
        <v>55</v>
      </c>
      <c r="C149" s="9" t="s">
        <v>56</v>
      </c>
      <c r="D149" s="9" t="s">
        <v>10</v>
      </c>
      <c r="E149" s="7">
        <v>2097385.5299999998</v>
      </c>
      <c r="F149" s="6"/>
      <c r="G149" s="130" t="str">
        <f>VLOOKUP(A149,'NCES LEA District ID'!$F$3:$S$854,14,FALSE)</f>
        <v>1727450</v>
      </c>
      <c r="H149" s="131">
        <f>VLOOKUP(A149,'Enrollment FY18-20'!$A$9:$BL$859,62,FALSE)</f>
        <v>405</v>
      </c>
      <c r="I149" s="132">
        <f t="shared" si="4"/>
        <v>5178.7297037037033</v>
      </c>
      <c r="J149" s="133">
        <f>VLOOKUP(A149,'SAIPE FY22'!$C$9:$N$859,9,FALSE)</f>
        <v>0.19667590027700832</v>
      </c>
      <c r="K149" s="134">
        <f t="shared" si="5"/>
        <v>616871.75</v>
      </c>
      <c r="L149" s="130" t="s">
        <v>10420</v>
      </c>
    </row>
    <row r="150" spans="1:12" ht="15.5" thickTop="1" thickBot="1" x14ac:dyDescent="0.4">
      <c r="A150" s="50" t="s">
        <v>844</v>
      </c>
      <c r="B150" s="9" t="s">
        <v>845</v>
      </c>
      <c r="C150" s="9" t="s">
        <v>839</v>
      </c>
      <c r="D150" s="9" t="s">
        <v>10</v>
      </c>
      <c r="E150" s="7">
        <v>2476286.15</v>
      </c>
      <c r="F150" s="6"/>
      <c r="G150" s="130" t="str">
        <f>VLOOKUP(A150,'NCES LEA District ID'!$F$3:$S$854,14,FALSE)</f>
        <v>1741360</v>
      </c>
      <c r="H150" s="131">
        <f>VLOOKUP(A150,'Enrollment FY18-20'!$A$9:$BL$859,62,FALSE)</f>
        <v>518.25</v>
      </c>
      <c r="I150" s="132">
        <f t="shared" si="4"/>
        <v>4778.1691268692712</v>
      </c>
      <c r="J150" s="133">
        <f>VLOOKUP(A150,'SAIPE FY22'!$C$9:$N$859,9,FALSE)</f>
        <v>0.19656786271450857</v>
      </c>
      <c r="K150" s="134">
        <f t="shared" si="5"/>
        <v>617390</v>
      </c>
      <c r="L150" s="130" t="s">
        <v>10420</v>
      </c>
    </row>
    <row r="151" spans="1:12" ht="15.5" thickTop="1" thickBot="1" x14ac:dyDescent="0.4">
      <c r="A151" s="50" t="s">
        <v>1452</v>
      </c>
      <c r="B151" s="9" t="s">
        <v>1453</v>
      </c>
      <c r="C151" s="9" t="s">
        <v>1441</v>
      </c>
      <c r="D151" s="9" t="s">
        <v>10</v>
      </c>
      <c r="E151" s="7">
        <v>5847234.1000000006</v>
      </c>
      <c r="F151" s="6"/>
      <c r="G151" s="130" t="str">
        <f>VLOOKUP(A151,'NCES LEA District ID'!$F$3:$S$854,14,FALSE)</f>
        <v>1736900</v>
      </c>
      <c r="H151" s="131">
        <f>VLOOKUP(A151,'Enrollment FY18-20'!$A$9:$BL$859,62,FALSE)</f>
        <v>1180</v>
      </c>
      <c r="I151" s="132">
        <f t="shared" si="4"/>
        <v>4955.2831355932212</v>
      </c>
      <c r="J151" s="133">
        <f>VLOOKUP(A151,'SAIPE FY22'!$C$9:$N$859,9,FALSE)</f>
        <v>0.19629057187017002</v>
      </c>
      <c r="K151" s="134">
        <f t="shared" si="5"/>
        <v>618570</v>
      </c>
      <c r="L151" s="130" t="s">
        <v>10420</v>
      </c>
    </row>
    <row r="152" spans="1:12" ht="15.5" thickTop="1" thickBot="1" x14ac:dyDescent="0.4">
      <c r="A152" s="50" t="s">
        <v>385</v>
      </c>
      <c r="B152" s="9" t="s">
        <v>386</v>
      </c>
      <c r="C152" s="9" t="s">
        <v>128</v>
      </c>
      <c r="D152" s="9" t="s">
        <v>108</v>
      </c>
      <c r="E152" s="7">
        <v>7541288.0900000008</v>
      </c>
      <c r="F152" s="6"/>
      <c r="G152" s="130" t="str">
        <f>VLOOKUP(A152,'NCES LEA District ID'!$F$3:$S$854,14,FALSE)</f>
        <v>1737680</v>
      </c>
      <c r="H152" s="131">
        <f>VLOOKUP(A152,'Enrollment FY18-20'!$A$9:$BL$859,62,FALSE)</f>
        <v>1455</v>
      </c>
      <c r="I152" s="132">
        <f t="shared" si="4"/>
        <v>5183.0158694158081</v>
      </c>
      <c r="J152" s="133">
        <f>VLOOKUP(A152,'SAIPE FY22'!$C$9:$N$859,9,FALSE)</f>
        <v>0.1960655737704918</v>
      </c>
      <c r="K152" s="134">
        <f t="shared" si="5"/>
        <v>620025</v>
      </c>
      <c r="L152" s="130" t="s">
        <v>10420</v>
      </c>
    </row>
    <row r="153" spans="1:12" ht="15.5" thickTop="1" thickBot="1" x14ac:dyDescent="0.4">
      <c r="A153" s="50" t="s">
        <v>1715</v>
      </c>
      <c r="B153" s="9" t="s">
        <v>1716</v>
      </c>
      <c r="C153" s="9" t="s">
        <v>1706</v>
      </c>
      <c r="D153" s="9" t="s">
        <v>10</v>
      </c>
      <c r="E153" s="7">
        <v>999901.49</v>
      </c>
      <c r="F153" s="6"/>
      <c r="G153" s="130" t="str">
        <f>VLOOKUP(A153,'NCES LEA District ID'!$F$3:$S$854,14,FALSE)</f>
        <v>1732090</v>
      </c>
      <c r="H153" s="131">
        <f>VLOOKUP(A153,'Enrollment FY18-20'!$A$9:$BL$859,62,FALSE)</f>
        <v>211</v>
      </c>
      <c r="I153" s="132">
        <f t="shared" si="4"/>
        <v>4738.869620853081</v>
      </c>
      <c r="J153" s="133">
        <f>VLOOKUP(A153,'SAIPE FY22'!$C$9:$N$859,9,FALSE)</f>
        <v>0.19597989949748743</v>
      </c>
      <c r="K153" s="134">
        <f t="shared" si="5"/>
        <v>620236</v>
      </c>
      <c r="L153" s="130" t="s">
        <v>10420</v>
      </c>
    </row>
    <row r="154" spans="1:12" ht="15.5" thickTop="1" thickBot="1" x14ac:dyDescent="0.4">
      <c r="A154" s="50" t="s">
        <v>1611</v>
      </c>
      <c r="B154" s="9" t="s">
        <v>1612</v>
      </c>
      <c r="C154" s="9" t="s">
        <v>1562</v>
      </c>
      <c r="D154" s="9" t="s">
        <v>10</v>
      </c>
      <c r="E154" s="7">
        <v>5863123.1600000001</v>
      </c>
      <c r="F154" s="6"/>
      <c r="G154" s="130" t="str">
        <f>VLOOKUP(A154,'NCES LEA District ID'!$F$3:$S$854,14,FALSE)</f>
        <v>1712720</v>
      </c>
      <c r="H154" s="131">
        <f>VLOOKUP(A154,'Enrollment FY18-20'!$A$9:$BL$859,62,FALSE)</f>
        <v>962</v>
      </c>
      <c r="I154" s="132">
        <f t="shared" si="4"/>
        <v>6094.7226195426201</v>
      </c>
      <c r="J154" s="133">
        <f>VLOOKUP(A154,'SAIPE FY22'!$C$9:$N$859,9,FALSE)</f>
        <v>0.1956315289648623</v>
      </c>
      <c r="K154" s="134">
        <f t="shared" si="5"/>
        <v>621198</v>
      </c>
      <c r="L154" s="130" t="s">
        <v>10420</v>
      </c>
    </row>
    <row r="155" spans="1:12" ht="15.5" thickTop="1" thickBot="1" x14ac:dyDescent="0.4">
      <c r="A155" s="50" t="s">
        <v>251</v>
      </c>
      <c r="B155" s="9" t="s">
        <v>252</v>
      </c>
      <c r="C155" s="9" t="s">
        <v>128</v>
      </c>
      <c r="D155" s="9" t="s">
        <v>108</v>
      </c>
      <c r="E155" s="7">
        <v>115445611.36999999</v>
      </c>
      <c r="F155" s="6"/>
      <c r="G155" s="130" t="str">
        <f>VLOOKUP(A155,'NCES LEA District ID'!$F$3:$S$854,14,FALSE)</f>
        <v>1710200</v>
      </c>
      <c r="H155" s="131">
        <f>VLOOKUP(A155,'Enrollment FY18-20'!$A$9:$BL$859,62,FALSE)</f>
        <v>11387</v>
      </c>
      <c r="I155" s="132">
        <f t="shared" si="4"/>
        <v>10138.369313251953</v>
      </c>
      <c r="J155" s="133">
        <f>VLOOKUP(A155,'SAIPE FY22'!$C$9:$N$859,9,FALSE)</f>
        <v>0.19547356998914897</v>
      </c>
      <c r="K155" s="134">
        <f t="shared" si="5"/>
        <v>632585</v>
      </c>
      <c r="L155" s="130" t="s">
        <v>10420</v>
      </c>
    </row>
    <row r="156" spans="1:12" ht="15.5" thickTop="1" thickBot="1" x14ac:dyDescent="0.4">
      <c r="A156" s="50" t="s">
        <v>842</v>
      </c>
      <c r="B156" s="9" t="s">
        <v>843</v>
      </c>
      <c r="C156" s="9" t="s">
        <v>839</v>
      </c>
      <c r="D156" s="9" t="s">
        <v>108</v>
      </c>
      <c r="E156" s="7">
        <v>1030868.7200000001</v>
      </c>
      <c r="F156" s="6"/>
      <c r="G156" s="130" t="str">
        <f>VLOOKUP(A156,'NCES LEA District ID'!$F$3:$S$854,14,FALSE)</f>
        <v>1720370</v>
      </c>
      <c r="H156" s="131">
        <f>VLOOKUP(A156,'Enrollment FY18-20'!$A$9:$BL$859,62,FALSE)</f>
        <v>172</v>
      </c>
      <c r="I156" s="132">
        <f t="shared" si="4"/>
        <v>5993.4227906976748</v>
      </c>
      <c r="J156" s="133">
        <f>VLOOKUP(A156,'SAIPE FY22'!$C$9:$N$859,9,FALSE)</f>
        <v>0.19540229885057472</v>
      </c>
      <c r="K156" s="134">
        <f t="shared" si="5"/>
        <v>632757</v>
      </c>
      <c r="L156" s="130" t="s">
        <v>10420</v>
      </c>
    </row>
    <row r="157" spans="1:12" ht="15.5" thickTop="1" thickBot="1" x14ac:dyDescent="0.4">
      <c r="A157" s="50" t="s">
        <v>313</v>
      </c>
      <c r="B157" s="9" t="s">
        <v>314</v>
      </c>
      <c r="C157" s="9" t="s">
        <v>128</v>
      </c>
      <c r="D157" s="9" t="s">
        <v>108</v>
      </c>
      <c r="E157" s="7">
        <v>19352254.75</v>
      </c>
      <c r="F157" s="6"/>
      <c r="G157" s="130" t="str">
        <f>VLOOKUP(A157,'NCES LEA District ID'!$F$3:$S$854,14,FALSE)</f>
        <v>1706510</v>
      </c>
      <c r="H157" s="131">
        <f>VLOOKUP(A157,'Enrollment FY18-20'!$A$9:$BL$859,62,FALSE)</f>
        <v>3301</v>
      </c>
      <c r="I157" s="132">
        <f t="shared" si="4"/>
        <v>5862.5430930021203</v>
      </c>
      <c r="J157" s="133">
        <f>VLOOKUP(A157,'SAIPE FY22'!$C$9:$N$859,9,FALSE)</f>
        <v>0.19532363843741088</v>
      </c>
      <c r="K157" s="134">
        <f t="shared" si="5"/>
        <v>636058</v>
      </c>
      <c r="L157" s="130" t="s">
        <v>10420</v>
      </c>
    </row>
    <row r="158" spans="1:12" ht="15.5" thickTop="1" thickBot="1" x14ac:dyDescent="0.4">
      <c r="A158" s="50" t="s">
        <v>598</v>
      </c>
      <c r="B158" s="9" t="s">
        <v>599</v>
      </c>
      <c r="C158" s="9" t="s">
        <v>577</v>
      </c>
      <c r="D158" s="9" t="s">
        <v>119</v>
      </c>
      <c r="E158" s="7">
        <v>5131422.25</v>
      </c>
      <c r="F158" s="6"/>
      <c r="G158" s="130" t="str">
        <f>VLOOKUP(A158,'NCES LEA District ID'!$F$3:$S$854,14,FALSE)</f>
        <v>1727360</v>
      </c>
      <c r="H158" s="131">
        <f>VLOOKUP(A158,'Enrollment FY18-20'!$A$9:$BL$859,62,FALSE)</f>
        <v>1174</v>
      </c>
      <c r="I158" s="132">
        <f t="shared" si="4"/>
        <v>4370.8877768313459</v>
      </c>
      <c r="J158" s="133">
        <f>VLOOKUP(A158,'SAIPE FY22'!$C$9:$N$859,9,FALSE)</f>
        <v>0.19507186858316222</v>
      </c>
      <c r="K158" s="134">
        <f t="shared" si="5"/>
        <v>637232</v>
      </c>
      <c r="L158" s="130" t="s">
        <v>10420</v>
      </c>
    </row>
    <row r="159" spans="1:12" ht="15.5" thickTop="1" thickBot="1" x14ac:dyDescent="0.4">
      <c r="A159" s="50" t="s">
        <v>1719</v>
      </c>
      <c r="B159" s="9" t="s">
        <v>1720</v>
      </c>
      <c r="C159" s="9" t="s">
        <v>1706</v>
      </c>
      <c r="D159" s="9" t="s">
        <v>108</v>
      </c>
      <c r="E159" s="7">
        <v>90090.69</v>
      </c>
      <c r="F159" s="6"/>
      <c r="G159" s="130" t="str">
        <f>VLOOKUP(A159,'NCES LEA District ID'!$F$3:$S$854,14,FALSE)</f>
        <v>1704200</v>
      </c>
      <c r="H159" s="131">
        <f>VLOOKUP(A159,'Enrollment FY18-20'!$A$9:$BL$859,62,FALSE)</f>
        <v>74</v>
      </c>
      <c r="I159" s="132">
        <f t="shared" si="4"/>
        <v>1217.4417567567568</v>
      </c>
      <c r="J159" s="133">
        <f>VLOOKUP(A159,'SAIPE FY22'!$C$9:$N$859,9,FALSE)</f>
        <v>0.19480519480519481</v>
      </c>
      <c r="K159" s="134">
        <f t="shared" si="5"/>
        <v>637306</v>
      </c>
      <c r="L159" s="130" t="s">
        <v>10420</v>
      </c>
    </row>
    <row r="160" spans="1:12" ht="15.5" thickTop="1" thickBot="1" x14ac:dyDescent="0.4">
      <c r="A160" s="50" t="s">
        <v>120</v>
      </c>
      <c r="B160" s="9" t="s">
        <v>121</v>
      </c>
      <c r="C160" s="9" t="s">
        <v>98</v>
      </c>
      <c r="D160" s="9" t="s">
        <v>10</v>
      </c>
      <c r="E160" s="7">
        <v>4692878.58</v>
      </c>
      <c r="F160" s="6"/>
      <c r="G160" s="130" t="str">
        <f>VLOOKUP(A160,'NCES LEA District ID'!$F$3:$S$854,14,FALSE)</f>
        <v>1736600</v>
      </c>
      <c r="H160" s="131">
        <f>VLOOKUP(A160,'Enrollment FY18-20'!$A$9:$BL$859,62,FALSE)</f>
        <v>898.5</v>
      </c>
      <c r="I160" s="132">
        <f t="shared" si="4"/>
        <v>5223.0145575959932</v>
      </c>
      <c r="J160" s="133">
        <f>VLOOKUP(A160,'SAIPE FY22'!$C$9:$N$859,9,FALSE)</f>
        <v>0.19474196689386564</v>
      </c>
      <c r="K160" s="134">
        <f t="shared" si="5"/>
        <v>638204.5</v>
      </c>
      <c r="L160" s="130" t="s">
        <v>10420</v>
      </c>
    </row>
    <row r="161" spans="1:12" ht="15.5" thickTop="1" thickBot="1" x14ac:dyDescent="0.4">
      <c r="A161" s="50" t="s">
        <v>669</v>
      </c>
      <c r="B161" s="9" t="s">
        <v>670</v>
      </c>
      <c r="C161" s="9" t="s">
        <v>671</v>
      </c>
      <c r="D161" s="9" t="s">
        <v>10</v>
      </c>
      <c r="E161" s="7">
        <v>1378769.4999999998</v>
      </c>
      <c r="F161" s="6"/>
      <c r="G161" s="130" t="str">
        <f>VLOOKUP(A161,'NCES LEA District ID'!$F$3:$S$854,14,FALSE)</f>
        <v>1738070</v>
      </c>
      <c r="H161" s="131">
        <f>VLOOKUP(A161,'Enrollment FY18-20'!$A$9:$BL$859,62,FALSE)</f>
        <v>484.5</v>
      </c>
      <c r="I161" s="132">
        <f t="shared" si="4"/>
        <v>2845.7574819401439</v>
      </c>
      <c r="J161" s="133">
        <f>VLOOKUP(A161,'SAIPE FY22'!$C$9:$N$859,9,FALSE)</f>
        <v>0.19471153846153846</v>
      </c>
      <c r="K161" s="134">
        <f t="shared" si="5"/>
        <v>638689</v>
      </c>
      <c r="L161" s="130" t="s">
        <v>10420</v>
      </c>
    </row>
    <row r="162" spans="1:12" ht="15.5" thickTop="1" thickBot="1" x14ac:dyDescent="0.4">
      <c r="A162" s="50" t="s">
        <v>1385</v>
      </c>
      <c r="B162" s="9" t="s">
        <v>1386</v>
      </c>
      <c r="C162" s="9" t="s">
        <v>1368</v>
      </c>
      <c r="D162" s="9" t="s">
        <v>10</v>
      </c>
      <c r="E162" s="7">
        <v>21422869.600000005</v>
      </c>
      <c r="F162" s="6"/>
      <c r="G162" s="130" t="str">
        <f>VLOOKUP(A162,'NCES LEA District ID'!$F$3:$S$854,14,FALSE)</f>
        <v>1703600</v>
      </c>
      <c r="H162" s="131">
        <f>VLOOKUP(A162,'Enrollment FY18-20'!$A$9:$BL$859,62,FALSE)</f>
        <v>6038.5</v>
      </c>
      <c r="I162" s="132">
        <f t="shared" si="4"/>
        <v>3547.7137699759883</v>
      </c>
      <c r="J162" s="133">
        <f>VLOOKUP(A162,'SAIPE FY22'!$C$9:$N$859,9,FALSE)</f>
        <v>0.19454937938478142</v>
      </c>
      <c r="K162" s="134">
        <f t="shared" si="5"/>
        <v>644727.5</v>
      </c>
      <c r="L162" s="130" t="s">
        <v>10420</v>
      </c>
    </row>
    <row r="163" spans="1:12" ht="15.5" thickTop="1" thickBot="1" x14ac:dyDescent="0.4">
      <c r="A163" s="50" t="s">
        <v>285</v>
      </c>
      <c r="B163" s="9" t="s">
        <v>286</v>
      </c>
      <c r="C163" s="9" t="s">
        <v>128</v>
      </c>
      <c r="D163" s="9" t="s">
        <v>108</v>
      </c>
      <c r="E163" s="7">
        <v>1482285.56</v>
      </c>
      <c r="F163" s="6"/>
      <c r="G163" s="130" t="str">
        <f>VLOOKUP(A163,'NCES LEA District ID'!$F$3:$S$854,14,FALSE)</f>
        <v>1742570</v>
      </c>
      <c r="H163" s="131">
        <f>VLOOKUP(A163,'Enrollment FY18-20'!$A$9:$BL$859,62,FALSE)</f>
        <v>396.5</v>
      </c>
      <c r="I163" s="132">
        <f t="shared" si="4"/>
        <v>3738.4251197982348</v>
      </c>
      <c r="J163" s="133">
        <f>VLOOKUP(A163,'SAIPE FY22'!$C$9:$N$859,9,FALSE)</f>
        <v>0.19420289855072465</v>
      </c>
      <c r="K163" s="134">
        <f t="shared" si="5"/>
        <v>645124</v>
      </c>
      <c r="L163" s="130" t="s">
        <v>10420</v>
      </c>
    </row>
    <row r="164" spans="1:12" ht="15.5" thickTop="1" thickBot="1" x14ac:dyDescent="0.4">
      <c r="A164" s="50" t="s">
        <v>213</v>
      </c>
      <c r="B164" s="9" t="s">
        <v>214</v>
      </c>
      <c r="C164" s="9" t="s">
        <v>128</v>
      </c>
      <c r="D164" s="9" t="s">
        <v>108</v>
      </c>
      <c r="E164" s="7">
        <v>3593036.32</v>
      </c>
      <c r="F164" s="6"/>
      <c r="G164" s="130" t="str">
        <f>VLOOKUP(A164,'NCES LEA District ID'!$F$3:$S$854,14,FALSE)</f>
        <v>1735640</v>
      </c>
      <c r="H164" s="131">
        <f>VLOOKUP(A164,'Enrollment FY18-20'!$A$9:$BL$859,62,FALSE)</f>
        <v>1340.5</v>
      </c>
      <c r="I164" s="132">
        <f t="shared" si="4"/>
        <v>2680.3702499067513</v>
      </c>
      <c r="J164" s="133">
        <f>VLOOKUP(A164,'SAIPE FY22'!$C$9:$N$859,9,FALSE)</f>
        <v>0.19382504288164665</v>
      </c>
      <c r="K164" s="134">
        <f t="shared" si="5"/>
        <v>646464.5</v>
      </c>
      <c r="L164" s="130" t="s">
        <v>10420</v>
      </c>
    </row>
    <row r="165" spans="1:12" ht="15.5" thickTop="1" thickBot="1" x14ac:dyDescent="0.4">
      <c r="A165" s="50" t="s">
        <v>8</v>
      </c>
      <c r="B165" s="9" t="s">
        <v>9</v>
      </c>
      <c r="C165" s="9" t="s">
        <v>7</v>
      </c>
      <c r="D165" s="9" t="s">
        <v>10</v>
      </c>
      <c r="E165" s="7">
        <v>2181960.2199999997</v>
      </c>
      <c r="F165" s="6"/>
      <c r="G165" s="130" t="str">
        <f>VLOOKUP(A165,'NCES LEA District ID'!$F$3:$S$854,14,FALSE)</f>
        <v>1730990</v>
      </c>
      <c r="H165" s="131">
        <f>VLOOKUP(A165,'Enrollment FY18-20'!$A$9:$BL$859,62,FALSE)</f>
        <v>521.5</v>
      </c>
      <c r="I165" s="132">
        <f t="shared" si="4"/>
        <v>4184.0080920421851</v>
      </c>
      <c r="J165" s="133">
        <f>VLOOKUP(A165,'SAIPE FY22'!$C$9:$N$859,9,FALSE)</f>
        <v>0.19366852886405958</v>
      </c>
      <c r="K165" s="134">
        <f t="shared" si="5"/>
        <v>646986</v>
      </c>
      <c r="L165" s="130" t="s">
        <v>10420</v>
      </c>
    </row>
    <row r="166" spans="1:12" ht="15.5" thickTop="1" thickBot="1" x14ac:dyDescent="0.4">
      <c r="A166" s="50" t="s">
        <v>885</v>
      </c>
      <c r="B166" s="9" t="s">
        <v>886</v>
      </c>
      <c r="C166" s="9" t="s">
        <v>880</v>
      </c>
      <c r="D166" s="9" t="s">
        <v>108</v>
      </c>
      <c r="E166" s="7">
        <v>2149737.5</v>
      </c>
      <c r="F166" s="6"/>
      <c r="G166" s="130" t="str">
        <f>VLOOKUP(A166,'NCES LEA District ID'!$F$3:$S$854,14,FALSE)</f>
        <v>1740260</v>
      </c>
      <c r="H166" s="131">
        <f>VLOOKUP(A166,'Enrollment FY18-20'!$A$9:$BL$859,62,FALSE)</f>
        <v>385.5</v>
      </c>
      <c r="I166" s="132">
        <f t="shared" si="4"/>
        <v>5576.4915693904022</v>
      </c>
      <c r="J166" s="133">
        <f>VLOOKUP(A166,'SAIPE FY22'!$C$9:$N$859,9,FALSE)</f>
        <v>0.19354838709677419</v>
      </c>
      <c r="K166" s="134">
        <f t="shared" si="5"/>
        <v>647371.5</v>
      </c>
      <c r="L166" s="130" t="s">
        <v>10420</v>
      </c>
    </row>
    <row r="167" spans="1:12" ht="15.5" thickTop="1" thickBot="1" x14ac:dyDescent="0.4">
      <c r="A167" s="50" t="s">
        <v>848</v>
      </c>
      <c r="B167" s="9" t="s">
        <v>849</v>
      </c>
      <c r="C167" s="9" t="s">
        <v>839</v>
      </c>
      <c r="D167" s="9" t="s">
        <v>10</v>
      </c>
      <c r="E167" s="7">
        <v>1889178.6300000001</v>
      </c>
      <c r="F167" s="6"/>
      <c r="G167" s="130" t="str">
        <f>VLOOKUP(A167,'NCES LEA District ID'!$F$3:$S$854,14,FALSE)</f>
        <v>1710240</v>
      </c>
      <c r="H167" s="131">
        <f>VLOOKUP(A167,'Enrollment FY18-20'!$A$9:$BL$859,62,FALSE)</f>
        <v>369.5</v>
      </c>
      <c r="I167" s="132">
        <f t="shared" si="4"/>
        <v>5112.7973748308532</v>
      </c>
      <c r="J167" s="133">
        <f>VLOOKUP(A167,'SAIPE FY22'!$C$9:$N$859,9,FALSE)</f>
        <v>0.19308943089430894</v>
      </c>
      <c r="K167" s="134">
        <f t="shared" si="5"/>
        <v>647741</v>
      </c>
      <c r="L167" s="130" t="s">
        <v>10420</v>
      </c>
    </row>
    <row r="168" spans="1:12" ht="15.5" thickTop="1" thickBot="1" x14ac:dyDescent="0.4">
      <c r="A168" s="50" t="s">
        <v>969</v>
      </c>
      <c r="B168" s="9" t="s">
        <v>970</v>
      </c>
      <c r="C168" s="9" t="s">
        <v>938</v>
      </c>
      <c r="D168" s="9" t="s">
        <v>10</v>
      </c>
      <c r="E168" s="7">
        <v>1406649.14</v>
      </c>
      <c r="F168" s="6"/>
      <c r="G168" s="130" t="str">
        <f>VLOOKUP(A168,'NCES LEA District ID'!$F$3:$S$854,14,FALSE)</f>
        <v>1700314</v>
      </c>
      <c r="H168" s="131">
        <f>VLOOKUP(A168,'Enrollment FY18-20'!$A$9:$BL$859,62,FALSE)</f>
        <v>547.5</v>
      </c>
      <c r="I168" s="132">
        <f t="shared" si="4"/>
        <v>2569.2221735159815</v>
      </c>
      <c r="J168" s="133">
        <f>VLOOKUP(A168,'SAIPE FY22'!$C$9:$N$859,9,FALSE)</f>
        <v>0.19230769230769232</v>
      </c>
      <c r="K168" s="134">
        <f t="shared" si="5"/>
        <v>648288.5</v>
      </c>
      <c r="L168" s="130" t="s">
        <v>10420</v>
      </c>
    </row>
    <row r="169" spans="1:12" ht="15.5" thickTop="1" thickBot="1" x14ac:dyDescent="0.4">
      <c r="A169" s="50" t="s">
        <v>939</v>
      </c>
      <c r="B169" s="9" t="s">
        <v>940</v>
      </c>
      <c r="C169" s="9" t="s">
        <v>941</v>
      </c>
      <c r="D169" s="9" t="s">
        <v>10</v>
      </c>
      <c r="E169" s="7">
        <v>1783815.03</v>
      </c>
      <c r="F169" s="6"/>
      <c r="G169" s="130" t="str">
        <f>VLOOKUP(A169,'NCES LEA District ID'!$F$3:$S$854,14,FALSE)</f>
        <v>1704440</v>
      </c>
      <c r="H169" s="131">
        <f>VLOOKUP(A169,'Enrollment FY18-20'!$A$9:$BL$859,62,FALSE)</f>
        <v>320</v>
      </c>
      <c r="I169" s="132">
        <f t="shared" si="4"/>
        <v>5574.4219687499999</v>
      </c>
      <c r="J169" s="133">
        <f>VLOOKUP(A169,'SAIPE FY22'!$C$9:$N$859,9,FALSE)</f>
        <v>0.19218241042345277</v>
      </c>
      <c r="K169" s="134">
        <f t="shared" si="5"/>
        <v>648608.5</v>
      </c>
      <c r="L169" s="130" t="s">
        <v>10420</v>
      </c>
    </row>
    <row r="170" spans="1:12" ht="15.5" thickTop="1" thickBot="1" x14ac:dyDescent="0.4">
      <c r="A170" s="50" t="s">
        <v>81</v>
      </c>
      <c r="B170" s="9" t="s">
        <v>82</v>
      </c>
      <c r="C170" s="9" t="s">
        <v>53</v>
      </c>
      <c r="D170" s="9" t="s">
        <v>10</v>
      </c>
      <c r="E170" s="7">
        <v>2006581.34</v>
      </c>
      <c r="F170" s="6"/>
      <c r="G170" s="130" t="str">
        <f>VLOOKUP(A170,'NCES LEA District ID'!$F$3:$S$854,14,FALSE)</f>
        <v>1707440</v>
      </c>
      <c r="H170" s="131">
        <f>VLOOKUP(A170,'Enrollment FY18-20'!$A$9:$BL$859,62,FALSE)</f>
        <v>352.5</v>
      </c>
      <c r="I170" s="132">
        <f t="shared" si="4"/>
        <v>5692.4293333333335</v>
      </c>
      <c r="J170" s="133">
        <f>VLOOKUP(A170,'SAIPE FY22'!$C$9:$N$859,9,FALSE)</f>
        <v>0.19209039548022599</v>
      </c>
      <c r="K170" s="134">
        <f t="shared" si="5"/>
        <v>648961</v>
      </c>
      <c r="L170" s="130" t="s">
        <v>10420</v>
      </c>
    </row>
    <row r="171" spans="1:12" ht="15.5" thickTop="1" thickBot="1" x14ac:dyDescent="0.4">
      <c r="A171" s="50" t="s">
        <v>369</v>
      </c>
      <c r="B171" s="9" t="s">
        <v>370</v>
      </c>
      <c r="C171" s="9" t="s">
        <v>128</v>
      </c>
      <c r="D171" s="9" t="s">
        <v>108</v>
      </c>
      <c r="E171" s="7">
        <v>11861068.439999999</v>
      </c>
      <c r="F171" s="6"/>
      <c r="G171" s="130" t="str">
        <f>VLOOKUP(A171,'NCES LEA District ID'!$F$3:$S$854,14,FALSE)</f>
        <v>1725020</v>
      </c>
      <c r="H171" s="131">
        <f>VLOOKUP(A171,'Enrollment FY18-20'!$A$9:$BL$859,62,FALSE)</f>
        <v>2555</v>
      </c>
      <c r="I171" s="132">
        <f t="shared" si="4"/>
        <v>4642.2968454011743</v>
      </c>
      <c r="J171" s="133">
        <f>VLOOKUP(A171,'SAIPE FY22'!$C$9:$N$859,9,FALSE)</f>
        <v>0.19172811798653414</v>
      </c>
      <c r="K171" s="134">
        <f t="shared" si="5"/>
        <v>651516</v>
      </c>
      <c r="L171" s="130" t="s">
        <v>10420</v>
      </c>
    </row>
    <row r="172" spans="1:12" ht="15.5" thickTop="1" thickBot="1" x14ac:dyDescent="0.4">
      <c r="A172" s="50" t="s">
        <v>387</v>
      </c>
      <c r="B172" s="9" t="s">
        <v>388</v>
      </c>
      <c r="C172" s="9" t="s">
        <v>128</v>
      </c>
      <c r="D172" s="9" t="s">
        <v>119</v>
      </c>
      <c r="E172" s="7">
        <v>34624033.810000002</v>
      </c>
      <c r="F172" s="6"/>
      <c r="G172" s="130" t="str">
        <f>VLOOKUP(A172,'NCES LEA District ID'!$F$3:$S$854,14,FALSE)</f>
        <v>1738970</v>
      </c>
      <c r="H172" s="131">
        <f>VLOOKUP(A172,'Enrollment FY18-20'!$A$9:$BL$859,62,FALSE)</f>
        <v>5136</v>
      </c>
      <c r="I172" s="132">
        <f t="shared" si="4"/>
        <v>6741.4396047507789</v>
      </c>
      <c r="J172" s="133">
        <f>VLOOKUP(A172,'SAIPE FY22'!$C$9:$N$859,9,FALSE)</f>
        <v>0.19117647058823528</v>
      </c>
      <c r="K172" s="134">
        <f t="shared" si="5"/>
        <v>656652</v>
      </c>
      <c r="L172" s="130" t="s">
        <v>10420</v>
      </c>
    </row>
    <row r="173" spans="1:12" ht="15.5" thickTop="1" thickBot="1" x14ac:dyDescent="0.4">
      <c r="A173" s="50" t="s">
        <v>688</v>
      </c>
      <c r="B173" s="9" t="s">
        <v>689</v>
      </c>
      <c r="C173" s="9" t="s">
        <v>671</v>
      </c>
      <c r="D173" s="9" t="s">
        <v>108</v>
      </c>
      <c r="E173" s="7">
        <v>478145.08</v>
      </c>
      <c r="F173" s="6"/>
      <c r="G173" s="130" t="str">
        <f>VLOOKUP(A173,'NCES LEA District ID'!$F$3:$S$854,14,FALSE)</f>
        <v>1729520</v>
      </c>
      <c r="H173" s="131">
        <f>VLOOKUP(A173,'Enrollment FY18-20'!$A$9:$BL$859,62,FALSE)</f>
        <v>137.5</v>
      </c>
      <c r="I173" s="132">
        <f t="shared" si="4"/>
        <v>3477.4187636363636</v>
      </c>
      <c r="J173" s="133">
        <f>VLOOKUP(A173,'SAIPE FY22'!$C$9:$N$859,9,FALSE)</f>
        <v>0.19078947368421054</v>
      </c>
      <c r="K173" s="134">
        <f t="shared" si="5"/>
        <v>656789.5</v>
      </c>
      <c r="L173" s="130" t="s">
        <v>10420</v>
      </c>
    </row>
    <row r="174" spans="1:12" ht="15.5" thickTop="1" thickBot="1" x14ac:dyDescent="0.4">
      <c r="A174" s="50" t="s">
        <v>852</v>
      </c>
      <c r="B174" s="9" t="s">
        <v>853</v>
      </c>
      <c r="C174" s="9" t="s">
        <v>854</v>
      </c>
      <c r="D174" s="9" t="s">
        <v>10</v>
      </c>
      <c r="E174" s="7">
        <v>1575413.78</v>
      </c>
      <c r="F174" s="6"/>
      <c r="G174" s="130" t="str">
        <f>VLOOKUP(A174,'NCES LEA District ID'!$F$3:$S$854,14,FALSE)</f>
        <v>1717580</v>
      </c>
      <c r="H174" s="131">
        <f>VLOOKUP(A174,'Enrollment FY18-20'!$A$9:$BL$859,62,FALSE)</f>
        <v>285</v>
      </c>
      <c r="I174" s="132">
        <f t="shared" si="4"/>
        <v>5527.7676491228067</v>
      </c>
      <c r="J174" s="133">
        <f>VLOOKUP(A174,'SAIPE FY22'!$C$9:$N$859,9,FALSE)</f>
        <v>0.19063545150501673</v>
      </c>
      <c r="K174" s="134">
        <f t="shared" si="5"/>
        <v>657074.5</v>
      </c>
      <c r="L174" s="130" t="s">
        <v>10420</v>
      </c>
    </row>
    <row r="175" spans="1:12" ht="15.5" thickTop="1" thickBot="1" x14ac:dyDescent="0.4">
      <c r="A175" s="50" t="s">
        <v>1068</v>
      </c>
      <c r="B175" s="9" t="s">
        <v>1069</v>
      </c>
      <c r="C175" s="9" t="s">
        <v>1067</v>
      </c>
      <c r="D175" s="9" t="s">
        <v>10</v>
      </c>
      <c r="E175" s="7">
        <v>3345061.2399999998</v>
      </c>
      <c r="F175" s="6"/>
      <c r="G175" s="130" t="str">
        <f>VLOOKUP(A175,'NCES LEA District ID'!$F$3:$S$854,14,FALSE)</f>
        <v>1710570</v>
      </c>
      <c r="H175" s="131">
        <f>VLOOKUP(A175,'Enrollment FY18-20'!$A$9:$BL$859,62,FALSE)</f>
        <v>498.5</v>
      </c>
      <c r="I175" s="132">
        <f t="shared" si="4"/>
        <v>6710.2532397191571</v>
      </c>
      <c r="J175" s="133">
        <f>VLOOKUP(A175,'SAIPE FY22'!$C$9:$N$859,9,FALSE)</f>
        <v>0.19021739130434784</v>
      </c>
      <c r="K175" s="134">
        <f t="shared" si="5"/>
        <v>657573</v>
      </c>
      <c r="L175" s="130" t="s">
        <v>10420</v>
      </c>
    </row>
    <row r="176" spans="1:12" ht="15.5" thickTop="1" thickBot="1" x14ac:dyDescent="0.4">
      <c r="A176" s="50" t="s">
        <v>899</v>
      </c>
      <c r="B176" s="9" t="s">
        <v>900</v>
      </c>
      <c r="C176" s="9" t="s">
        <v>898</v>
      </c>
      <c r="D176" s="9" t="s">
        <v>10</v>
      </c>
      <c r="E176" s="7">
        <v>10301568.889999999</v>
      </c>
      <c r="F176" s="6"/>
      <c r="G176" s="130" t="str">
        <f>VLOOKUP(A176,'NCES LEA District ID'!$F$3:$S$854,14,FALSE)</f>
        <v>1724600</v>
      </c>
      <c r="H176" s="131">
        <f>VLOOKUP(A176,'Enrollment FY18-20'!$A$9:$BL$859,62,FALSE)</f>
        <v>3787.5</v>
      </c>
      <c r="I176" s="132">
        <f t="shared" si="4"/>
        <v>2719.8861755775574</v>
      </c>
      <c r="J176" s="133">
        <f>VLOOKUP(A176,'SAIPE FY22'!$C$9:$N$859,9,FALSE)</f>
        <v>0.19014778325123152</v>
      </c>
      <c r="K176" s="134">
        <f t="shared" si="5"/>
        <v>661360.5</v>
      </c>
      <c r="L176" s="130" t="s">
        <v>10420</v>
      </c>
    </row>
    <row r="177" spans="1:12" ht="15.5" thickTop="1" thickBot="1" x14ac:dyDescent="0.4">
      <c r="A177" s="50" t="s">
        <v>449</v>
      </c>
      <c r="B177" s="9" t="s">
        <v>450</v>
      </c>
      <c r="C177" s="9" t="s">
        <v>444</v>
      </c>
      <c r="D177" s="9" t="s">
        <v>10</v>
      </c>
      <c r="E177" s="7">
        <v>14754871.800000003</v>
      </c>
      <c r="F177" s="6"/>
      <c r="G177" s="130" t="str">
        <f>VLOOKUP(A177,'NCES LEA District ID'!$F$3:$S$854,14,FALSE)</f>
        <v>1709420</v>
      </c>
      <c r="H177" s="131">
        <f>VLOOKUP(A177,'Enrollment FY18-20'!$A$9:$BL$859,62,FALSE)</f>
        <v>9726</v>
      </c>
      <c r="I177" s="132">
        <f t="shared" si="4"/>
        <v>1517.0544725478103</v>
      </c>
      <c r="J177" s="133">
        <f>VLOOKUP(A177,'SAIPE FY22'!$C$9:$N$859,9,FALSE)</f>
        <v>0.18993368474749192</v>
      </c>
      <c r="K177" s="134">
        <f t="shared" si="5"/>
        <v>671086.5</v>
      </c>
      <c r="L177" s="130" t="s">
        <v>10420</v>
      </c>
    </row>
    <row r="178" spans="1:12" ht="15.5" thickTop="1" thickBot="1" x14ac:dyDescent="0.4">
      <c r="A178" s="50" t="s">
        <v>1281</v>
      </c>
      <c r="B178" s="9" t="s">
        <v>1282</v>
      </c>
      <c r="C178" s="9" t="s">
        <v>1252</v>
      </c>
      <c r="D178" s="9" t="s">
        <v>108</v>
      </c>
      <c r="E178" s="7">
        <v>6452075.6699999999</v>
      </c>
      <c r="F178" s="6"/>
      <c r="G178" s="130" t="str">
        <f>VLOOKUP(A178,'NCES LEA District ID'!$F$3:$S$854,14,FALSE)</f>
        <v>1730300</v>
      </c>
      <c r="H178" s="131">
        <f>VLOOKUP(A178,'Enrollment FY18-20'!$A$9:$BL$859,62,FALSE)</f>
        <v>1813</v>
      </c>
      <c r="I178" s="132">
        <f t="shared" si="4"/>
        <v>3558.7841533370106</v>
      </c>
      <c r="J178" s="133">
        <f>VLOOKUP(A178,'SAIPE FY22'!$C$9:$N$859,9,FALSE)</f>
        <v>0.1897172236503856</v>
      </c>
      <c r="K178" s="134">
        <f t="shared" si="5"/>
        <v>672899.5</v>
      </c>
      <c r="L178" s="130" t="s">
        <v>10420</v>
      </c>
    </row>
    <row r="179" spans="1:12" ht="15.5" thickTop="1" thickBot="1" x14ac:dyDescent="0.4">
      <c r="A179" s="50" t="s">
        <v>973</v>
      </c>
      <c r="B179" s="9" t="s">
        <v>974</v>
      </c>
      <c r="C179" s="9" t="s">
        <v>938</v>
      </c>
      <c r="D179" s="9" t="s">
        <v>10</v>
      </c>
      <c r="E179" s="7">
        <v>5566416.5699999994</v>
      </c>
      <c r="F179" s="6"/>
      <c r="G179" s="130" t="str">
        <f>VLOOKUP(A179,'NCES LEA District ID'!$F$3:$S$854,14,FALSE)</f>
        <v>1723920</v>
      </c>
      <c r="H179" s="131">
        <f>VLOOKUP(A179,'Enrollment FY18-20'!$A$9:$BL$859,62,FALSE)</f>
        <v>1961</v>
      </c>
      <c r="I179" s="132">
        <f t="shared" si="4"/>
        <v>2838.5602090770012</v>
      </c>
      <c r="J179" s="133">
        <f>VLOOKUP(A179,'SAIPE FY22'!$C$9:$N$859,9,FALSE)</f>
        <v>0.18963034085453673</v>
      </c>
      <c r="K179" s="134">
        <f t="shared" si="5"/>
        <v>674860.5</v>
      </c>
      <c r="L179" s="130" t="s">
        <v>10420</v>
      </c>
    </row>
    <row r="180" spans="1:12" ht="15.5" thickTop="1" thickBot="1" x14ac:dyDescent="0.4">
      <c r="A180" s="50" t="s">
        <v>1595</v>
      </c>
      <c r="B180" s="9" t="s">
        <v>1596</v>
      </c>
      <c r="C180" s="9" t="s">
        <v>1562</v>
      </c>
      <c r="D180" s="9" t="s">
        <v>108</v>
      </c>
      <c r="E180" s="7">
        <v>5385431.9200000009</v>
      </c>
      <c r="F180" s="6"/>
      <c r="G180" s="130" t="str">
        <f>VLOOKUP(A180,'NCES LEA District ID'!$F$3:$S$854,14,FALSE)</f>
        <v>1705580</v>
      </c>
      <c r="H180" s="131">
        <f>VLOOKUP(A180,'Enrollment FY18-20'!$A$9:$BL$859,62,FALSE)</f>
        <v>975.5</v>
      </c>
      <c r="I180" s="132">
        <f t="shared" si="4"/>
        <v>5520.6887954894937</v>
      </c>
      <c r="J180" s="133">
        <f>VLOOKUP(A180,'SAIPE FY22'!$C$9:$N$859,9,FALSE)</f>
        <v>0.18934240362811791</v>
      </c>
      <c r="K180" s="134">
        <f t="shared" si="5"/>
        <v>675836</v>
      </c>
      <c r="L180" s="130" t="s">
        <v>10420</v>
      </c>
    </row>
    <row r="181" spans="1:12" ht="15.5" thickTop="1" thickBot="1" x14ac:dyDescent="0.4">
      <c r="A181" s="50" t="s">
        <v>1332</v>
      </c>
      <c r="B181" s="9" t="s">
        <v>1333</v>
      </c>
      <c r="C181" s="9" t="s">
        <v>497</v>
      </c>
      <c r="D181" s="9" t="s">
        <v>10</v>
      </c>
      <c r="E181" s="7">
        <v>190560.74999999997</v>
      </c>
      <c r="F181" s="6"/>
      <c r="G181" s="130" t="str">
        <f>VLOOKUP(A181,'NCES LEA District ID'!$F$3:$S$854,14,FALSE)</f>
        <v>1712030</v>
      </c>
      <c r="H181" s="131">
        <f>VLOOKUP(A181,'Enrollment FY18-20'!$A$9:$BL$859,62,FALSE)</f>
        <v>185.5</v>
      </c>
      <c r="I181" s="132">
        <f t="shared" si="4"/>
        <v>1027.2816711590294</v>
      </c>
      <c r="J181" s="133">
        <f>VLOOKUP(A181,'SAIPE FY22'!$C$9:$N$859,9,FALSE)</f>
        <v>0.18877551020408162</v>
      </c>
      <c r="K181" s="134">
        <f t="shared" si="5"/>
        <v>676021.5</v>
      </c>
      <c r="L181" s="130" t="s">
        <v>10420</v>
      </c>
    </row>
    <row r="182" spans="1:12" ht="15.5" thickTop="1" thickBot="1" x14ac:dyDescent="0.4">
      <c r="A182" s="50" t="s">
        <v>433</v>
      </c>
      <c r="B182" s="9" t="s">
        <v>434</v>
      </c>
      <c r="C182" s="9" t="s">
        <v>435</v>
      </c>
      <c r="D182" s="9" t="s">
        <v>10</v>
      </c>
      <c r="E182" s="7">
        <v>21731327.770000003</v>
      </c>
      <c r="F182" s="6"/>
      <c r="G182" s="130" t="str">
        <f>VLOOKUP(A182,'NCES LEA District ID'!$F$3:$S$854,14,FALSE)</f>
        <v>1715900</v>
      </c>
      <c r="H182" s="131">
        <f>VLOOKUP(A182,'Enrollment FY18-20'!$A$9:$BL$859,62,FALSE)</f>
        <v>3823.75</v>
      </c>
      <c r="I182" s="132">
        <f t="shared" si="4"/>
        <v>5683.2501523373658</v>
      </c>
      <c r="J182" s="133">
        <f>VLOOKUP(A182,'SAIPE FY22'!$C$9:$N$859,9,FALSE)</f>
        <v>0.18857408267533673</v>
      </c>
      <c r="K182" s="134">
        <f t="shared" si="5"/>
        <v>679845.25</v>
      </c>
      <c r="L182" s="130" t="s">
        <v>10420</v>
      </c>
    </row>
    <row r="183" spans="1:12" ht="15.5" thickTop="1" thickBot="1" x14ac:dyDescent="0.4">
      <c r="A183" s="50" t="s">
        <v>1074</v>
      </c>
      <c r="B183" s="9" t="s">
        <v>1075</v>
      </c>
      <c r="C183" s="9" t="s">
        <v>1067</v>
      </c>
      <c r="D183" s="9" t="s">
        <v>10</v>
      </c>
      <c r="E183" s="7">
        <v>1592478.0400000003</v>
      </c>
      <c r="F183" s="6"/>
      <c r="G183" s="130" t="str">
        <f>VLOOKUP(A183,'NCES LEA District ID'!$F$3:$S$854,14,FALSE)</f>
        <v>1712480</v>
      </c>
      <c r="H183" s="131">
        <f>VLOOKUP(A183,'Enrollment FY18-20'!$A$9:$BL$859,62,FALSE)</f>
        <v>267</v>
      </c>
      <c r="I183" s="132">
        <f t="shared" si="4"/>
        <v>5964.3372284644201</v>
      </c>
      <c r="J183" s="133">
        <f>VLOOKUP(A183,'SAIPE FY22'!$C$9:$N$859,9,FALSE)</f>
        <v>0.18855218855218855</v>
      </c>
      <c r="K183" s="134">
        <f t="shared" si="5"/>
        <v>680112.25</v>
      </c>
      <c r="L183" s="130" t="s">
        <v>10420</v>
      </c>
    </row>
    <row r="184" spans="1:12" ht="15.5" thickTop="1" thickBot="1" x14ac:dyDescent="0.4">
      <c r="A184" s="50" t="s">
        <v>363</v>
      </c>
      <c r="B184" s="9" t="s">
        <v>364</v>
      </c>
      <c r="C184" s="9" t="s">
        <v>128</v>
      </c>
      <c r="D184" s="9" t="s">
        <v>108</v>
      </c>
      <c r="E184" s="7">
        <v>3411535.3</v>
      </c>
      <c r="F184" s="6"/>
      <c r="G184" s="130" t="str">
        <f>VLOOKUP(A184,'NCES LEA District ID'!$F$3:$S$854,14,FALSE)</f>
        <v>1736300</v>
      </c>
      <c r="H184" s="131">
        <f>VLOOKUP(A184,'Enrollment FY18-20'!$A$9:$BL$859,62,FALSE)</f>
        <v>1803</v>
      </c>
      <c r="I184" s="132">
        <f t="shared" si="4"/>
        <v>1892.1438158624514</v>
      </c>
      <c r="J184" s="133">
        <f>VLOOKUP(A184,'SAIPE FY22'!$C$9:$N$859,9,FALSE)</f>
        <v>0.18812351543942993</v>
      </c>
      <c r="K184" s="134">
        <f t="shared" si="5"/>
        <v>681915.25</v>
      </c>
      <c r="L184" s="130" t="s">
        <v>10420</v>
      </c>
    </row>
    <row r="185" spans="1:12" ht="15.5" thickTop="1" thickBot="1" x14ac:dyDescent="0.4">
      <c r="A185" s="50" t="s">
        <v>1058</v>
      </c>
      <c r="B185" s="9" t="s">
        <v>1059</v>
      </c>
      <c r="C185" s="9" t="s">
        <v>1051</v>
      </c>
      <c r="D185" s="9" t="s">
        <v>10</v>
      </c>
      <c r="E185" s="7">
        <v>8233092.4799999995</v>
      </c>
      <c r="F185" s="6"/>
      <c r="G185" s="130" t="str">
        <f>VLOOKUP(A185,'NCES LEA District ID'!$F$3:$S$854,14,FALSE)</f>
        <v>1712760</v>
      </c>
      <c r="H185" s="131">
        <f>VLOOKUP(A185,'Enrollment FY18-20'!$A$9:$BL$859,62,FALSE)</f>
        <v>1447.5</v>
      </c>
      <c r="I185" s="132">
        <f t="shared" si="4"/>
        <v>5687.801367875647</v>
      </c>
      <c r="J185" s="133">
        <f>VLOOKUP(A185,'SAIPE FY22'!$C$9:$N$859,9,FALSE)</f>
        <v>0.18776671408250356</v>
      </c>
      <c r="K185" s="134">
        <f t="shared" si="5"/>
        <v>683362.75</v>
      </c>
      <c r="L185" s="130" t="s">
        <v>10420</v>
      </c>
    </row>
    <row r="186" spans="1:12" ht="15.5" thickTop="1" thickBot="1" x14ac:dyDescent="0.4">
      <c r="A186" s="50" t="s">
        <v>395</v>
      </c>
      <c r="B186" s="9" t="s">
        <v>396</v>
      </c>
      <c r="C186" s="9" t="s">
        <v>128</v>
      </c>
      <c r="D186" s="9" t="s">
        <v>119</v>
      </c>
      <c r="E186" s="7">
        <v>7543906.3700000001</v>
      </c>
      <c r="F186" s="6"/>
      <c r="G186" s="130" t="str">
        <f>VLOOKUP(A186,'NCES LEA District ID'!$F$3:$S$854,14,FALSE)</f>
        <v>1704020</v>
      </c>
      <c r="H186" s="131">
        <f>VLOOKUP(A186,'Enrollment FY18-20'!$A$9:$BL$859,62,FALSE)</f>
        <v>1945</v>
      </c>
      <c r="I186" s="132">
        <f t="shared" si="4"/>
        <v>3878.6151002570696</v>
      </c>
      <c r="J186" s="133">
        <f>VLOOKUP(A186,'SAIPE FY22'!$C$9:$N$859,9,FALSE)</f>
        <v>0.18715225088517956</v>
      </c>
      <c r="K186" s="134">
        <f t="shared" si="5"/>
        <v>685307.75</v>
      </c>
      <c r="L186" s="130" t="s">
        <v>10420</v>
      </c>
    </row>
    <row r="187" spans="1:12" ht="15.5" thickTop="1" thickBot="1" x14ac:dyDescent="0.4">
      <c r="A187" s="50" t="s">
        <v>1018</v>
      </c>
      <c r="B187" s="9" t="s">
        <v>1019</v>
      </c>
      <c r="C187" s="9" t="s">
        <v>978</v>
      </c>
      <c r="D187" s="9" t="s">
        <v>10</v>
      </c>
      <c r="E187" s="7">
        <v>12505370.07</v>
      </c>
      <c r="F187" s="6"/>
      <c r="G187" s="130" t="str">
        <f>VLOOKUP(A187,'NCES LEA District ID'!$F$3:$S$854,14,FALSE)</f>
        <v>1721000</v>
      </c>
      <c r="H187" s="131">
        <f>VLOOKUP(A187,'Enrollment FY18-20'!$A$9:$BL$859,62,FALSE)</f>
        <v>1832.5</v>
      </c>
      <c r="I187" s="132">
        <f t="shared" si="4"/>
        <v>6824.2128622100954</v>
      </c>
      <c r="J187" s="133">
        <f>VLOOKUP(A187,'SAIPE FY22'!$C$9:$N$859,9,FALSE)</f>
        <v>0.18697478991596639</v>
      </c>
      <c r="K187" s="134">
        <f t="shared" si="5"/>
        <v>687140.25</v>
      </c>
      <c r="L187" s="130" t="s">
        <v>10420</v>
      </c>
    </row>
    <row r="188" spans="1:12" ht="15.5" thickTop="1" thickBot="1" x14ac:dyDescent="0.4">
      <c r="A188" s="50" t="s">
        <v>104</v>
      </c>
      <c r="B188" s="9" t="s">
        <v>105</v>
      </c>
      <c r="C188" s="9" t="s">
        <v>98</v>
      </c>
      <c r="D188" s="9" t="s">
        <v>10</v>
      </c>
      <c r="E188" s="7">
        <v>26106672.320000004</v>
      </c>
      <c r="F188" s="6"/>
      <c r="G188" s="130" t="str">
        <f>VLOOKUP(A188,'NCES LEA District ID'!$F$3:$S$854,14,FALSE)</f>
        <v>1718240</v>
      </c>
      <c r="H188" s="131">
        <f>VLOOKUP(A188,'Enrollment FY18-20'!$A$9:$BL$859,62,FALSE)</f>
        <v>6454.5</v>
      </c>
      <c r="I188" s="132">
        <f t="shared" si="4"/>
        <v>4044.7241955225045</v>
      </c>
      <c r="J188" s="133">
        <f>VLOOKUP(A188,'SAIPE FY22'!$C$9:$N$859,9,FALSE)</f>
        <v>0.18668184405236199</v>
      </c>
      <c r="K188" s="134">
        <f t="shared" si="5"/>
        <v>693594.75</v>
      </c>
      <c r="L188" s="130" t="s">
        <v>10420</v>
      </c>
    </row>
    <row r="189" spans="1:12" ht="15.5" thickTop="1" thickBot="1" x14ac:dyDescent="0.4">
      <c r="A189" s="50" t="s">
        <v>92</v>
      </c>
      <c r="B189" s="9" t="s">
        <v>93</v>
      </c>
      <c r="C189" s="9" t="s">
        <v>91</v>
      </c>
      <c r="D189" s="9" t="s">
        <v>10</v>
      </c>
      <c r="E189" s="7">
        <v>4580640.6199999992</v>
      </c>
      <c r="F189" s="6"/>
      <c r="G189" s="130" t="str">
        <f>VLOOKUP(A189,'NCES LEA District ID'!$F$3:$S$854,14,FALSE)</f>
        <v>1719200</v>
      </c>
      <c r="H189" s="131">
        <f>VLOOKUP(A189,'Enrollment FY18-20'!$A$9:$BL$859,62,FALSE)</f>
        <v>1567</v>
      </c>
      <c r="I189" s="132">
        <f t="shared" si="4"/>
        <v>2923.1912061263556</v>
      </c>
      <c r="J189" s="133">
        <f>VLOOKUP(A189,'SAIPE FY22'!$C$9:$N$859,9,FALSE)</f>
        <v>0.18661137440758294</v>
      </c>
      <c r="K189" s="134">
        <f t="shared" si="5"/>
        <v>695161.75</v>
      </c>
      <c r="L189" s="130" t="s">
        <v>10420</v>
      </c>
    </row>
    <row r="190" spans="1:12" ht="15.5" thickTop="1" thickBot="1" x14ac:dyDescent="0.4">
      <c r="A190" s="50" t="s">
        <v>948</v>
      </c>
      <c r="B190" s="9" t="s">
        <v>949</v>
      </c>
      <c r="C190" s="9" t="s">
        <v>941</v>
      </c>
      <c r="D190" s="9" t="s">
        <v>10</v>
      </c>
      <c r="E190" s="7">
        <v>8845663.9299999997</v>
      </c>
      <c r="F190" s="6"/>
      <c r="G190" s="130" t="str">
        <f>VLOOKUP(A190,'NCES LEA District ID'!$F$3:$S$854,14,FALSE)</f>
        <v>1708280</v>
      </c>
      <c r="H190" s="131">
        <f>VLOOKUP(A190,'Enrollment FY18-20'!$A$9:$BL$859,62,FALSE)</f>
        <v>2352.5</v>
      </c>
      <c r="I190" s="132">
        <f t="shared" si="4"/>
        <v>3760.1121912858662</v>
      </c>
      <c r="J190" s="133">
        <f>VLOOKUP(A190,'SAIPE FY22'!$C$9:$N$859,9,FALSE)</f>
        <v>0.18625277161862527</v>
      </c>
      <c r="K190" s="134">
        <f t="shared" si="5"/>
        <v>697514.25</v>
      </c>
      <c r="L190" s="130" t="s">
        <v>10420</v>
      </c>
    </row>
    <row r="191" spans="1:12" ht="15.5" thickTop="1" thickBot="1" x14ac:dyDescent="0.4">
      <c r="A191" s="50" t="s">
        <v>1591</v>
      </c>
      <c r="B191" s="9" t="s">
        <v>1592</v>
      </c>
      <c r="C191" s="9" t="s">
        <v>1562</v>
      </c>
      <c r="D191" s="9" t="s">
        <v>108</v>
      </c>
      <c r="E191" s="7">
        <v>2200731.77</v>
      </c>
      <c r="F191" s="6"/>
      <c r="G191" s="130" t="str">
        <f>VLOOKUP(A191,'NCES LEA District ID'!$F$3:$S$854,14,FALSE)</f>
        <v>1718960</v>
      </c>
      <c r="H191" s="131">
        <f>VLOOKUP(A191,'Enrollment FY18-20'!$A$9:$BL$859,62,FALSE)</f>
        <v>409.5</v>
      </c>
      <c r="I191" s="132">
        <f t="shared" si="4"/>
        <v>5374.1923565323568</v>
      </c>
      <c r="J191" s="133">
        <f>VLOOKUP(A191,'SAIPE FY22'!$C$9:$N$859,9,FALSE)</f>
        <v>0.18617021276595744</v>
      </c>
      <c r="K191" s="134">
        <f t="shared" si="5"/>
        <v>697923.75</v>
      </c>
      <c r="L191" s="130" t="s">
        <v>10420</v>
      </c>
    </row>
    <row r="192" spans="1:12" ht="15.5" thickTop="1" thickBot="1" x14ac:dyDescent="0.4">
      <c r="A192" s="50" t="s">
        <v>527</v>
      </c>
      <c r="B192" s="9" t="s">
        <v>528</v>
      </c>
      <c r="C192" s="9" t="s">
        <v>526</v>
      </c>
      <c r="D192" s="9" t="s">
        <v>10</v>
      </c>
      <c r="E192" s="7">
        <v>3246502.1999999997</v>
      </c>
      <c r="F192" s="6"/>
      <c r="G192" s="130" t="str">
        <f>VLOOKUP(A192,'NCES LEA District ID'!$F$3:$S$854,14,FALSE)</f>
        <v>1728810</v>
      </c>
      <c r="H192" s="131">
        <f>VLOOKUP(A192,'Enrollment FY18-20'!$A$9:$BL$859,62,FALSE)</f>
        <v>585.5</v>
      </c>
      <c r="I192" s="132">
        <f t="shared" si="4"/>
        <v>5544.8372331340734</v>
      </c>
      <c r="J192" s="133">
        <f>VLOOKUP(A192,'SAIPE FY22'!$C$9:$N$859,9,FALSE)</f>
        <v>0.18600953895071543</v>
      </c>
      <c r="K192" s="134">
        <f t="shared" si="5"/>
        <v>698509.25</v>
      </c>
      <c r="L192" s="130" t="s">
        <v>10420</v>
      </c>
    </row>
    <row r="193" spans="1:12" ht="15.5" thickTop="1" thickBot="1" x14ac:dyDescent="0.4">
      <c r="A193" s="50" t="s">
        <v>1352</v>
      </c>
      <c r="B193" s="9" t="s">
        <v>1353</v>
      </c>
      <c r="C193" s="9" t="s">
        <v>1336</v>
      </c>
      <c r="D193" s="9" t="s">
        <v>10</v>
      </c>
      <c r="E193" s="7">
        <v>4881747.6099999994</v>
      </c>
      <c r="F193" s="6"/>
      <c r="G193" s="130" t="str">
        <f>VLOOKUP(A193,'NCES LEA District ID'!$F$3:$S$854,14,FALSE)</f>
        <v>1708430</v>
      </c>
      <c r="H193" s="131">
        <f>VLOOKUP(A193,'Enrollment FY18-20'!$A$9:$BL$859,62,FALSE)</f>
        <v>1398.5</v>
      </c>
      <c r="I193" s="132">
        <f t="shared" si="4"/>
        <v>3490.7026170897384</v>
      </c>
      <c r="J193" s="133">
        <f>VLOOKUP(A193,'SAIPE FY22'!$C$9:$N$859,9,FALSE)</f>
        <v>0.18597560975609756</v>
      </c>
      <c r="K193" s="134">
        <f t="shared" si="5"/>
        <v>699907.75</v>
      </c>
      <c r="L193" s="130" t="s">
        <v>10420</v>
      </c>
    </row>
    <row r="194" spans="1:12" ht="15.5" thickTop="1" thickBot="1" x14ac:dyDescent="0.4">
      <c r="A194" s="50" t="s">
        <v>1259</v>
      </c>
      <c r="B194" s="9" t="s">
        <v>1260</v>
      </c>
      <c r="C194" s="9" t="s">
        <v>1252</v>
      </c>
      <c r="D194" s="9" t="s">
        <v>119</v>
      </c>
      <c r="E194" s="7">
        <v>4777260.1199999992</v>
      </c>
      <c r="F194" s="6"/>
      <c r="G194" s="130" t="str">
        <f>VLOOKUP(A194,'NCES LEA District ID'!$F$3:$S$854,14,FALSE)</f>
        <v>1738100</v>
      </c>
      <c r="H194" s="131">
        <f>VLOOKUP(A194,'Enrollment FY18-20'!$A$9:$BL$859,62,FALSE)</f>
        <v>863</v>
      </c>
      <c r="I194" s="132">
        <f t="shared" si="4"/>
        <v>5535.6432444959437</v>
      </c>
      <c r="J194" s="133">
        <f>VLOOKUP(A194,'SAIPE FY22'!$C$9:$N$859,9,FALSE)</f>
        <v>0.18421052631578946</v>
      </c>
      <c r="K194" s="134">
        <f t="shared" si="5"/>
        <v>700770.75</v>
      </c>
      <c r="L194" s="130" t="s">
        <v>10420</v>
      </c>
    </row>
    <row r="195" spans="1:12" ht="15.5" thickTop="1" thickBot="1" x14ac:dyDescent="0.4">
      <c r="A195" s="50" t="s">
        <v>1391</v>
      </c>
      <c r="B195" s="9" t="s">
        <v>1392</v>
      </c>
      <c r="C195" s="9" t="s">
        <v>1368</v>
      </c>
      <c r="D195" s="9" t="s">
        <v>119</v>
      </c>
      <c r="E195" s="7">
        <v>1793515.0200000003</v>
      </c>
      <c r="F195" s="6"/>
      <c r="G195" s="130" t="str">
        <f>VLOOKUP(A195,'NCES LEA District ID'!$F$3:$S$854,14,FALSE)</f>
        <v>1712990</v>
      </c>
      <c r="H195" s="131">
        <f>VLOOKUP(A195,'Enrollment FY18-20'!$A$9:$BL$859,62,FALSE)</f>
        <v>567.5</v>
      </c>
      <c r="I195" s="132">
        <f t="shared" si="4"/>
        <v>3160.3788898678417</v>
      </c>
      <c r="J195" s="133">
        <f>VLOOKUP(A195,'SAIPE FY22'!$C$9:$N$859,9,FALSE)</f>
        <v>0.18404907975460122</v>
      </c>
      <c r="K195" s="134">
        <f t="shared" si="5"/>
        <v>701338.25</v>
      </c>
      <c r="L195" s="130" t="s">
        <v>10420</v>
      </c>
    </row>
    <row r="196" spans="1:12" ht="15.5" thickTop="1" thickBot="1" x14ac:dyDescent="0.4">
      <c r="A196" s="50" t="s">
        <v>1360</v>
      </c>
      <c r="B196" s="9" t="s">
        <v>1361</v>
      </c>
      <c r="C196" s="9" t="s">
        <v>1336</v>
      </c>
      <c r="D196" s="9" t="s">
        <v>10</v>
      </c>
      <c r="E196" s="7">
        <v>7988431.46</v>
      </c>
      <c r="F196" s="6"/>
      <c r="G196" s="130" t="str">
        <f>VLOOKUP(A196,'NCES LEA District ID'!$F$3:$S$854,14,FALSE)</f>
        <v>1716680</v>
      </c>
      <c r="H196" s="131">
        <f>VLOOKUP(A196,'Enrollment FY18-20'!$A$9:$BL$859,62,FALSE)</f>
        <v>1205.5</v>
      </c>
      <c r="I196" s="132">
        <f t="shared" si="4"/>
        <v>6626.6540522604728</v>
      </c>
      <c r="J196" s="133">
        <f>VLOOKUP(A196,'SAIPE FY22'!$C$9:$N$859,9,FALSE)</f>
        <v>0.18373983739837399</v>
      </c>
      <c r="K196" s="134">
        <f t="shared" si="5"/>
        <v>702543.75</v>
      </c>
      <c r="L196" s="130" t="s">
        <v>10420</v>
      </c>
    </row>
    <row r="197" spans="1:12" ht="15.5" thickTop="1" thickBot="1" x14ac:dyDescent="0.4">
      <c r="A197" s="50" t="s">
        <v>249</v>
      </c>
      <c r="B197" s="9" t="s">
        <v>250</v>
      </c>
      <c r="C197" s="9" t="s">
        <v>128</v>
      </c>
      <c r="D197" s="9" t="s">
        <v>108</v>
      </c>
      <c r="E197" s="7">
        <v>25724295.709999993</v>
      </c>
      <c r="F197" s="6"/>
      <c r="G197" s="130" t="str">
        <f>VLOOKUP(A197,'NCES LEA District ID'!$F$3:$S$854,14,FALSE)</f>
        <v>1706060</v>
      </c>
      <c r="H197" s="131">
        <f>VLOOKUP(A197,'Enrollment FY18-20'!$A$9:$BL$859,62,FALSE)</f>
        <v>2801</v>
      </c>
      <c r="I197" s="132">
        <f t="shared" si="4"/>
        <v>9183.9684791145992</v>
      </c>
      <c r="J197" s="133">
        <f>VLOOKUP(A197,'SAIPE FY22'!$C$9:$N$859,9,FALSE)</f>
        <v>0.18333830994326664</v>
      </c>
      <c r="K197" s="134">
        <f t="shared" si="5"/>
        <v>705344.75</v>
      </c>
      <c r="L197" s="130" t="s">
        <v>10420</v>
      </c>
    </row>
    <row r="198" spans="1:12" ht="15.5" thickTop="1" thickBot="1" x14ac:dyDescent="0.4">
      <c r="A198" s="50" t="s">
        <v>1087</v>
      </c>
      <c r="B198" s="9" t="s">
        <v>1088</v>
      </c>
      <c r="C198" s="9" t="s">
        <v>1080</v>
      </c>
      <c r="D198" s="9" t="s">
        <v>10</v>
      </c>
      <c r="E198" s="7">
        <v>128094678.78</v>
      </c>
      <c r="F198" s="6"/>
      <c r="G198" s="130" t="str">
        <f>VLOOKUP(A198,'NCES LEA District ID'!$F$3:$S$854,14,FALSE)</f>
        <v>1704680</v>
      </c>
      <c r="H198" s="131">
        <f>VLOOKUP(A198,'Enrollment FY18-20'!$A$9:$BL$859,62,FALSE)</f>
        <v>13475.75</v>
      </c>
      <c r="I198" s="132">
        <f t="shared" si="4"/>
        <v>9505.5695438101775</v>
      </c>
      <c r="J198" s="133">
        <f>VLOOKUP(A198,'SAIPE FY22'!$C$9:$N$859,9,FALSE)</f>
        <v>0.18308441013592885</v>
      </c>
      <c r="K198" s="134">
        <f t="shared" si="5"/>
        <v>718820.5</v>
      </c>
      <c r="L198" s="130" t="s">
        <v>10420</v>
      </c>
    </row>
    <row r="199" spans="1:12" ht="15.5" thickTop="1" thickBot="1" x14ac:dyDescent="0.4">
      <c r="A199" s="50" t="s">
        <v>1125</v>
      </c>
      <c r="B199" s="9" t="s">
        <v>1126</v>
      </c>
      <c r="C199" s="9" t="s">
        <v>1099</v>
      </c>
      <c r="D199" s="9" t="s">
        <v>108</v>
      </c>
      <c r="E199" s="7">
        <v>5777420.5600000005</v>
      </c>
      <c r="F199" s="6"/>
      <c r="G199" s="130" t="str">
        <f>VLOOKUP(A199,'NCES LEA District ID'!$F$3:$S$854,14,FALSE)</f>
        <v>1706930</v>
      </c>
      <c r="H199" s="131">
        <f>VLOOKUP(A199,'Enrollment FY18-20'!$A$9:$BL$859,62,FALSE)</f>
        <v>1344.75</v>
      </c>
      <c r="I199" s="132">
        <f t="shared" si="4"/>
        <v>4296.2785350436889</v>
      </c>
      <c r="J199" s="133">
        <f>VLOOKUP(A199,'SAIPE FY22'!$C$9:$N$859,9,FALSE)</f>
        <v>0.1828793774319066</v>
      </c>
      <c r="K199" s="134">
        <f t="shared" si="5"/>
        <v>720165.25</v>
      </c>
      <c r="L199" s="130" t="s">
        <v>10420</v>
      </c>
    </row>
    <row r="200" spans="1:12" ht="15.5" thickTop="1" thickBot="1" x14ac:dyDescent="0.4">
      <c r="A200" s="50" t="s">
        <v>840</v>
      </c>
      <c r="B200" s="9" t="s">
        <v>841</v>
      </c>
      <c r="C200" s="9" t="s">
        <v>839</v>
      </c>
      <c r="D200" s="9" t="s">
        <v>108</v>
      </c>
      <c r="E200" s="7">
        <v>696596</v>
      </c>
      <c r="F200" s="6"/>
      <c r="G200" s="130" t="str">
        <f>VLOOKUP(A200,'NCES LEA District ID'!$F$3:$S$854,14,FALSE)</f>
        <v>1716320</v>
      </c>
      <c r="H200" s="131">
        <f>VLOOKUP(A200,'Enrollment FY18-20'!$A$9:$BL$859,62,FALSE)</f>
        <v>97.5</v>
      </c>
      <c r="I200" s="132">
        <f t="shared" ref="I200:I263" si="6">E200/H200</f>
        <v>7144.5743589743588</v>
      </c>
      <c r="J200" s="133">
        <f>VLOOKUP(A200,'SAIPE FY22'!$C$9:$N$859,9,FALSE)</f>
        <v>0.18279569892473119</v>
      </c>
      <c r="K200" s="134">
        <f t="shared" si="5"/>
        <v>720262.75</v>
      </c>
      <c r="L200" s="130" t="s">
        <v>10420</v>
      </c>
    </row>
    <row r="201" spans="1:12" ht="15.5" thickTop="1" thickBot="1" x14ac:dyDescent="0.4">
      <c r="A201" s="50" t="s">
        <v>500</v>
      </c>
      <c r="B201" s="9" t="s">
        <v>501</v>
      </c>
      <c r="C201" s="9" t="s">
        <v>502</v>
      </c>
      <c r="D201" s="9" t="s">
        <v>10</v>
      </c>
      <c r="E201" s="7">
        <v>607677.86999999988</v>
      </c>
      <c r="F201" s="6"/>
      <c r="G201" s="130" t="str">
        <f>VLOOKUP(A201,'NCES LEA District ID'!$F$3:$S$854,14,FALSE)</f>
        <v>1700122</v>
      </c>
      <c r="H201" s="131">
        <f>VLOOKUP(A201,'Enrollment FY18-20'!$A$9:$BL$859,62,FALSE)</f>
        <v>362</v>
      </c>
      <c r="I201" s="132">
        <f t="shared" si="6"/>
        <v>1678.6681491712704</v>
      </c>
      <c r="J201" s="133">
        <f>VLOOKUP(A201,'SAIPE FY22'!$C$9:$N$859,9,FALSE)</f>
        <v>0.18230563002680966</v>
      </c>
      <c r="K201" s="134">
        <f t="shared" si="5"/>
        <v>720624.75</v>
      </c>
      <c r="L201" s="130" t="s">
        <v>10420</v>
      </c>
    </row>
    <row r="202" spans="1:12" ht="15.5" thickTop="1" thickBot="1" x14ac:dyDescent="0.4">
      <c r="A202" s="50" t="s">
        <v>179</v>
      </c>
      <c r="B202" s="9" t="s">
        <v>180</v>
      </c>
      <c r="C202" s="9" t="s">
        <v>128</v>
      </c>
      <c r="D202" s="9" t="s">
        <v>108</v>
      </c>
      <c r="E202" s="7">
        <v>3763225.54</v>
      </c>
      <c r="F202" s="6"/>
      <c r="G202" s="130" t="str">
        <f>VLOOKUP(A202,'NCES LEA District ID'!$F$3:$S$854,14,FALSE)</f>
        <v>1736480</v>
      </c>
      <c r="H202" s="131">
        <f>VLOOKUP(A202,'Enrollment FY18-20'!$A$9:$BL$859,62,FALSE)</f>
        <v>1615.5</v>
      </c>
      <c r="I202" s="132">
        <f t="shared" si="6"/>
        <v>2329.4494212318168</v>
      </c>
      <c r="J202" s="133">
        <f>VLOOKUP(A202,'SAIPE FY22'!$C$9:$N$859,9,FALSE)</f>
        <v>0.18132854578096949</v>
      </c>
      <c r="K202" s="134">
        <f t="shared" ref="K202:K265" si="7">+K201+H202</f>
        <v>722240.25</v>
      </c>
      <c r="L202" s="130" t="s">
        <v>10420</v>
      </c>
    </row>
    <row r="203" spans="1:12" ht="15.5" thickTop="1" thickBot="1" x14ac:dyDescent="0.4">
      <c r="A203" s="50" t="s">
        <v>1510</v>
      </c>
      <c r="B203" s="9" t="s">
        <v>1511</v>
      </c>
      <c r="C203" s="9" t="s">
        <v>1505</v>
      </c>
      <c r="D203" s="9" t="s">
        <v>108</v>
      </c>
      <c r="E203" s="7">
        <v>711910.09</v>
      </c>
      <c r="F203" s="6"/>
      <c r="G203" s="130" t="str">
        <f>VLOOKUP(A203,'NCES LEA District ID'!$F$3:$S$854,14,FALSE)</f>
        <v>1705190</v>
      </c>
      <c r="H203" s="131">
        <f>VLOOKUP(A203,'Enrollment FY18-20'!$A$9:$BL$859,62,FALSE)</f>
        <v>227</v>
      </c>
      <c r="I203" s="132">
        <f t="shared" si="6"/>
        <v>3136.167797356828</v>
      </c>
      <c r="J203" s="133">
        <f>VLOOKUP(A203,'SAIPE FY22'!$C$9:$N$859,9,FALSE)</f>
        <v>0.18095238095238095</v>
      </c>
      <c r="K203" s="134">
        <f t="shared" si="7"/>
        <v>722467.25</v>
      </c>
      <c r="L203" s="130" t="s">
        <v>10420</v>
      </c>
    </row>
    <row r="204" spans="1:12" ht="15.5" thickTop="1" thickBot="1" x14ac:dyDescent="0.4">
      <c r="A204" s="50" t="s">
        <v>1037</v>
      </c>
      <c r="B204" s="9" t="s">
        <v>1038</v>
      </c>
      <c r="C204" s="9" t="s">
        <v>1027</v>
      </c>
      <c r="D204" s="9" t="s">
        <v>108</v>
      </c>
      <c r="E204" s="7">
        <v>614028.75</v>
      </c>
      <c r="F204" s="6"/>
      <c r="G204" s="130" t="str">
        <f>VLOOKUP(A204,'NCES LEA District ID'!$F$3:$S$854,14,FALSE)</f>
        <v>1716590</v>
      </c>
      <c r="H204" s="131">
        <f>VLOOKUP(A204,'Enrollment FY18-20'!$A$9:$BL$859,62,FALSE)</f>
        <v>194</v>
      </c>
      <c r="I204" s="132">
        <f t="shared" si="6"/>
        <v>3165.0966494845361</v>
      </c>
      <c r="J204" s="133">
        <f>VLOOKUP(A204,'SAIPE FY22'!$C$9:$N$859,9,FALSE)</f>
        <v>0.18027210884353742</v>
      </c>
      <c r="K204" s="134">
        <f t="shared" si="7"/>
        <v>722661.25</v>
      </c>
      <c r="L204" s="130" t="s">
        <v>10420</v>
      </c>
    </row>
    <row r="205" spans="1:12" ht="15.5" thickTop="1" thickBot="1" x14ac:dyDescent="0.4">
      <c r="A205" s="50" t="s">
        <v>1544</v>
      </c>
      <c r="B205" s="9" t="s">
        <v>1545</v>
      </c>
      <c r="C205" s="9" t="s">
        <v>1541</v>
      </c>
      <c r="D205" s="9" t="s">
        <v>119</v>
      </c>
      <c r="E205" s="7">
        <v>5559183.1899999995</v>
      </c>
      <c r="F205" s="6"/>
      <c r="G205" s="130" t="str">
        <f>VLOOKUP(A205,'NCES LEA District ID'!$F$3:$S$854,14,FALSE)</f>
        <v>1739870</v>
      </c>
      <c r="H205" s="131">
        <f>VLOOKUP(A205,'Enrollment FY18-20'!$A$9:$BL$859,62,FALSE)</f>
        <v>1682.5</v>
      </c>
      <c r="I205" s="132">
        <f t="shared" si="6"/>
        <v>3304.1207667161957</v>
      </c>
      <c r="J205" s="133">
        <f>VLOOKUP(A205,'SAIPE FY22'!$C$9:$N$859,9,FALSE)</f>
        <v>0.17990275526742303</v>
      </c>
      <c r="K205" s="134">
        <f t="shared" si="7"/>
        <v>724343.75</v>
      </c>
      <c r="L205" s="130" t="s">
        <v>10420</v>
      </c>
    </row>
    <row r="206" spans="1:12" ht="15.5" thickTop="1" thickBot="1" x14ac:dyDescent="0.4">
      <c r="A206" s="50" t="s">
        <v>531</v>
      </c>
      <c r="B206" s="9" t="s">
        <v>532</v>
      </c>
      <c r="C206" s="9" t="s">
        <v>533</v>
      </c>
      <c r="D206" s="9" t="s">
        <v>10</v>
      </c>
      <c r="E206" s="7">
        <v>1265165.3099999998</v>
      </c>
      <c r="F206" s="6"/>
      <c r="G206" s="130" t="str">
        <f>VLOOKUP(A206,'NCES LEA District ID'!$F$3:$S$854,14,FALSE)</f>
        <v>1719920</v>
      </c>
      <c r="H206" s="131">
        <f>VLOOKUP(A206,'Enrollment FY18-20'!$A$9:$BL$859,62,FALSE)</f>
        <v>302.5</v>
      </c>
      <c r="I206" s="132">
        <f t="shared" si="6"/>
        <v>4182.3646611570239</v>
      </c>
      <c r="J206" s="133">
        <f>VLOOKUP(A206,'SAIPE FY22'!$C$9:$N$859,9,FALSE)</f>
        <v>0.1798780487804878</v>
      </c>
      <c r="K206" s="134">
        <f t="shared" si="7"/>
        <v>724646.25</v>
      </c>
      <c r="L206" s="130" t="s">
        <v>10420</v>
      </c>
    </row>
    <row r="207" spans="1:12" ht="15.5" thickTop="1" thickBot="1" x14ac:dyDescent="0.4">
      <c r="A207" s="50" t="s">
        <v>578</v>
      </c>
      <c r="B207" s="9" t="s">
        <v>579</v>
      </c>
      <c r="C207" s="9" t="s">
        <v>577</v>
      </c>
      <c r="D207" s="9" t="s">
        <v>108</v>
      </c>
      <c r="E207" s="7">
        <v>1713499.0799999998</v>
      </c>
      <c r="F207" s="6"/>
      <c r="G207" s="130" t="str">
        <f>VLOOKUP(A207,'NCES LEA District ID'!$F$3:$S$854,14,FALSE)</f>
        <v>1734590</v>
      </c>
      <c r="H207" s="131">
        <f>VLOOKUP(A207,'Enrollment FY18-20'!$A$9:$BL$859,62,FALSE)</f>
        <v>346</v>
      </c>
      <c r="I207" s="132">
        <f t="shared" si="6"/>
        <v>4952.3094797687854</v>
      </c>
      <c r="J207" s="133">
        <f>VLOOKUP(A207,'SAIPE FY22'!$C$9:$N$859,9,FALSE)</f>
        <v>0.17880794701986755</v>
      </c>
      <c r="K207" s="134">
        <f t="shared" si="7"/>
        <v>724992.25</v>
      </c>
      <c r="L207" s="130" t="s">
        <v>10420</v>
      </c>
    </row>
    <row r="208" spans="1:12" ht="15.5" thickTop="1" thickBot="1" x14ac:dyDescent="0.4">
      <c r="A208" s="50" t="s">
        <v>678</v>
      </c>
      <c r="B208" s="9" t="s">
        <v>679</v>
      </c>
      <c r="C208" s="9" t="s">
        <v>671</v>
      </c>
      <c r="D208" s="9" t="s">
        <v>119</v>
      </c>
      <c r="E208" s="7">
        <v>653011.64</v>
      </c>
      <c r="F208" s="6"/>
      <c r="G208" s="130" t="str">
        <f>VLOOKUP(A208,'NCES LEA District ID'!$F$3:$S$854,14,FALSE)</f>
        <v>1712870</v>
      </c>
      <c r="H208" s="131">
        <f>VLOOKUP(A208,'Enrollment FY18-20'!$A$9:$BL$859,62,FALSE)</f>
        <v>252</v>
      </c>
      <c r="I208" s="132">
        <f t="shared" si="6"/>
        <v>2591.316031746032</v>
      </c>
      <c r="J208" s="133">
        <f>VLOOKUP(A208,'SAIPE FY22'!$C$9:$N$859,9,FALSE)</f>
        <v>0.17880794701986755</v>
      </c>
      <c r="K208" s="134">
        <f t="shared" si="7"/>
        <v>725244.25</v>
      </c>
      <c r="L208" s="130" t="s">
        <v>10420</v>
      </c>
    </row>
    <row r="209" spans="1:12" ht="15.5" thickTop="1" thickBot="1" x14ac:dyDescent="0.4">
      <c r="A209" s="50" t="s">
        <v>33</v>
      </c>
      <c r="B209" s="9" t="s">
        <v>34</v>
      </c>
      <c r="C209" s="9" t="s">
        <v>6</v>
      </c>
      <c r="D209" s="9" t="s">
        <v>10</v>
      </c>
      <c r="E209" s="7">
        <v>342718.83</v>
      </c>
      <c r="F209" s="6"/>
      <c r="G209" s="130" t="str">
        <f>VLOOKUP(A209,'NCES LEA District ID'!$F$3:$S$854,14,FALSE)</f>
        <v>1725680</v>
      </c>
      <c r="H209" s="131">
        <f>VLOOKUP(A209,'Enrollment FY18-20'!$A$9:$BL$859,62,FALSE)</f>
        <v>184</v>
      </c>
      <c r="I209" s="132">
        <f t="shared" si="6"/>
        <v>1862.6023369565219</v>
      </c>
      <c r="J209" s="133">
        <f>VLOOKUP(A209,'SAIPE FY22'!$C$9:$N$859,9,FALSE)</f>
        <v>0.17829457364341086</v>
      </c>
      <c r="K209" s="134">
        <f t="shared" si="7"/>
        <v>725428.25</v>
      </c>
      <c r="L209" s="130" t="s">
        <v>10420</v>
      </c>
    </row>
    <row r="210" spans="1:12" ht="15.5" thickTop="1" thickBot="1" x14ac:dyDescent="0.4">
      <c r="A210" s="50" t="s">
        <v>1778</v>
      </c>
      <c r="B210" s="9" t="s">
        <v>1779</v>
      </c>
      <c r="C210" s="9" t="s">
        <v>671</v>
      </c>
      <c r="D210" s="9" t="s">
        <v>10</v>
      </c>
      <c r="E210" s="7">
        <v>663185.83000000007</v>
      </c>
      <c r="F210" s="6"/>
      <c r="G210" s="130" t="str">
        <f>VLOOKUP(A210,'NCES LEA District ID'!$F$3:$S$854,14,FALSE)</f>
        <v>1739480</v>
      </c>
      <c r="H210" s="131">
        <f>VLOOKUP(A210,'Enrollment FY18-20'!$A$9:$BL$859,62,FALSE)</f>
        <v>350</v>
      </c>
      <c r="I210" s="132">
        <f t="shared" si="6"/>
        <v>1894.8166571428574</v>
      </c>
      <c r="J210" s="133">
        <f>VLOOKUP(A210,'SAIPE FY22'!$C$9:$N$859,9,FALSE)</f>
        <v>0.17824074074074073</v>
      </c>
      <c r="K210" s="134">
        <f t="shared" si="7"/>
        <v>725778.25</v>
      </c>
      <c r="L210" s="130" t="s">
        <v>10420</v>
      </c>
    </row>
    <row r="211" spans="1:12" ht="15.5" thickTop="1" thickBot="1" x14ac:dyDescent="0.4">
      <c r="A211" s="50" t="s">
        <v>1508</v>
      </c>
      <c r="B211" s="9" t="s">
        <v>1509</v>
      </c>
      <c r="C211" s="9" t="s">
        <v>1505</v>
      </c>
      <c r="D211" s="9" t="s">
        <v>108</v>
      </c>
      <c r="E211" s="7">
        <v>1650304.4400000002</v>
      </c>
      <c r="F211" s="6"/>
      <c r="G211" s="130" t="str">
        <f>VLOOKUP(A211,'NCES LEA District ID'!$F$3:$S$854,14,FALSE)</f>
        <v>1729040</v>
      </c>
      <c r="H211" s="131">
        <f>VLOOKUP(A211,'Enrollment FY18-20'!$A$9:$BL$859,62,FALSE)</f>
        <v>375</v>
      </c>
      <c r="I211" s="132">
        <f t="shared" si="6"/>
        <v>4400.8118400000003</v>
      </c>
      <c r="J211" s="133">
        <f>VLOOKUP(A211,'SAIPE FY22'!$C$9:$N$859,9,FALSE)</f>
        <v>0.17821782178217821</v>
      </c>
      <c r="K211" s="134">
        <f t="shared" si="7"/>
        <v>726153.25</v>
      </c>
      <c r="L211" s="130" t="s">
        <v>10420</v>
      </c>
    </row>
    <row r="212" spans="1:12" ht="15.5" thickTop="1" thickBot="1" x14ac:dyDescent="0.4">
      <c r="A212" s="50" t="s">
        <v>417</v>
      </c>
      <c r="B212" s="9" t="s">
        <v>418</v>
      </c>
      <c r="C212" s="9" t="s">
        <v>416</v>
      </c>
      <c r="D212" s="9" t="s">
        <v>10</v>
      </c>
      <c r="E212" s="7">
        <v>3955452.4799999995</v>
      </c>
      <c r="F212" s="6"/>
      <c r="G212" s="130" t="str">
        <f>VLOOKUP(A212,'NCES LEA District ID'!$F$3:$S$854,14,FALSE)</f>
        <v>1700310</v>
      </c>
      <c r="H212" s="131">
        <f>VLOOKUP(A212,'Enrollment FY18-20'!$A$9:$BL$859,62,FALSE)</f>
        <v>1026.5</v>
      </c>
      <c r="I212" s="132">
        <f t="shared" si="6"/>
        <v>3853.3389965903552</v>
      </c>
      <c r="J212" s="133">
        <f>VLOOKUP(A212,'SAIPE FY22'!$C$9:$N$859,9,FALSE)</f>
        <v>0.17811934900542495</v>
      </c>
      <c r="K212" s="134">
        <f t="shared" si="7"/>
        <v>727179.75</v>
      </c>
      <c r="L212" s="130" t="s">
        <v>10420</v>
      </c>
    </row>
    <row r="213" spans="1:12" ht="15.5" thickTop="1" thickBot="1" x14ac:dyDescent="0.4">
      <c r="A213" s="50" t="s">
        <v>967</v>
      </c>
      <c r="B213" s="9" t="s">
        <v>968</v>
      </c>
      <c r="C213" s="9" t="s">
        <v>954</v>
      </c>
      <c r="D213" s="9" t="s">
        <v>108</v>
      </c>
      <c r="E213" s="7">
        <v>496134.26</v>
      </c>
      <c r="F213" s="6"/>
      <c r="G213" s="130" t="str">
        <f>VLOOKUP(A213,'NCES LEA District ID'!$F$3:$S$854,14,FALSE)</f>
        <v>1701381</v>
      </c>
      <c r="H213" s="131">
        <f>VLOOKUP(A213,'Enrollment FY18-20'!$A$9:$BL$859,62,FALSE)</f>
        <v>195.5</v>
      </c>
      <c r="I213" s="132">
        <f t="shared" si="6"/>
        <v>2537.7711508951406</v>
      </c>
      <c r="J213" s="133">
        <f>VLOOKUP(A213,'SAIPE FY22'!$C$9:$N$859,9,FALSE)</f>
        <v>0.17674418604651163</v>
      </c>
      <c r="K213" s="134">
        <f t="shared" si="7"/>
        <v>727375.25</v>
      </c>
      <c r="L213" s="130" t="s">
        <v>10420</v>
      </c>
    </row>
    <row r="214" spans="1:12" ht="15.5" thickTop="1" thickBot="1" x14ac:dyDescent="0.4">
      <c r="A214" s="50" t="s">
        <v>883</v>
      </c>
      <c r="B214" s="9" t="s">
        <v>884</v>
      </c>
      <c r="C214" s="9" t="s">
        <v>880</v>
      </c>
      <c r="D214" s="9" t="s">
        <v>108</v>
      </c>
      <c r="E214" s="7">
        <v>301680.04999999993</v>
      </c>
      <c r="F214" s="6"/>
      <c r="G214" s="130" t="str">
        <f>VLOOKUP(A214,'NCES LEA District ID'!$F$3:$S$854,14,FALSE)</f>
        <v>1707740</v>
      </c>
      <c r="H214" s="131">
        <f>VLOOKUP(A214,'Enrollment FY18-20'!$A$9:$BL$859,62,FALSE)</f>
        <v>62.5</v>
      </c>
      <c r="I214" s="132">
        <f t="shared" si="6"/>
        <v>4826.880799999999</v>
      </c>
      <c r="J214" s="133">
        <f>VLOOKUP(A214,'SAIPE FY22'!$C$9:$N$859,9,FALSE)</f>
        <v>0.17647058823529413</v>
      </c>
      <c r="K214" s="134">
        <f t="shared" si="7"/>
        <v>727437.75</v>
      </c>
      <c r="L214" s="130" t="s">
        <v>10420</v>
      </c>
    </row>
    <row r="215" spans="1:12" ht="15.5" thickTop="1" thickBot="1" x14ac:dyDescent="0.4">
      <c r="A215" s="50" t="s">
        <v>857</v>
      </c>
      <c r="B215" s="9" t="s">
        <v>858</v>
      </c>
      <c r="C215" s="9" t="s">
        <v>854</v>
      </c>
      <c r="D215" s="9" t="s">
        <v>10</v>
      </c>
      <c r="E215" s="7">
        <v>5455464.21</v>
      </c>
      <c r="F215" s="6"/>
      <c r="G215" s="130" t="str">
        <f>VLOOKUP(A215,'NCES LEA District ID'!$F$3:$S$854,14,FALSE)</f>
        <v>1708500</v>
      </c>
      <c r="H215" s="131">
        <f>VLOOKUP(A215,'Enrollment FY18-20'!$A$9:$BL$859,62,FALSE)</f>
        <v>1294.5</v>
      </c>
      <c r="I215" s="132">
        <f t="shared" si="6"/>
        <v>4214.3408342989569</v>
      </c>
      <c r="J215" s="133">
        <f>VLOOKUP(A215,'SAIPE FY22'!$C$9:$N$859,9,FALSE)</f>
        <v>0.17557803468208091</v>
      </c>
      <c r="K215" s="134">
        <f t="shared" si="7"/>
        <v>728732.25</v>
      </c>
      <c r="L215" s="130" t="s">
        <v>10420</v>
      </c>
    </row>
    <row r="216" spans="1:12" ht="15.5" thickTop="1" thickBot="1" x14ac:dyDescent="0.4">
      <c r="A216" s="50" t="s">
        <v>575</v>
      </c>
      <c r="B216" s="9" t="s">
        <v>576</v>
      </c>
      <c r="C216" s="9" t="s">
        <v>577</v>
      </c>
      <c r="D216" s="9" t="s">
        <v>10</v>
      </c>
      <c r="E216" s="7">
        <v>1465694.6500000001</v>
      </c>
      <c r="F216" s="6"/>
      <c r="G216" s="130" t="str">
        <f>VLOOKUP(A216,'NCES LEA District ID'!$F$3:$S$854,14,FALSE)</f>
        <v>1740650</v>
      </c>
      <c r="H216" s="131">
        <f>VLOOKUP(A216,'Enrollment FY18-20'!$A$9:$BL$859,62,FALSE)</f>
        <v>336</v>
      </c>
      <c r="I216" s="132">
        <f t="shared" si="6"/>
        <v>4362.1864583333336</v>
      </c>
      <c r="J216" s="133">
        <f>VLOOKUP(A216,'SAIPE FY22'!$C$9:$N$859,9,FALSE)</f>
        <v>0.17478510028653296</v>
      </c>
      <c r="K216" s="134">
        <f t="shared" si="7"/>
        <v>729068.25</v>
      </c>
      <c r="L216" s="130" t="s">
        <v>10420</v>
      </c>
    </row>
    <row r="217" spans="1:12" ht="15.5" thickTop="1" thickBot="1" x14ac:dyDescent="0.4">
      <c r="A217" s="50" t="s">
        <v>963</v>
      </c>
      <c r="B217" s="9" t="s">
        <v>964</v>
      </c>
      <c r="C217" s="9" t="s">
        <v>954</v>
      </c>
      <c r="D217" s="9" t="s">
        <v>10</v>
      </c>
      <c r="E217" s="7">
        <v>1631936.65</v>
      </c>
      <c r="F217" s="6"/>
      <c r="G217" s="130" t="str">
        <f>VLOOKUP(A217,'NCES LEA District ID'!$F$3:$S$854,14,FALSE)</f>
        <v>1718060</v>
      </c>
      <c r="H217" s="131">
        <f>VLOOKUP(A217,'Enrollment FY18-20'!$A$9:$BL$859,62,FALSE)</f>
        <v>568.5</v>
      </c>
      <c r="I217" s="132">
        <f t="shared" si="6"/>
        <v>2870.6009674582233</v>
      </c>
      <c r="J217" s="133">
        <f>VLOOKUP(A217,'SAIPE FY22'!$C$9:$N$859,9,FALSE)</f>
        <v>0.17462932454695224</v>
      </c>
      <c r="K217" s="134">
        <f t="shared" si="7"/>
        <v>729636.75</v>
      </c>
      <c r="L217" s="130" t="s">
        <v>10420</v>
      </c>
    </row>
    <row r="218" spans="1:12" ht="15.5" thickTop="1" thickBot="1" x14ac:dyDescent="0.4">
      <c r="A218" s="50" t="s">
        <v>223</v>
      </c>
      <c r="B218" s="9" t="s">
        <v>224</v>
      </c>
      <c r="C218" s="9" t="s">
        <v>128</v>
      </c>
      <c r="D218" s="9" t="s">
        <v>108</v>
      </c>
      <c r="E218" s="7">
        <v>897735.76</v>
      </c>
      <c r="F218" s="6"/>
      <c r="G218" s="130" t="str">
        <f>VLOOKUP(A218,'NCES LEA District ID'!$F$3:$S$854,14,FALSE)</f>
        <v>1739780</v>
      </c>
      <c r="H218" s="131">
        <f>VLOOKUP(A218,'Enrollment FY18-20'!$A$9:$BL$859,62,FALSE)</f>
        <v>566.5</v>
      </c>
      <c r="I218" s="132">
        <f t="shared" si="6"/>
        <v>1584.7056663724625</v>
      </c>
      <c r="J218" s="133">
        <f>VLOOKUP(A218,'SAIPE FY22'!$C$9:$N$859,9,FALSE)</f>
        <v>0.17429193899782136</v>
      </c>
      <c r="K218" s="134">
        <f t="shared" si="7"/>
        <v>730203.25</v>
      </c>
      <c r="L218" s="130" t="s">
        <v>10420</v>
      </c>
    </row>
    <row r="219" spans="1:12" ht="15.5" thickTop="1" thickBot="1" x14ac:dyDescent="0.4">
      <c r="A219" s="50" t="s">
        <v>1366</v>
      </c>
      <c r="B219" s="9" t="s">
        <v>1367</v>
      </c>
      <c r="C219" s="9" t="s">
        <v>1336</v>
      </c>
      <c r="D219" s="9" t="s">
        <v>10</v>
      </c>
      <c r="E219" s="7">
        <v>5947034.75</v>
      </c>
      <c r="F219" s="6"/>
      <c r="G219" s="130" t="str">
        <f>VLOOKUP(A219,'NCES LEA District ID'!$F$3:$S$854,14,FALSE)</f>
        <v>1701403</v>
      </c>
      <c r="H219" s="131">
        <f>VLOOKUP(A219,'Enrollment FY18-20'!$A$9:$BL$859,62,FALSE)</f>
        <v>1246</v>
      </c>
      <c r="I219" s="132">
        <f t="shared" si="6"/>
        <v>4772.9010834670944</v>
      </c>
      <c r="J219" s="133">
        <f>VLOOKUP(A219,'SAIPE FY22'!$C$9:$N$859,9,FALSE)</f>
        <v>0.17425320056899005</v>
      </c>
      <c r="K219" s="134">
        <f t="shared" si="7"/>
        <v>731449.25</v>
      </c>
      <c r="L219" s="130" t="s">
        <v>10420</v>
      </c>
    </row>
    <row r="220" spans="1:12" ht="15.5" thickTop="1" thickBot="1" x14ac:dyDescent="0.4">
      <c r="A220" s="50" t="s">
        <v>850</v>
      </c>
      <c r="B220" s="9" t="s">
        <v>851</v>
      </c>
      <c r="C220" s="9" t="s">
        <v>839</v>
      </c>
      <c r="D220" s="9" t="s">
        <v>119</v>
      </c>
      <c r="E220" s="7">
        <v>2390183.7999999998</v>
      </c>
      <c r="F220" s="6"/>
      <c r="G220" s="130" t="str">
        <f>VLOOKUP(A220,'NCES LEA District ID'!$F$3:$S$854,14,FALSE)</f>
        <v>1726180</v>
      </c>
      <c r="H220" s="131">
        <f>VLOOKUP(A220,'Enrollment FY18-20'!$A$9:$BL$859,62,FALSE)</f>
        <v>443.5</v>
      </c>
      <c r="I220" s="132">
        <f t="shared" si="6"/>
        <v>5389.3659526493793</v>
      </c>
      <c r="J220" s="133">
        <f>VLOOKUP(A220,'SAIPE FY22'!$C$9:$N$859,9,FALSE)</f>
        <v>0.17420814479638008</v>
      </c>
      <c r="K220" s="134">
        <f t="shared" si="7"/>
        <v>731892.75</v>
      </c>
      <c r="L220" s="130" t="s">
        <v>10420</v>
      </c>
    </row>
    <row r="221" spans="1:12" ht="15.5" thickTop="1" thickBot="1" x14ac:dyDescent="0.4">
      <c r="A221" s="50" t="s">
        <v>481</v>
      </c>
      <c r="B221" s="9" t="s">
        <v>482</v>
      </c>
      <c r="C221" s="9" t="s">
        <v>478</v>
      </c>
      <c r="D221" s="9" t="s">
        <v>10</v>
      </c>
      <c r="E221" s="7">
        <v>14292695.5</v>
      </c>
      <c r="F221" s="6"/>
      <c r="G221" s="130" t="str">
        <f>VLOOKUP(A221,'NCES LEA District ID'!$F$3:$S$854,14,FALSE)</f>
        <v>1725050</v>
      </c>
      <c r="H221" s="131">
        <f>VLOOKUP(A221,'Enrollment FY18-20'!$A$9:$BL$859,62,FALSE)</f>
        <v>3229.75</v>
      </c>
      <c r="I221" s="132">
        <f t="shared" si="6"/>
        <v>4425.3256443997216</v>
      </c>
      <c r="J221" s="133">
        <f>VLOOKUP(A221,'SAIPE FY22'!$C$9:$N$859,9,FALSE)</f>
        <v>0.17372638809387522</v>
      </c>
      <c r="K221" s="134">
        <f t="shared" si="7"/>
        <v>735122.5</v>
      </c>
      <c r="L221" s="130" t="s">
        <v>10420</v>
      </c>
    </row>
    <row r="222" spans="1:12" ht="15.5" thickTop="1" thickBot="1" x14ac:dyDescent="0.4">
      <c r="A222" s="50" t="s">
        <v>529</v>
      </c>
      <c r="B222" s="9" t="s">
        <v>530</v>
      </c>
      <c r="C222" s="9" t="s">
        <v>526</v>
      </c>
      <c r="D222" s="9" t="s">
        <v>10</v>
      </c>
      <c r="E222" s="7">
        <v>6650963.1899999995</v>
      </c>
      <c r="F222" s="6"/>
      <c r="G222" s="130" t="str">
        <f>VLOOKUP(A222,'NCES LEA District ID'!$F$3:$S$854,14,FALSE)</f>
        <v>1715400</v>
      </c>
      <c r="H222" s="131">
        <f>VLOOKUP(A222,'Enrollment FY18-20'!$A$9:$BL$859,62,FALSE)</f>
        <v>1282</v>
      </c>
      <c r="I222" s="132">
        <f t="shared" si="6"/>
        <v>5187.9588065522621</v>
      </c>
      <c r="J222" s="133">
        <f>VLOOKUP(A222,'SAIPE FY22'!$C$9:$N$859,9,FALSE)</f>
        <v>0.17355371900826447</v>
      </c>
      <c r="K222" s="134">
        <f t="shared" si="7"/>
        <v>736404.5</v>
      </c>
      <c r="L222" s="130" t="s">
        <v>10420</v>
      </c>
    </row>
    <row r="223" spans="1:12" ht="15.5" thickTop="1" thickBot="1" x14ac:dyDescent="0.4">
      <c r="A223" s="50" t="s">
        <v>604</v>
      </c>
      <c r="B223" s="9" t="s">
        <v>605</v>
      </c>
      <c r="C223" s="9" t="s">
        <v>606</v>
      </c>
      <c r="D223" s="9" t="s">
        <v>108</v>
      </c>
      <c r="E223" s="7">
        <v>1043485.9299999999</v>
      </c>
      <c r="F223" s="6"/>
      <c r="G223" s="130" t="str">
        <f>VLOOKUP(A223,'NCES LEA District ID'!$F$3:$S$854,14,FALSE)</f>
        <v>1733030</v>
      </c>
      <c r="H223" s="131">
        <f>VLOOKUP(A223,'Enrollment FY18-20'!$A$9:$BL$859,62,FALSE)</f>
        <v>230.5</v>
      </c>
      <c r="I223" s="132">
        <f t="shared" si="6"/>
        <v>4527.0539262472885</v>
      </c>
      <c r="J223" s="133">
        <f>VLOOKUP(A223,'SAIPE FY22'!$C$9:$N$859,9,FALSE)</f>
        <v>0.17351598173515981</v>
      </c>
      <c r="K223" s="134">
        <f t="shared" si="7"/>
        <v>736635</v>
      </c>
      <c r="L223" s="130" t="s">
        <v>10420</v>
      </c>
    </row>
    <row r="224" spans="1:12" ht="15.5" thickTop="1" thickBot="1" x14ac:dyDescent="0.4">
      <c r="A224" s="50" t="s">
        <v>1533</v>
      </c>
      <c r="B224" s="9" t="s">
        <v>1534</v>
      </c>
      <c r="C224" s="9" t="s">
        <v>1505</v>
      </c>
      <c r="D224" s="9" t="s">
        <v>10</v>
      </c>
      <c r="E224" s="7">
        <v>1286811.2899999998</v>
      </c>
      <c r="F224" s="6"/>
      <c r="G224" s="130" t="str">
        <f>VLOOKUP(A224,'NCES LEA District ID'!$F$3:$S$854,14,FALSE)</f>
        <v>1731270</v>
      </c>
      <c r="H224" s="131">
        <f>VLOOKUP(A224,'Enrollment FY18-20'!$A$9:$BL$859,62,FALSE)</f>
        <v>715</v>
      </c>
      <c r="I224" s="132">
        <f t="shared" si="6"/>
        <v>1799.7360699300696</v>
      </c>
      <c r="J224" s="133">
        <f>VLOOKUP(A224,'SAIPE FY22'!$C$9:$N$859,9,FALSE)</f>
        <v>0.17258261933904528</v>
      </c>
      <c r="K224" s="134">
        <f t="shared" si="7"/>
        <v>737350</v>
      </c>
      <c r="L224" s="130" t="s">
        <v>10420</v>
      </c>
    </row>
    <row r="225" spans="1:12" ht="15.5" thickTop="1" thickBot="1" x14ac:dyDescent="0.4">
      <c r="A225" s="50" t="s">
        <v>952</v>
      </c>
      <c r="B225" s="9" t="s">
        <v>953</v>
      </c>
      <c r="C225" s="9" t="s">
        <v>954</v>
      </c>
      <c r="D225" s="9" t="s">
        <v>119</v>
      </c>
      <c r="E225" s="7">
        <v>1151590.08</v>
      </c>
      <c r="F225" s="6"/>
      <c r="G225" s="130" t="str">
        <f>VLOOKUP(A225,'NCES LEA District ID'!$F$3:$S$854,14,FALSE)</f>
        <v>1701384</v>
      </c>
      <c r="H225" s="131">
        <f>VLOOKUP(A225,'Enrollment FY18-20'!$A$9:$BL$859,62,FALSE)</f>
        <v>331.5</v>
      </c>
      <c r="I225" s="132">
        <f t="shared" si="6"/>
        <v>3473.8765610859732</v>
      </c>
      <c r="J225" s="133">
        <f>VLOOKUP(A225,'SAIPE FY22'!$C$9:$N$859,9,FALSE)</f>
        <v>0.17249999999999999</v>
      </c>
      <c r="K225" s="134">
        <f t="shared" si="7"/>
        <v>737681.5</v>
      </c>
      <c r="L225" s="130" t="s">
        <v>10420</v>
      </c>
    </row>
    <row r="226" spans="1:12" ht="15.5" thickTop="1" thickBot="1" x14ac:dyDescent="0.4">
      <c r="A226" s="50" t="s">
        <v>1115</v>
      </c>
      <c r="B226" s="9" t="s">
        <v>1116</v>
      </c>
      <c r="C226" s="9" t="s">
        <v>1099</v>
      </c>
      <c r="D226" s="9" t="s">
        <v>10</v>
      </c>
      <c r="E226" s="7">
        <v>4930646.3100000005</v>
      </c>
      <c r="F226" s="6"/>
      <c r="G226" s="130" t="str">
        <f>VLOOKUP(A226,'NCES LEA District ID'!$F$3:$S$854,14,FALSE)</f>
        <v>1726430</v>
      </c>
      <c r="H226" s="131">
        <f>VLOOKUP(A226,'Enrollment FY18-20'!$A$9:$BL$859,62,FALSE)</f>
        <v>999</v>
      </c>
      <c r="I226" s="132">
        <f t="shared" si="6"/>
        <v>4935.5818918918922</v>
      </c>
      <c r="J226" s="133">
        <f>VLOOKUP(A226,'SAIPE FY22'!$C$9:$N$859,9,FALSE)</f>
        <v>0.17218543046357615</v>
      </c>
      <c r="K226" s="134">
        <f t="shared" si="7"/>
        <v>738680.5</v>
      </c>
      <c r="L226" s="130" t="s">
        <v>10420</v>
      </c>
    </row>
    <row r="227" spans="1:12" ht="15.5" thickTop="1" thickBot="1" x14ac:dyDescent="0.4">
      <c r="A227" s="50" t="s">
        <v>887</v>
      </c>
      <c r="B227" s="9" t="s">
        <v>888</v>
      </c>
      <c r="C227" s="9" t="s">
        <v>880</v>
      </c>
      <c r="D227" s="9" t="s">
        <v>108</v>
      </c>
      <c r="E227" s="7">
        <v>644398.6100000001</v>
      </c>
      <c r="F227" s="6"/>
      <c r="G227" s="130" t="str">
        <f>VLOOKUP(A227,'NCES LEA District ID'!$F$3:$S$854,14,FALSE)</f>
        <v>1711520</v>
      </c>
      <c r="H227" s="131">
        <f>VLOOKUP(A227,'Enrollment FY18-20'!$A$9:$BL$859,62,FALSE)</f>
        <v>103</v>
      </c>
      <c r="I227" s="132">
        <f t="shared" si="6"/>
        <v>6256.2971844660206</v>
      </c>
      <c r="J227" s="133">
        <f>VLOOKUP(A227,'SAIPE FY22'!$C$9:$N$859,9,FALSE)</f>
        <v>0.17142857142857143</v>
      </c>
      <c r="K227" s="134">
        <f t="shared" si="7"/>
        <v>738783.5</v>
      </c>
      <c r="L227" s="130" t="s">
        <v>10420</v>
      </c>
    </row>
    <row r="228" spans="1:12" ht="15.5" thickTop="1" thickBot="1" x14ac:dyDescent="0.4">
      <c r="A228" s="50" t="s">
        <v>896</v>
      </c>
      <c r="B228" s="9" t="s">
        <v>897</v>
      </c>
      <c r="C228" s="9" t="s">
        <v>898</v>
      </c>
      <c r="D228" s="9" t="s">
        <v>10</v>
      </c>
      <c r="E228" s="7">
        <v>6044848.3199999994</v>
      </c>
      <c r="F228" s="6"/>
      <c r="G228" s="130" t="str">
        <f>VLOOKUP(A228,'NCES LEA District ID'!$F$3:$S$854,14,FALSE)</f>
        <v>1720550</v>
      </c>
      <c r="H228" s="131">
        <f>VLOOKUP(A228,'Enrollment FY18-20'!$A$9:$BL$859,62,FALSE)</f>
        <v>1068</v>
      </c>
      <c r="I228" s="132">
        <f t="shared" si="6"/>
        <v>5659.970337078651</v>
      </c>
      <c r="J228" s="133">
        <f>VLOOKUP(A228,'SAIPE FY22'!$C$9:$N$859,9,FALSE)</f>
        <v>0.17138364779874213</v>
      </c>
      <c r="K228" s="134">
        <f t="shared" si="7"/>
        <v>739851.5</v>
      </c>
      <c r="L228" s="130" t="s">
        <v>10420</v>
      </c>
    </row>
    <row r="229" spans="1:12" ht="15.5" thickTop="1" thickBot="1" x14ac:dyDescent="0.4">
      <c r="A229" s="50" t="s">
        <v>17</v>
      </c>
      <c r="B229" s="9" t="s">
        <v>18</v>
      </c>
      <c r="C229" s="9" t="s">
        <v>7</v>
      </c>
      <c r="D229" s="9" t="s">
        <v>10</v>
      </c>
      <c r="E229" s="7">
        <v>15813476.08</v>
      </c>
      <c r="F229" s="6"/>
      <c r="G229" s="130" t="str">
        <f>VLOOKUP(A229,'NCES LEA District ID'!$F$3:$S$854,14,FALSE)</f>
        <v>1733000</v>
      </c>
      <c r="H229" s="131">
        <f>VLOOKUP(A229,'Enrollment FY18-20'!$A$9:$BL$859,62,FALSE)</f>
        <v>6046</v>
      </c>
      <c r="I229" s="132">
        <f t="shared" si="6"/>
        <v>2615.5269732054253</v>
      </c>
      <c r="J229" s="133">
        <f>VLOOKUP(A229,'SAIPE FY22'!$C$9:$N$859,9,FALSE)</f>
        <v>0.17043567139389293</v>
      </c>
      <c r="K229" s="134">
        <f t="shared" si="7"/>
        <v>745897.5</v>
      </c>
      <c r="L229" s="130" t="s">
        <v>10420</v>
      </c>
    </row>
    <row r="230" spans="1:12" ht="15.5" thickTop="1" thickBot="1" x14ac:dyDescent="0.4">
      <c r="A230" s="50" t="s">
        <v>1022</v>
      </c>
      <c r="B230" s="9" t="s">
        <v>1023</v>
      </c>
      <c r="C230" s="9" t="s">
        <v>1024</v>
      </c>
      <c r="D230" s="9" t="s">
        <v>10</v>
      </c>
      <c r="E230" s="7">
        <v>262098.51</v>
      </c>
      <c r="F230" s="6"/>
      <c r="G230" s="130" t="str">
        <f>VLOOKUP(A230,'NCES LEA District ID'!$F$3:$S$854,14,FALSE)</f>
        <v>1706880</v>
      </c>
      <c r="H230" s="131">
        <f>VLOOKUP(A230,'Enrollment FY18-20'!$A$9:$BL$859,62,FALSE)</f>
        <v>209.5</v>
      </c>
      <c r="I230" s="132">
        <f t="shared" si="6"/>
        <v>1251.0668735083532</v>
      </c>
      <c r="J230" s="133">
        <f>VLOOKUP(A230,'SAIPE FY22'!$C$9:$N$859,9,FALSE)</f>
        <v>0.1702127659574468</v>
      </c>
      <c r="K230" s="134">
        <f t="shared" si="7"/>
        <v>746107</v>
      </c>
      <c r="L230" s="130" t="s">
        <v>10420</v>
      </c>
    </row>
    <row r="231" spans="1:12" ht="15.5" thickTop="1" thickBot="1" x14ac:dyDescent="0.4">
      <c r="A231" s="50" t="s">
        <v>1450</v>
      </c>
      <c r="B231" s="9" t="s">
        <v>1451</v>
      </c>
      <c r="C231" s="9" t="s">
        <v>1441</v>
      </c>
      <c r="D231" s="9" t="s">
        <v>10</v>
      </c>
      <c r="E231" s="7">
        <v>4406113.6899999995</v>
      </c>
      <c r="F231" s="6"/>
      <c r="G231" s="130" t="str">
        <f>VLOOKUP(A231,'NCES LEA District ID'!$F$3:$S$854,14,FALSE)</f>
        <v>1709810</v>
      </c>
      <c r="H231" s="131">
        <f>VLOOKUP(A231,'Enrollment FY18-20'!$A$9:$BL$859,62,FALSE)</f>
        <v>967.5</v>
      </c>
      <c r="I231" s="132">
        <f t="shared" si="6"/>
        <v>4554.1226770025833</v>
      </c>
      <c r="J231" s="133">
        <f>VLOOKUP(A231,'SAIPE FY22'!$C$9:$N$859,9,FALSE)</f>
        <v>0.17006200177147918</v>
      </c>
      <c r="K231" s="134">
        <f t="shared" si="7"/>
        <v>747074.5</v>
      </c>
      <c r="L231" s="130" t="s">
        <v>10420</v>
      </c>
    </row>
    <row r="232" spans="1:12" ht="15.5" thickTop="1" thickBot="1" x14ac:dyDescent="0.4">
      <c r="A232" s="50" t="s">
        <v>209</v>
      </c>
      <c r="B232" s="9" t="s">
        <v>210</v>
      </c>
      <c r="C232" s="9" t="s">
        <v>128</v>
      </c>
      <c r="D232" s="9" t="s">
        <v>108</v>
      </c>
      <c r="E232" s="7">
        <v>504963.53999999992</v>
      </c>
      <c r="F232" s="6"/>
      <c r="G232" s="130" t="str">
        <f>VLOOKUP(A232,'NCES LEA District ID'!$F$3:$S$854,14,FALSE)</f>
        <v>1731200</v>
      </c>
      <c r="H232" s="131">
        <f>VLOOKUP(A232,'Enrollment FY18-20'!$A$9:$BL$859,62,FALSE)</f>
        <v>411</v>
      </c>
      <c r="I232" s="132">
        <f t="shared" si="6"/>
        <v>1228.6217518248172</v>
      </c>
      <c r="J232" s="133">
        <f>VLOOKUP(A232,'SAIPE FY22'!$C$9:$N$859,9,FALSE)</f>
        <v>0.17005076142131981</v>
      </c>
      <c r="K232" s="134">
        <f t="shared" si="7"/>
        <v>747485.5</v>
      </c>
      <c r="L232" s="130" t="s">
        <v>10420</v>
      </c>
    </row>
    <row r="233" spans="1:12" ht="15.5" thickTop="1" thickBot="1" x14ac:dyDescent="0.4">
      <c r="A233" s="50" t="s">
        <v>479</v>
      </c>
      <c r="B233" s="9" t="s">
        <v>480</v>
      </c>
      <c r="C233" s="9" t="s">
        <v>478</v>
      </c>
      <c r="D233" s="9" t="s">
        <v>10</v>
      </c>
      <c r="E233" s="7">
        <v>8067318.6499999994</v>
      </c>
      <c r="F233" s="6"/>
      <c r="G233" s="130" t="str">
        <f>VLOOKUP(A233,'NCES LEA District ID'!$F$3:$S$854,14,FALSE)</f>
        <v>1709600</v>
      </c>
      <c r="H233" s="131">
        <f>VLOOKUP(A233,'Enrollment FY18-20'!$A$9:$BL$859,62,FALSE)</f>
        <v>2635.5</v>
      </c>
      <c r="I233" s="132">
        <f t="shared" si="6"/>
        <v>3061.0201669512426</v>
      </c>
      <c r="J233" s="133">
        <f>VLOOKUP(A233,'SAIPE FY22'!$C$9:$N$859,9,FALSE)</f>
        <v>0.16985815602836879</v>
      </c>
      <c r="K233" s="134">
        <f t="shared" si="7"/>
        <v>750121</v>
      </c>
      <c r="L233" s="130" t="s">
        <v>10420</v>
      </c>
    </row>
    <row r="234" spans="1:12" ht="15.5" thickTop="1" thickBot="1" x14ac:dyDescent="0.4">
      <c r="A234" s="50" t="s">
        <v>866</v>
      </c>
      <c r="B234" s="9" t="s">
        <v>867</v>
      </c>
      <c r="C234" s="9" t="s">
        <v>859</v>
      </c>
      <c r="D234" s="9" t="s">
        <v>119</v>
      </c>
      <c r="E234" s="7">
        <v>3263270.3800000004</v>
      </c>
      <c r="F234" s="6"/>
      <c r="G234" s="130" t="str">
        <f>VLOOKUP(A234,'NCES LEA District ID'!$F$3:$S$854,14,FALSE)</f>
        <v>1705970</v>
      </c>
      <c r="H234" s="131">
        <f>VLOOKUP(A234,'Enrollment FY18-20'!$A$9:$BL$859,62,FALSE)</f>
        <v>558.5</v>
      </c>
      <c r="I234" s="132">
        <f t="shared" si="6"/>
        <v>5842.9192121754704</v>
      </c>
      <c r="J234" s="133">
        <f>VLOOKUP(A234,'SAIPE FY22'!$C$9:$N$859,9,FALSE)</f>
        <v>0.16971713810316139</v>
      </c>
      <c r="K234" s="134">
        <f t="shared" si="7"/>
        <v>750679.5</v>
      </c>
      <c r="L234" s="130" t="s">
        <v>10420</v>
      </c>
    </row>
    <row r="235" spans="1:12" ht="15.5" thickTop="1" thickBot="1" x14ac:dyDescent="0.4">
      <c r="A235" s="50" t="s">
        <v>66</v>
      </c>
      <c r="B235" s="9" t="s">
        <v>67</v>
      </c>
      <c r="C235" s="9" t="s">
        <v>61</v>
      </c>
      <c r="D235" s="9" t="s">
        <v>10</v>
      </c>
      <c r="E235" s="7">
        <v>6502687.7700000005</v>
      </c>
      <c r="F235" s="6"/>
      <c r="G235" s="130" t="str">
        <f>VLOOKUP(A235,'NCES LEA District ID'!$F$3:$S$854,14,FALSE)</f>
        <v>1730630</v>
      </c>
      <c r="H235" s="131">
        <f>VLOOKUP(A235,'Enrollment FY18-20'!$A$9:$BL$859,62,FALSE)</f>
        <v>1244</v>
      </c>
      <c r="I235" s="132">
        <f t="shared" si="6"/>
        <v>5227.2409726688111</v>
      </c>
      <c r="J235" s="133">
        <f>VLOOKUP(A235,'SAIPE FY22'!$C$9:$N$859,9,FALSE)</f>
        <v>0.1696551724137931</v>
      </c>
      <c r="K235" s="134">
        <f t="shared" si="7"/>
        <v>751923.5</v>
      </c>
      <c r="L235" s="130" t="s">
        <v>10420</v>
      </c>
    </row>
    <row r="236" spans="1:12" ht="15.5" thickTop="1" thickBot="1" x14ac:dyDescent="0.4">
      <c r="A236" s="50" t="s">
        <v>42</v>
      </c>
      <c r="B236" s="9" t="s">
        <v>43</v>
      </c>
      <c r="C236" s="9" t="s">
        <v>41</v>
      </c>
      <c r="D236" s="9" t="s">
        <v>10</v>
      </c>
      <c r="E236" s="7">
        <v>1650606.5699999998</v>
      </c>
      <c r="F236" s="6"/>
      <c r="G236" s="130" t="str">
        <f>VLOOKUP(A236,'NCES LEA District ID'!$F$3:$S$854,14,FALSE)</f>
        <v>1717790</v>
      </c>
      <c r="H236" s="131">
        <f>VLOOKUP(A236,'Enrollment FY18-20'!$A$9:$BL$859,62,FALSE)</f>
        <v>340.5</v>
      </c>
      <c r="I236" s="132">
        <f t="shared" si="6"/>
        <v>4847.5963876651977</v>
      </c>
      <c r="J236" s="133">
        <f>VLOOKUP(A236,'SAIPE FY22'!$C$9:$N$859,9,FALSE)</f>
        <v>0.16953316953316952</v>
      </c>
      <c r="K236" s="134">
        <f t="shared" si="7"/>
        <v>752264</v>
      </c>
      <c r="L236" s="130" t="s">
        <v>10420</v>
      </c>
    </row>
    <row r="237" spans="1:12" ht="15.5" thickTop="1" thickBot="1" x14ac:dyDescent="0.4">
      <c r="A237" s="50" t="s">
        <v>588</v>
      </c>
      <c r="B237" s="9" t="s">
        <v>589</v>
      </c>
      <c r="C237" s="9" t="s">
        <v>577</v>
      </c>
      <c r="D237" s="9" t="s">
        <v>108</v>
      </c>
      <c r="E237" s="7">
        <v>1280957.2700000003</v>
      </c>
      <c r="F237" s="6"/>
      <c r="G237" s="130" t="str">
        <f>VLOOKUP(A237,'NCES LEA District ID'!$F$3:$S$854,14,FALSE)</f>
        <v>1738190</v>
      </c>
      <c r="H237" s="131">
        <f>VLOOKUP(A237,'Enrollment FY18-20'!$A$9:$BL$859,62,FALSE)</f>
        <v>249.5</v>
      </c>
      <c r="I237" s="132">
        <f t="shared" si="6"/>
        <v>5134.097274549099</v>
      </c>
      <c r="J237" s="133">
        <f>VLOOKUP(A237,'SAIPE FY22'!$C$9:$N$859,9,FALSE)</f>
        <v>0.16949152542372881</v>
      </c>
      <c r="K237" s="134">
        <f t="shared" si="7"/>
        <v>752513.5</v>
      </c>
      <c r="L237" s="130" t="s">
        <v>10420</v>
      </c>
    </row>
    <row r="238" spans="1:12" ht="15.5" thickTop="1" thickBot="1" x14ac:dyDescent="0.4">
      <c r="A238" s="50" t="s">
        <v>623</v>
      </c>
      <c r="B238" s="9" t="s">
        <v>624</v>
      </c>
      <c r="C238" s="9" t="s">
        <v>606</v>
      </c>
      <c r="D238" s="9" t="s">
        <v>10</v>
      </c>
      <c r="E238" s="7">
        <v>2804078.78</v>
      </c>
      <c r="F238" s="6"/>
      <c r="G238" s="130" t="str">
        <f>VLOOKUP(A238,'NCES LEA District ID'!$F$3:$S$854,14,FALSE)</f>
        <v>1700114</v>
      </c>
      <c r="H238" s="131">
        <f>VLOOKUP(A238,'Enrollment FY18-20'!$A$9:$BL$859,62,FALSE)</f>
        <v>612.5</v>
      </c>
      <c r="I238" s="132">
        <f t="shared" si="6"/>
        <v>4578.0878040816324</v>
      </c>
      <c r="J238" s="133">
        <f>VLOOKUP(A238,'SAIPE FY22'!$C$9:$N$859,9,FALSE)</f>
        <v>0.16886930983847284</v>
      </c>
      <c r="K238" s="134">
        <f t="shared" si="7"/>
        <v>753126</v>
      </c>
      <c r="L238" s="130" t="s">
        <v>10420</v>
      </c>
    </row>
    <row r="239" spans="1:12" ht="15.5" thickTop="1" thickBot="1" x14ac:dyDescent="0.4">
      <c r="A239" s="50" t="s">
        <v>225</v>
      </c>
      <c r="B239" s="9" t="s">
        <v>226</v>
      </c>
      <c r="C239" s="9" t="s">
        <v>128</v>
      </c>
      <c r="D239" s="9" t="s">
        <v>108</v>
      </c>
      <c r="E239" s="7">
        <v>14810881.350000001</v>
      </c>
      <c r="F239" s="6"/>
      <c r="G239" s="130" t="str">
        <f>VLOOKUP(A239,'NCES LEA District ID'!$F$3:$S$854,14,FALSE)</f>
        <v>1706000</v>
      </c>
      <c r="H239" s="131">
        <f>VLOOKUP(A239,'Enrollment FY18-20'!$A$9:$BL$859,62,FALSE)</f>
        <v>2619.5</v>
      </c>
      <c r="I239" s="132">
        <f t="shared" si="6"/>
        <v>5654.0871731246425</v>
      </c>
      <c r="J239" s="133">
        <f>VLOOKUP(A239,'SAIPE FY22'!$C$9:$N$859,9,FALSE)</f>
        <v>0.16886446886446888</v>
      </c>
      <c r="K239" s="134">
        <f t="shared" si="7"/>
        <v>755745.5</v>
      </c>
      <c r="L239" s="130" t="s">
        <v>10420</v>
      </c>
    </row>
    <row r="240" spans="1:12" ht="15.5" thickTop="1" thickBot="1" x14ac:dyDescent="0.4">
      <c r="A240" s="50" t="s">
        <v>381</v>
      </c>
      <c r="B240" s="9" t="s">
        <v>382</v>
      </c>
      <c r="C240" s="9" t="s">
        <v>128</v>
      </c>
      <c r="D240" s="9" t="s">
        <v>108</v>
      </c>
      <c r="E240" s="7">
        <v>5412409.9100000001</v>
      </c>
      <c r="F240" s="6"/>
      <c r="G240" s="130" t="str">
        <f>VLOOKUP(A240,'NCES LEA District ID'!$F$3:$S$854,14,FALSE)</f>
        <v>1738370</v>
      </c>
      <c r="H240" s="131">
        <f>VLOOKUP(A240,'Enrollment FY18-20'!$A$9:$BL$859,62,FALSE)</f>
        <v>1024.75</v>
      </c>
      <c r="I240" s="132">
        <f t="shared" si="6"/>
        <v>5281.6881288119057</v>
      </c>
      <c r="J240" s="133">
        <f>VLOOKUP(A240,'SAIPE FY22'!$C$9:$N$859,9,FALSE)</f>
        <v>0.1678773204196933</v>
      </c>
      <c r="K240" s="134">
        <f t="shared" si="7"/>
        <v>756770.25</v>
      </c>
      <c r="L240" s="130" t="s">
        <v>10420</v>
      </c>
    </row>
    <row r="241" spans="1:12" ht="15.5" thickTop="1" thickBot="1" x14ac:dyDescent="0.4">
      <c r="A241" s="50" t="s">
        <v>1721</v>
      </c>
      <c r="B241" s="9" t="s">
        <v>1722</v>
      </c>
      <c r="C241" s="9" t="s">
        <v>1706</v>
      </c>
      <c r="D241" s="9" t="s">
        <v>10</v>
      </c>
      <c r="E241" s="7">
        <v>4060426.8800000004</v>
      </c>
      <c r="F241" s="6"/>
      <c r="G241" s="130" t="str">
        <f>VLOOKUP(A241,'NCES LEA District ID'!$F$3:$S$854,14,FALSE)</f>
        <v>1710800</v>
      </c>
      <c r="H241" s="131">
        <f>VLOOKUP(A241,'Enrollment FY18-20'!$A$9:$BL$859,62,FALSE)</f>
        <v>953.5</v>
      </c>
      <c r="I241" s="132">
        <f t="shared" si="6"/>
        <v>4258.4445516518099</v>
      </c>
      <c r="J241" s="133">
        <f>VLOOKUP(A241,'SAIPE FY22'!$C$9:$N$859,9,FALSE)</f>
        <v>0.16749256689791872</v>
      </c>
      <c r="K241" s="134">
        <f t="shared" si="7"/>
        <v>757723.75</v>
      </c>
      <c r="L241" s="130" t="s">
        <v>10420</v>
      </c>
    </row>
    <row r="242" spans="1:12" ht="15.5" thickTop="1" thickBot="1" x14ac:dyDescent="0.4">
      <c r="A242" s="50" t="s">
        <v>235</v>
      </c>
      <c r="B242" s="9" t="s">
        <v>236</v>
      </c>
      <c r="C242" s="9" t="s">
        <v>128</v>
      </c>
      <c r="D242" s="9" t="s">
        <v>108</v>
      </c>
      <c r="E242" s="7">
        <v>1058126.6300000001</v>
      </c>
      <c r="F242" s="6"/>
      <c r="G242" s="130" t="str">
        <f>VLOOKUP(A242,'NCES LEA District ID'!$F$3:$S$854,14,FALSE)</f>
        <v>1713440</v>
      </c>
      <c r="H242" s="131">
        <f>VLOOKUP(A242,'Enrollment FY18-20'!$A$9:$BL$859,62,FALSE)</f>
        <v>385.5</v>
      </c>
      <c r="I242" s="132">
        <f t="shared" si="6"/>
        <v>2744.8161608300911</v>
      </c>
      <c r="J242" s="133">
        <f>VLOOKUP(A242,'SAIPE FY22'!$C$9:$N$859,9,FALSE)</f>
        <v>0.1673728813559322</v>
      </c>
      <c r="K242" s="134">
        <f t="shared" si="7"/>
        <v>758109.25</v>
      </c>
      <c r="L242" s="130" t="s">
        <v>10420</v>
      </c>
    </row>
    <row r="243" spans="1:12" ht="15.5" thickTop="1" thickBot="1" x14ac:dyDescent="0.4">
      <c r="A243" s="50" t="s">
        <v>971</v>
      </c>
      <c r="B243" s="9" t="s">
        <v>972</v>
      </c>
      <c r="C243" s="9" t="s">
        <v>938</v>
      </c>
      <c r="D243" s="9" t="s">
        <v>10</v>
      </c>
      <c r="E243" s="7">
        <v>3427845.07</v>
      </c>
      <c r="F243" s="6"/>
      <c r="G243" s="130" t="str">
        <f>VLOOKUP(A243,'NCES LEA District ID'!$F$3:$S$854,14,FALSE)</f>
        <v>1707950</v>
      </c>
      <c r="H243" s="131">
        <f>VLOOKUP(A243,'Enrollment FY18-20'!$A$9:$BL$859,62,FALSE)</f>
        <v>649.5</v>
      </c>
      <c r="I243" s="132">
        <f t="shared" si="6"/>
        <v>5277.6675442648184</v>
      </c>
      <c r="J243" s="133">
        <f>VLOOKUP(A243,'SAIPE FY22'!$C$9:$N$859,9,FALSE)</f>
        <v>0.16709183673469388</v>
      </c>
      <c r="K243" s="134">
        <f t="shared" si="7"/>
        <v>758758.75</v>
      </c>
      <c r="L243" s="130" t="s">
        <v>10420</v>
      </c>
    </row>
    <row r="244" spans="1:12" ht="15.5" thickTop="1" thickBot="1" x14ac:dyDescent="0.4">
      <c r="A244" s="50" t="s">
        <v>503</v>
      </c>
      <c r="B244" s="9" t="s">
        <v>504</v>
      </c>
      <c r="C244" s="9" t="s">
        <v>502</v>
      </c>
      <c r="D244" s="9" t="s">
        <v>10</v>
      </c>
      <c r="E244" s="7">
        <v>578061.09</v>
      </c>
      <c r="F244" s="6"/>
      <c r="G244" s="130" t="str">
        <f>VLOOKUP(A244,'NCES LEA District ID'!$F$3:$S$854,14,FALSE)</f>
        <v>1720790</v>
      </c>
      <c r="H244" s="131">
        <f>VLOOKUP(A244,'Enrollment FY18-20'!$A$9:$BL$859,62,FALSE)</f>
        <v>200.5</v>
      </c>
      <c r="I244" s="132">
        <f t="shared" si="6"/>
        <v>2883.0977057356608</v>
      </c>
      <c r="J244" s="133">
        <f>VLOOKUP(A244,'SAIPE FY22'!$C$9:$N$859,9,FALSE)</f>
        <v>0.16666666666666666</v>
      </c>
      <c r="K244" s="134">
        <f t="shared" si="7"/>
        <v>758959.25</v>
      </c>
      <c r="L244" s="130" t="s">
        <v>10420</v>
      </c>
    </row>
    <row r="245" spans="1:12" ht="15.5" thickTop="1" thickBot="1" x14ac:dyDescent="0.4">
      <c r="A245" s="50" t="s">
        <v>1503</v>
      </c>
      <c r="B245" s="9" t="s">
        <v>1504</v>
      </c>
      <c r="C245" s="9" t="s">
        <v>1488</v>
      </c>
      <c r="D245" s="9" t="s">
        <v>119</v>
      </c>
      <c r="E245" s="7">
        <v>3018046.9399999995</v>
      </c>
      <c r="F245" s="6"/>
      <c r="G245" s="130" t="str">
        <f>VLOOKUP(A245,'NCES LEA District ID'!$F$3:$S$854,14,FALSE)</f>
        <v>1734380</v>
      </c>
      <c r="H245" s="131">
        <f>VLOOKUP(A245,'Enrollment FY18-20'!$A$9:$BL$859,62,FALSE)</f>
        <v>656.5</v>
      </c>
      <c r="I245" s="132">
        <f t="shared" si="6"/>
        <v>4597.177364813404</v>
      </c>
      <c r="J245" s="133">
        <f>VLOOKUP(A245,'SAIPE FY22'!$C$9:$N$859,9,FALSE)</f>
        <v>0.16666666666666666</v>
      </c>
      <c r="K245" s="134">
        <f t="shared" si="7"/>
        <v>759615.75</v>
      </c>
      <c r="L245" s="130" t="s">
        <v>10420</v>
      </c>
    </row>
    <row r="246" spans="1:12" ht="15.5" thickTop="1" thickBot="1" x14ac:dyDescent="0.4">
      <c r="A246" s="50" t="s">
        <v>1647</v>
      </c>
      <c r="B246" s="9" t="s">
        <v>1648</v>
      </c>
      <c r="C246" s="9" t="s">
        <v>1646</v>
      </c>
      <c r="D246" s="9" t="s">
        <v>10</v>
      </c>
      <c r="E246" s="7">
        <v>2184401.9699999997</v>
      </c>
      <c r="F246" s="6"/>
      <c r="G246" s="130" t="str">
        <f>VLOOKUP(A246,'NCES LEA District ID'!$F$3:$S$854,14,FALSE)</f>
        <v>1700113</v>
      </c>
      <c r="H246" s="131">
        <f>VLOOKUP(A246,'Enrollment FY18-20'!$A$9:$BL$859,62,FALSE)</f>
        <v>639.5</v>
      </c>
      <c r="I246" s="132">
        <f t="shared" si="6"/>
        <v>3415.7966692728692</v>
      </c>
      <c r="J246" s="133">
        <f>VLOOKUP(A246,'SAIPE FY22'!$C$9:$N$859,9,FALSE)</f>
        <v>0.16666666666666666</v>
      </c>
      <c r="K246" s="134">
        <f t="shared" si="7"/>
        <v>760255.25</v>
      </c>
      <c r="L246" s="130" t="s">
        <v>10420</v>
      </c>
    </row>
    <row r="247" spans="1:12" ht="15.5" thickTop="1" thickBot="1" x14ac:dyDescent="0.4">
      <c r="A247" s="50" t="s">
        <v>1052</v>
      </c>
      <c r="B247" s="9" t="s">
        <v>1053</v>
      </c>
      <c r="C247" s="9" t="s">
        <v>1051</v>
      </c>
      <c r="D247" s="9" t="s">
        <v>108</v>
      </c>
      <c r="E247" s="7">
        <v>2308157.75</v>
      </c>
      <c r="F247" s="6"/>
      <c r="G247" s="130" t="str">
        <f>VLOOKUP(A247,'NCES LEA District ID'!$F$3:$S$854,14,FALSE)</f>
        <v>1700009</v>
      </c>
      <c r="H247" s="131">
        <f>VLOOKUP(A247,'Enrollment FY18-20'!$A$9:$BL$859,62,FALSE)</f>
        <v>548</v>
      </c>
      <c r="I247" s="132">
        <f t="shared" si="6"/>
        <v>4211.9666970802919</v>
      </c>
      <c r="J247" s="133">
        <f>VLOOKUP(A247,'SAIPE FY22'!$C$9:$N$859,9,FALSE)</f>
        <v>0.16639477977161501</v>
      </c>
      <c r="K247" s="134">
        <f t="shared" si="7"/>
        <v>760803.25</v>
      </c>
      <c r="L247" s="130" t="s">
        <v>10420</v>
      </c>
    </row>
    <row r="248" spans="1:12" ht="15.5" thickTop="1" thickBot="1" x14ac:dyDescent="0.4">
      <c r="A248" s="50" t="s">
        <v>1000</v>
      </c>
      <c r="B248" s="9" t="s">
        <v>1001</v>
      </c>
      <c r="C248" s="9" t="s">
        <v>981</v>
      </c>
      <c r="D248" s="9" t="s">
        <v>119</v>
      </c>
      <c r="E248" s="7">
        <v>1648942.5</v>
      </c>
      <c r="F248" s="6"/>
      <c r="G248" s="130" t="str">
        <f>VLOOKUP(A248,'NCES LEA District ID'!$F$3:$S$854,14,FALSE)</f>
        <v>1718030</v>
      </c>
      <c r="H248" s="131">
        <f>VLOOKUP(A248,'Enrollment FY18-20'!$A$9:$BL$859,62,FALSE)</f>
        <v>436.5</v>
      </c>
      <c r="I248" s="132">
        <f t="shared" si="6"/>
        <v>3777.6460481099657</v>
      </c>
      <c r="J248" s="133">
        <f>VLOOKUP(A248,'SAIPE FY22'!$C$9:$N$859,9,FALSE)</f>
        <v>0.16586538461538461</v>
      </c>
      <c r="K248" s="134">
        <f t="shared" si="7"/>
        <v>761239.75</v>
      </c>
      <c r="L248" s="130" t="s">
        <v>10420</v>
      </c>
    </row>
    <row r="249" spans="1:12" ht="15.5" thickTop="1" thickBot="1" x14ac:dyDescent="0.4">
      <c r="A249" s="50" t="s">
        <v>1174</v>
      </c>
      <c r="B249" s="9" t="s">
        <v>1175</v>
      </c>
      <c r="C249" s="9" t="s">
        <v>1161</v>
      </c>
      <c r="D249" s="9" t="s">
        <v>108</v>
      </c>
      <c r="E249" s="7">
        <v>151396.75</v>
      </c>
      <c r="F249" s="6"/>
      <c r="G249" s="130" t="str">
        <f>VLOOKUP(A249,'NCES LEA District ID'!$F$3:$S$854,14,FALSE)</f>
        <v>1717490</v>
      </c>
      <c r="H249" s="131">
        <f>VLOOKUP(A249,'Enrollment FY18-20'!$A$9:$BL$859,62,FALSE)</f>
        <v>173</v>
      </c>
      <c r="I249" s="132">
        <f t="shared" si="6"/>
        <v>875.12572254335259</v>
      </c>
      <c r="J249" s="133">
        <f>VLOOKUP(A249,'SAIPE FY22'!$C$9:$N$859,9,FALSE)</f>
        <v>0.16580310880829016</v>
      </c>
      <c r="K249" s="134">
        <f t="shared" si="7"/>
        <v>761412.75</v>
      </c>
      <c r="L249" s="130" t="s">
        <v>10420</v>
      </c>
    </row>
    <row r="250" spans="1:12" ht="15.5" thickTop="1" thickBot="1" x14ac:dyDescent="0.4">
      <c r="A250" s="50" t="s">
        <v>1379</v>
      </c>
      <c r="B250" s="9" t="s">
        <v>1380</v>
      </c>
      <c r="C250" s="9" t="s">
        <v>1368</v>
      </c>
      <c r="D250" s="9" t="s">
        <v>10</v>
      </c>
      <c r="E250" s="7">
        <v>11289637.34</v>
      </c>
      <c r="F250" s="6"/>
      <c r="G250" s="130" t="str">
        <f>VLOOKUP(A250,'NCES LEA District ID'!$F$3:$S$854,14,FALSE)</f>
        <v>1706120</v>
      </c>
      <c r="H250" s="131">
        <f>VLOOKUP(A250,'Enrollment FY18-20'!$A$9:$BL$859,62,FALSE)</f>
        <v>2420.5</v>
      </c>
      <c r="I250" s="132">
        <f t="shared" si="6"/>
        <v>4664.1757240239622</v>
      </c>
      <c r="J250" s="133">
        <f>VLOOKUP(A250,'SAIPE FY22'!$C$9:$N$859,9,FALSE)</f>
        <v>0.1653210303729335</v>
      </c>
      <c r="K250" s="134">
        <f t="shared" si="7"/>
        <v>763833.25</v>
      </c>
      <c r="L250" s="130" t="s">
        <v>10420</v>
      </c>
    </row>
    <row r="251" spans="1:12" ht="15.5" thickTop="1" thickBot="1" x14ac:dyDescent="0.4">
      <c r="A251" s="50" t="s">
        <v>690</v>
      </c>
      <c r="B251" s="9" t="s">
        <v>691</v>
      </c>
      <c r="C251" s="9" t="s">
        <v>671</v>
      </c>
      <c r="D251" s="9" t="s">
        <v>108</v>
      </c>
      <c r="E251" s="7">
        <v>593990.22</v>
      </c>
      <c r="F251" s="6"/>
      <c r="G251" s="130" t="str">
        <f>VLOOKUP(A251,'NCES LEA District ID'!$F$3:$S$854,14,FALSE)</f>
        <v>1700065</v>
      </c>
      <c r="H251" s="131">
        <f>VLOOKUP(A251,'Enrollment FY18-20'!$A$9:$BL$859,62,FALSE)</f>
        <v>114.5</v>
      </c>
      <c r="I251" s="132">
        <f t="shared" si="6"/>
        <v>5187.6875109170305</v>
      </c>
      <c r="J251" s="133">
        <f>VLOOKUP(A251,'SAIPE FY22'!$C$9:$N$859,9,FALSE)</f>
        <v>0.16528925619834711</v>
      </c>
      <c r="K251" s="134">
        <f t="shared" si="7"/>
        <v>763947.75</v>
      </c>
      <c r="L251" s="130" t="s">
        <v>10420</v>
      </c>
    </row>
    <row r="252" spans="1:12" ht="15.5" thickTop="1" thickBot="1" x14ac:dyDescent="0.4">
      <c r="A252" s="50" t="s">
        <v>1354</v>
      </c>
      <c r="B252" s="9" t="s">
        <v>1355</v>
      </c>
      <c r="C252" s="9" t="s">
        <v>1336</v>
      </c>
      <c r="D252" s="9" t="s">
        <v>10</v>
      </c>
      <c r="E252" s="7">
        <v>1563115.65</v>
      </c>
      <c r="F252" s="6"/>
      <c r="G252" s="130" t="str">
        <f>VLOOKUP(A252,'NCES LEA District ID'!$F$3:$S$854,14,FALSE)</f>
        <v>1730540</v>
      </c>
      <c r="H252" s="131">
        <f>VLOOKUP(A252,'Enrollment FY18-20'!$A$9:$BL$859,62,FALSE)</f>
        <v>322.5</v>
      </c>
      <c r="I252" s="132">
        <f t="shared" si="6"/>
        <v>4846.8702325581389</v>
      </c>
      <c r="J252" s="133">
        <f>VLOOKUP(A252,'SAIPE FY22'!$C$9:$N$859,9,FALSE)</f>
        <v>0.16510903426791276</v>
      </c>
      <c r="K252" s="134">
        <f t="shared" si="7"/>
        <v>764270.25</v>
      </c>
      <c r="L252" s="130" t="s">
        <v>10420</v>
      </c>
    </row>
    <row r="253" spans="1:12" ht="15.5" thickTop="1" thickBot="1" x14ac:dyDescent="0.4">
      <c r="A253" s="50" t="s">
        <v>1552</v>
      </c>
      <c r="B253" s="9" t="s">
        <v>1553</v>
      </c>
      <c r="C253" s="9" t="s">
        <v>1541</v>
      </c>
      <c r="D253" s="9" t="s">
        <v>10</v>
      </c>
      <c r="E253" s="7">
        <v>20368244.440000001</v>
      </c>
      <c r="F253" s="6"/>
      <c r="G253" s="130" t="str">
        <f>VLOOKUP(A253,'NCES LEA District ID'!$F$3:$S$854,14,FALSE)</f>
        <v>1726400</v>
      </c>
      <c r="H253" s="131">
        <f>VLOOKUP(A253,'Enrollment FY18-20'!$A$9:$BL$859,62,FALSE)</f>
        <v>6968.25</v>
      </c>
      <c r="I253" s="132">
        <f t="shared" si="6"/>
        <v>2923.0071309152227</v>
      </c>
      <c r="J253" s="133">
        <f>VLOOKUP(A253,'SAIPE FY22'!$C$9:$N$859,9,FALSE)</f>
        <v>0.1651017214397496</v>
      </c>
      <c r="K253" s="134">
        <f t="shared" si="7"/>
        <v>771238.5</v>
      </c>
      <c r="L253" s="130" t="s">
        <v>10420</v>
      </c>
    </row>
    <row r="254" spans="1:12" ht="15.5" thickTop="1" thickBot="1" x14ac:dyDescent="0.4">
      <c r="A254" s="50" t="s">
        <v>44</v>
      </c>
      <c r="B254" s="9" t="s">
        <v>45</v>
      </c>
      <c r="C254" s="9" t="s">
        <v>41</v>
      </c>
      <c r="D254" s="9" t="s">
        <v>10</v>
      </c>
      <c r="E254" s="7">
        <v>5336150.7300000004</v>
      </c>
      <c r="F254" s="6"/>
      <c r="G254" s="130" t="str">
        <f>VLOOKUP(A254,'NCES LEA District ID'!$F$3:$S$854,14,FALSE)</f>
        <v>1731710</v>
      </c>
      <c r="H254" s="131">
        <f>VLOOKUP(A254,'Enrollment FY18-20'!$A$9:$BL$859,62,FALSE)</f>
        <v>1166.75</v>
      </c>
      <c r="I254" s="132">
        <f t="shared" si="6"/>
        <v>4573.5168030854938</v>
      </c>
      <c r="J254" s="133">
        <f>VLOOKUP(A254,'SAIPE FY22'!$C$9:$N$859,9,FALSE)</f>
        <v>0.164956590370955</v>
      </c>
      <c r="K254" s="134">
        <f t="shared" si="7"/>
        <v>772405.25</v>
      </c>
      <c r="L254" s="130" t="s">
        <v>10420</v>
      </c>
    </row>
    <row r="255" spans="1:12" ht="15.5" thickTop="1" thickBot="1" x14ac:dyDescent="0.4">
      <c r="A255" s="50" t="s">
        <v>1043</v>
      </c>
      <c r="B255" s="9" t="s">
        <v>1044</v>
      </c>
      <c r="C255" s="9" t="s">
        <v>1027</v>
      </c>
      <c r="D255" s="9" t="s">
        <v>10</v>
      </c>
      <c r="E255" s="7">
        <v>3539711.7700000005</v>
      </c>
      <c r="F255" s="6"/>
      <c r="G255" s="130" t="str">
        <f>VLOOKUP(A255,'NCES LEA District ID'!$F$3:$S$854,14,FALSE)</f>
        <v>1708250</v>
      </c>
      <c r="H255" s="131">
        <f>VLOOKUP(A255,'Enrollment FY18-20'!$A$9:$BL$859,62,FALSE)</f>
        <v>903</v>
      </c>
      <c r="I255" s="132">
        <f t="shared" si="6"/>
        <v>3919.9465891472873</v>
      </c>
      <c r="J255" s="133">
        <f>VLOOKUP(A255,'SAIPE FY22'!$C$9:$N$859,9,FALSE)</f>
        <v>0.16487455197132617</v>
      </c>
      <c r="K255" s="134">
        <f t="shared" si="7"/>
        <v>773308.25</v>
      </c>
      <c r="L255" s="130" t="s">
        <v>10420</v>
      </c>
    </row>
    <row r="256" spans="1:12" ht="15.5" thickTop="1" thickBot="1" x14ac:dyDescent="0.4">
      <c r="A256" s="50" t="s">
        <v>979</v>
      </c>
      <c r="B256" s="9" t="s">
        <v>980</v>
      </c>
      <c r="C256" s="9" t="s">
        <v>981</v>
      </c>
      <c r="D256" s="9" t="s">
        <v>108</v>
      </c>
      <c r="E256" s="7">
        <v>143277.18</v>
      </c>
      <c r="F256" s="6"/>
      <c r="G256" s="130" t="str">
        <f>VLOOKUP(A256,'NCES LEA District ID'!$F$3:$S$854,14,FALSE)</f>
        <v>1729700</v>
      </c>
      <c r="H256" s="131">
        <f>VLOOKUP(A256,'Enrollment FY18-20'!$A$9:$BL$859,62,FALSE)</f>
        <v>69.5</v>
      </c>
      <c r="I256" s="132">
        <f t="shared" si="6"/>
        <v>2061.5421582733811</v>
      </c>
      <c r="J256" s="133">
        <f>VLOOKUP(A256,'SAIPE FY22'!$C$9:$N$859,9,FALSE)</f>
        <v>0.16483516483516483</v>
      </c>
      <c r="K256" s="134">
        <f t="shared" si="7"/>
        <v>773377.75</v>
      </c>
      <c r="L256" s="130" t="s">
        <v>10420</v>
      </c>
    </row>
    <row r="257" spans="1:12" ht="15.5" thickTop="1" thickBot="1" x14ac:dyDescent="0.4">
      <c r="A257" s="50" t="s">
        <v>1737</v>
      </c>
      <c r="B257" s="9" t="s">
        <v>1738</v>
      </c>
      <c r="C257" s="9" t="s">
        <v>907</v>
      </c>
      <c r="D257" s="9" t="s">
        <v>108</v>
      </c>
      <c r="E257" s="7">
        <v>2614527.7999999998</v>
      </c>
      <c r="F257" s="6"/>
      <c r="G257" s="130" t="str">
        <f>VLOOKUP(A257,'NCES LEA District ID'!$F$3:$S$854,14,FALSE)</f>
        <v>1709510</v>
      </c>
      <c r="H257" s="131">
        <f>VLOOKUP(A257,'Enrollment FY18-20'!$A$9:$BL$859,62,FALSE)</f>
        <v>449.5</v>
      </c>
      <c r="I257" s="132">
        <f t="shared" si="6"/>
        <v>5816.5245828698553</v>
      </c>
      <c r="J257" s="133">
        <f>VLOOKUP(A257,'SAIPE FY22'!$C$9:$N$859,9,FALSE)</f>
        <v>0.16475972540045766</v>
      </c>
      <c r="K257" s="134">
        <f t="shared" si="7"/>
        <v>773827.25</v>
      </c>
      <c r="L257" s="130" t="s">
        <v>10420</v>
      </c>
    </row>
    <row r="258" spans="1:12" ht="15.5" thickTop="1" thickBot="1" x14ac:dyDescent="0.4">
      <c r="A258" s="50" t="s">
        <v>1677</v>
      </c>
      <c r="B258" s="9" t="s">
        <v>1678</v>
      </c>
      <c r="C258" s="9" t="s">
        <v>1643</v>
      </c>
      <c r="D258" s="9" t="s">
        <v>108</v>
      </c>
      <c r="E258" s="7">
        <v>248090.04999999996</v>
      </c>
      <c r="F258" s="6"/>
      <c r="G258" s="130" t="str">
        <f>VLOOKUP(A258,'NCES LEA District ID'!$F$3:$S$854,14,FALSE)</f>
        <v>1737020</v>
      </c>
      <c r="H258" s="131">
        <f>VLOOKUP(A258,'Enrollment FY18-20'!$A$9:$BL$859,62,FALSE)</f>
        <v>73</v>
      </c>
      <c r="I258" s="132">
        <f t="shared" si="6"/>
        <v>3398.493835616438</v>
      </c>
      <c r="J258" s="133">
        <f>VLOOKUP(A258,'SAIPE FY22'!$C$9:$N$859,9,FALSE)</f>
        <v>0.16470588235294117</v>
      </c>
      <c r="K258" s="134">
        <f t="shared" si="7"/>
        <v>773900.25</v>
      </c>
      <c r="L258" s="130" t="s">
        <v>10420</v>
      </c>
    </row>
    <row r="259" spans="1:12" ht="15.5" thickTop="1" thickBot="1" x14ac:dyDescent="0.4">
      <c r="A259" s="50" t="s">
        <v>1301</v>
      </c>
      <c r="B259" s="9" t="s">
        <v>1302</v>
      </c>
      <c r="C259" s="9" t="s">
        <v>1252</v>
      </c>
      <c r="D259" s="9" t="s">
        <v>108</v>
      </c>
      <c r="E259" s="7">
        <v>3651477.0500000003</v>
      </c>
      <c r="F259" s="6"/>
      <c r="G259" s="130" t="str">
        <f>VLOOKUP(A259,'NCES LEA District ID'!$F$3:$S$854,14,FALSE)</f>
        <v>1725620</v>
      </c>
      <c r="H259" s="131">
        <f>VLOOKUP(A259,'Enrollment FY18-20'!$A$9:$BL$859,62,FALSE)</f>
        <v>1088.5</v>
      </c>
      <c r="I259" s="132">
        <f t="shared" si="6"/>
        <v>3354.5953605879654</v>
      </c>
      <c r="J259" s="133">
        <f>VLOOKUP(A259,'SAIPE FY22'!$C$9:$N$859,9,FALSE)</f>
        <v>0.16455696202531644</v>
      </c>
      <c r="K259" s="134">
        <f t="shared" si="7"/>
        <v>774988.75</v>
      </c>
      <c r="L259" s="130" t="s">
        <v>10420</v>
      </c>
    </row>
    <row r="260" spans="1:12" ht="15.5" thickTop="1" thickBot="1" x14ac:dyDescent="0.4">
      <c r="A260" s="50" t="s">
        <v>881</v>
      </c>
      <c r="B260" s="9" t="s">
        <v>882</v>
      </c>
      <c r="C260" s="9" t="s">
        <v>880</v>
      </c>
      <c r="D260" s="9" t="s">
        <v>108</v>
      </c>
      <c r="E260" s="7">
        <v>1185475.7599999998</v>
      </c>
      <c r="F260" s="6"/>
      <c r="G260" s="130" t="str">
        <f>VLOOKUP(A260,'NCES LEA District ID'!$F$3:$S$854,14,FALSE)</f>
        <v>1728160</v>
      </c>
      <c r="H260" s="131">
        <f>VLOOKUP(A260,'Enrollment FY18-20'!$A$9:$BL$859,62,FALSE)</f>
        <v>206</v>
      </c>
      <c r="I260" s="132">
        <f t="shared" si="6"/>
        <v>5754.7366990291248</v>
      </c>
      <c r="J260" s="133">
        <f>VLOOKUP(A260,'SAIPE FY22'!$C$9:$N$859,9,FALSE)</f>
        <v>0.16450216450216451</v>
      </c>
      <c r="K260" s="134">
        <f t="shared" si="7"/>
        <v>775194.75</v>
      </c>
      <c r="L260" s="130" t="s">
        <v>10420</v>
      </c>
    </row>
    <row r="261" spans="1:12" ht="15.5" thickTop="1" thickBot="1" x14ac:dyDescent="0.4">
      <c r="A261" s="50" t="s">
        <v>538</v>
      </c>
      <c r="B261" s="9" t="s">
        <v>539</v>
      </c>
      <c r="C261" s="9" t="s">
        <v>533</v>
      </c>
      <c r="D261" s="9" t="s">
        <v>10</v>
      </c>
      <c r="E261" s="7">
        <v>2536249.86</v>
      </c>
      <c r="F261" s="6"/>
      <c r="G261" s="130" t="str">
        <f>VLOOKUP(A261,'NCES LEA District ID'!$F$3:$S$854,14,FALSE)</f>
        <v>1729420</v>
      </c>
      <c r="H261" s="131">
        <f>VLOOKUP(A261,'Enrollment FY18-20'!$A$9:$BL$859,62,FALSE)</f>
        <v>564.5</v>
      </c>
      <c r="I261" s="132">
        <f t="shared" si="6"/>
        <v>4492.913835252436</v>
      </c>
      <c r="J261" s="133">
        <f>VLOOKUP(A261,'SAIPE FY22'!$C$9:$N$859,9,FALSE)</f>
        <v>0.16445182724252491</v>
      </c>
      <c r="K261" s="134">
        <f t="shared" si="7"/>
        <v>775759.25</v>
      </c>
      <c r="L261" s="130" t="s">
        <v>10420</v>
      </c>
    </row>
    <row r="262" spans="1:12" ht="15.5" thickTop="1" thickBot="1" x14ac:dyDescent="0.4">
      <c r="A262" s="50" t="s">
        <v>37</v>
      </c>
      <c r="B262" s="9" t="s">
        <v>38</v>
      </c>
      <c r="C262" s="9" t="s">
        <v>6</v>
      </c>
      <c r="D262" s="9" t="s">
        <v>10</v>
      </c>
      <c r="E262" s="7">
        <v>10441268.060000001</v>
      </c>
      <c r="F262" s="6"/>
      <c r="G262" s="130" t="str">
        <f>VLOOKUP(A262,'NCES LEA District ID'!$F$3:$S$854,14,FALSE)</f>
        <v>1720280</v>
      </c>
      <c r="H262" s="131">
        <f>VLOOKUP(A262,'Enrollment FY18-20'!$A$9:$BL$859,62,FALSE)</f>
        <v>3184.75</v>
      </c>
      <c r="I262" s="132">
        <f t="shared" si="6"/>
        <v>3278.5204678546197</v>
      </c>
      <c r="J262" s="133">
        <f>VLOOKUP(A262,'SAIPE FY22'!$C$9:$N$859,9,FALSE)</f>
        <v>0.16441005802707931</v>
      </c>
      <c r="K262" s="134">
        <f t="shared" si="7"/>
        <v>778944</v>
      </c>
      <c r="L262" s="130" t="s">
        <v>10420</v>
      </c>
    </row>
    <row r="263" spans="1:12" ht="15.5" thickTop="1" thickBot="1" x14ac:dyDescent="0.4">
      <c r="A263" s="50" t="s">
        <v>1204</v>
      </c>
      <c r="B263" s="9" t="s">
        <v>1205</v>
      </c>
      <c r="C263" s="9" t="s">
        <v>1161</v>
      </c>
      <c r="D263" s="9" t="s">
        <v>108</v>
      </c>
      <c r="E263" s="7">
        <v>1903491.2599999998</v>
      </c>
      <c r="F263" s="6"/>
      <c r="G263" s="130" t="str">
        <f>VLOOKUP(A263,'NCES LEA District ID'!$F$3:$S$854,14,FALSE)</f>
        <v>1712210</v>
      </c>
      <c r="H263" s="131">
        <f>VLOOKUP(A263,'Enrollment FY18-20'!$A$9:$BL$859,62,FALSE)</f>
        <v>921</v>
      </c>
      <c r="I263" s="132">
        <f t="shared" si="6"/>
        <v>2066.7657546145492</v>
      </c>
      <c r="J263" s="133">
        <f>VLOOKUP(A263,'SAIPE FY22'!$C$9:$N$859,9,FALSE)</f>
        <v>0.16441005802707931</v>
      </c>
      <c r="K263" s="134">
        <f t="shared" si="7"/>
        <v>779865</v>
      </c>
      <c r="L263" s="130" t="s">
        <v>10420</v>
      </c>
    </row>
    <row r="264" spans="1:12" ht="15.5" thickTop="1" thickBot="1" x14ac:dyDescent="0.4">
      <c r="A264" s="50" t="s">
        <v>1644</v>
      </c>
      <c r="B264" s="9" t="s">
        <v>1645</v>
      </c>
      <c r="C264" s="9" t="s">
        <v>1646</v>
      </c>
      <c r="D264" s="9" t="s">
        <v>10</v>
      </c>
      <c r="E264" s="7">
        <v>2926440.5300000007</v>
      </c>
      <c r="F264" s="6"/>
      <c r="G264" s="130" t="str">
        <f>VLOOKUP(A264,'NCES LEA District ID'!$F$3:$S$854,14,FALSE)</f>
        <v>1718510</v>
      </c>
      <c r="H264" s="131">
        <f>VLOOKUP(A264,'Enrollment FY18-20'!$A$9:$BL$859,62,FALSE)</f>
        <v>879</v>
      </c>
      <c r="I264" s="132">
        <f t="shared" ref="I264:I327" si="8">E264/H264</f>
        <v>3329.2838794084196</v>
      </c>
      <c r="J264" s="133">
        <f>VLOOKUP(A264,'SAIPE FY22'!$C$9:$N$859,9,FALSE)</f>
        <v>0.16426193118756938</v>
      </c>
      <c r="K264" s="134">
        <f t="shared" si="7"/>
        <v>780744</v>
      </c>
      <c r="L264" s="130" t="s">
        <v>10420</v>
      </c>
    </row>
    <row r="265" spans="1:12" ht="15.5" thickTop="1" thickBot="1" x14ac:dyDescent="0.4">
      <c r="A265" s="50" t="s">
        <v>835</v>
      </c>
      <c r="B265" s="9" t="s">
        <v>836</v>
      </c>
      <c r="C265" s="9" t="s">
        <v>834</v>
      </c>
      <c r="D265" s="9" t="s">
        <v>10</v>
      </c>
      <c r="E265" s="7">
        <v>5801568.0499999998</v>
      </c>
      <c r="F265" s="6"/>
      <c r="G265" s="130" t="str">
        <f>VLOOKUP(A265,'NCES LEA District ID'!$F$3:$S$854,14,FALSE)</f>
        <v>1740470</v>
      </c>
      <c r="H265" s="131">
        <f>VLOOKUP(A265,'Enrollment FY18-20'!$A$9:$BL$859,62,FALSE)</f>
        <v>1346.5</v>
      </c>
      <c r="I265" s="132">
        <f t="shared" si="8"/>
        <v>4308.6283327144447</v>
      </c>
      <c r="J265" s="133">
        <f>VLOOKUP(A265,'SAIPE FY22'!$C$9:$N$859,9,FALSE)</f>
        <v>0.16389548693586697</v>
      </c>
      <c r="K265" s="134">
        <f t="shared" si="7"/>
        <v>782090.5</v>
      </c>
      <c r="L265" s="130" t="s">
        <v>10420</v>
      </c>
    </row>
    <row r="266" spans="1:12" ht="15.5" thickTop="1" thickBot="1" x14ac:dyDescent="0.4">
      <c r="A266" s="50" t="s">
        <v>1369</v>
      </c>
      <c r="B266" s="9" t="s">
        <v>1370</v>
      </c>
      <c r="C266" s="9" t="s">
        <v>1368</v>
      </c>
      <c r="D266" s="9" t="s">
        <v>10</v>
      </c>
      <c r="E266" s="7">
        <v>2080661.7000000002</v>
      </c>
      <c r="F266" s="6"/>
      <c r="G266" s="130" t="str">
        <f>VLOOKUP(A266,'NCES LEA District ID'!$F$3:$S$854,14,FALSE)</f>
        <v>1735010</v>
      </c>
      <c r="H266" s="131">
        <f>VLOOKUP(A266,'Enrollment FY18-20'!$A$9:$BL$859,62,FALSE)</f>
        <v>1766.5</v>
      </c>
      <c r="I266" s="132">
        <f t="shared" si="8"/>
        <v>1177.8441551089727</v>
      </c>
      <c r="J266" s="133">
        <f>VLOOKUP(A266,'SAIPE FY22'!$C$9:$N$859,9,FALSE)</f>
        <v>0.16348195329087048</v>
      </c>
      <c r="K266" s="134">
        <f t="shared" ref="K266:K329" si="9">+K265+H266</f>
        <v>783857</v>
      </c>
      <c r="L266" s="130" t="s">
        <v>10420</v>
      </c>
    </row>
    <row r="267" spans="1:12" ht="15.5" thickTop="1" thickBot="1" x14ac:dyDescent="0.4">
      <c r="A267" s="50" t="s">
        <v>1228</v>
      </c>
      <c r="B267" s="9" t="s">
        <v>1229</v>
      </c>
      <c r="C267" s="9" t="s">
        <v>1161</v>
      </c>
      <c r="D267" s="9" t="s">
        <v>10</v>
      </c>
      <c r="E267" s="7">
        <v>57256237.970000006</v>
      </c>
      <c r="F267" s="6"/>
      <c r="G267" s="130" t="str">
        <f>VLOOKUP(A267,'NCES LEA District ID'!$F$3:$S$854,14,FALSE)</f>
        <v>1734990</v>
      </c>
      <c r="H267" s="131">
        <f>VLOOKUP(A267,'Enrollment FY18-20'!$A$9:$BL$859,62,FALSE)</f>
        <v>6930.5</v>
      </c>
      <c r="I267" s="132">
        <f t="shared" si="8"/>
        <v>8261.4873342471692</v>
      </c>
      <c r="J267" s="133">
        <f>VLOOKUP(A267,'SAIPE FY22'!$C$9:$N$859,9,FALSE)</f>
        <v>0.16344489324870168</v>
      </c>
      <c r="K267" s="134">
        <f t="shared" si="9"/>
        <v>790787.5</v>
      </c>
      <c r="L267" s="130" t="s">
        <v>10420</v>
      </c>
    </row>
    <row r="268" spans="1:12" ht="15.5" thickTop="1" thickBot="1" x14ac:dyDescent="0.4">
      <c r="A268" s="50" t="s">
        <v>83</v>
      </c>
      <c r="B268" s="9" t="s">
        <v>84</v>
      </c>
      <c r="C268" s="9" t="s">
        <v>53</v>
      </c>
      <c r="D268" s="9" t="s">
        <v>10</v>
      </c>
      <c r="E268" s="7">
        <v>2111095.2400000002</v>
      </c>
      <c r="F268" s="6"/>
      <c r="G268" s="130" t="str">
        <f>VLOOKUP(A268,'NCES LEA District ID'!$F$3:$S$854,14,FALSE)</f>
        <v>1737230</v>
      </c>
      <c r="H268" s="131">
        <f>VLOOKUP(A268,'Enrollment FY18-20'!$A$9:$BL$859,62,FALSE)</f>
        <v>414.5</v>
      </c>
      <c r="I268" s="132">
        <f t="shared" si="8"/>
        <v>5093.1127623642951</v>
      </c>
      <c r="J268" s="133">
        <f>VLOOKUP(A268,'SAIPE FY22'!$C$9:$N$859,9,FALSE)</f>
        <v>0.16331096196868009</v>
      </c>
      <c r="K268" s="134">
        <f t="shared" si="9"/>
        <v>791202</v>
      </c>
      <c r="L268" s="130" t="s">
        <v>10420</v>
      </c>
    </row>
    <row r="269" spans="1:12" ht="15.5" thickTop="1" thickBot="1" x14ac:dyDescent="0.4">
      <c r="A269" s="50" t="s">
        <v>738</v>
      </c>
      <c r="B269" s="9" t="s">
        <v>739</v>
      </c>
      <c r="C269" s="9" t="s">
        <v>723</v>
      </c>
      <c r="D269" s="9" t="s">
        <v>108</v>
      </c>
      <c r="E269" s="7">
        <v>10092551.790000003</v>
      </c>
      <c r="F269" s="6"/>
      <c r="G269" s="130" t="str">
        <f>VLOOKUP(A269,'NCES LEA District ID'!$F$3:$S$854,14,FALSE)</f>
        <v>1724780</v>
      </c>
      <c r="H269" s="131">
        <f>VLOOKUP(A269,'Enrollment FY18-20'!$A$9:$BL$859,62,FALSE)</f>
        <v>2512.5</v>
      </c>
      <c r="I269" s="132">
        <f t="shared" si="8"/>
        <v>4016.9360358208964</v>
      </c>
      <c r="J269" s="133">
        <f>VLOOKUP(A269,'SAIPE FY22'!$C$9:$N$859,9,FALSE)</f>
        <v>0.16281407035175879</v>
      </c>
      <c r="K269" s="134">
        <f t="shared" si="9"/>
        <v>793714.5</v>
      </c>
      <c r="L269" s="130" t="s">
        <v>10420</v>
      </c>
    </row>
    <row r="270" spans="1:12" ht="15.5" thickTop="1" thickBot="1" x14ac:dyDescent="0.4">
      <c r="A270" s="50" t="s">
        <v>815</v>
      </c>
      <c r="B270" s="9" t="s">
        <v>816</v>
      </c>
      <c r="C270" s="9" t="s">
        <v>817</v>
      </c>
      <c r="D270" s="9" t="s">
        <v>10</v>
      </c>
      <c r="E270" s="7">
        <v>6082491.0899999999</v>
      </c>
      <c r="F270" s="6"/>
      <c r="G270" s="130" t="str">
        <f>VLOOKUP(A270,'NCES LEA District ID'!$F$3:$S$854,14,FALSE)</f>
        <v>1710790</v>
      </c>
      <c r="H270" s="131">
        <f>VLOOKUP(A270,'Enrollment FY18-20'!$A$9:$BL$859,62,FALSE)</f>
        <v>1146.5</v>
      </c>
      <c r="I270" s="132">
        <f t="shared" si="8"/>
        <v>5305.2691583078931</v>
      </c>
      <c r="J270" s="133">
        <f>VLOOKUP(A270,'SAIPE FY22'!$C$9:$N$859,9,FALSE)</f>
        <v>0.16262705238467554</v>
      </c>
      <c r="K270" s="134">
        <f t="shared" si="9"/>
        <v>794861</v>
      </c>
      <c r="L270" s="130" t="s">
        <v>10420</v>
      </c>
    </row>
    <row r="271" spans="1:12" ht="15.5" thickTop="1" thickBot="1" x14ac:dyDescent="0.4">
      <c r="A271" s="50" t="s">
        <v>1455</v>
      </c>
      <c r="B271" s="9" t="s">
        <v>1456</v>
      </c>
      <c r="C271" s="9" t="s">
        <v>1454</v>
      </c>
      <c r="D271" s="9" t="s">
        <v>10</v>
      </c>
      <c r="E271" s="7">
        <v>5677200.4000000004</v>
      </c>
      <c r="F271" s="6"/>
      <c r="G271" s="130" t="str">
        <f>VLOOKUP(A271,'NCES LEA District ID'!$F$3:$S$854,14,FALSE)</f>
        <v>1712330</v>
      </c>
      <c r="H271" s="131">
        <f>VLOOKUP(A271,'Enrollment FY18-20'!$A$9:$BL$859,62,FALSE)</f>
        <v>2615</v>
      </c>
      <c r="I271" s="132">
        <f t="shared" si="8"/>
        <v>2171.0135372848949</v>
      </c>
      <c r="J271" s="133">
        <f>VLOOKUP(A271,'SAIPE FY22'!$C$9:$N$859,9,FALSE)</f>
        <v>0.16261022927689595</v>
      </c>
      <c r="K271" s="134">
        <f t="shared" si="9"/>
        <v>797476</v>
      </c>
      <c r="L271" s="130" t="s">
        <v>10420</v>
      </c>
    </row>
    <row r="272" spans="1:12" ht="15.5" thickTop="1" thickBot="1" x14ac:dyDescent="0.4">
      <c r="A272" s="50" t="s">
        <v>609</v>
      </c>
      <c r="B272" s="9" t="s">
        <v>610</v>
      </c>
      <c r="C272" s="9" t="s">
        <v>606</v>
      </c>
      <c r="D272" s="9" t="s">
        <v>108</v>
      </c>
      <c r="E272" s="7">
        <v>1125398.07</v>
      </c>
      <c r="F272" s="6"/>
      <c r="G272" s="130" t="str">
        <f>VLOOKUP(A272,'NCES LEA District ID'!$F$3:$S$854,14,FALSE)</f>
        <v>1720250</v>
      </c>
      <c r="H272" s="131">
        <f>VLOOKUP(A272,'Enrollment FY18-20'!$A$9:$BL$859,62,FALSE)</f>
        <v>202</v>
      </c>
      <c r="I272" s="132">
        <f t="shared" si="8"/>
        <v>5571.2775742574258</v>
      </c>
      <c r="J272" s="133">
        <f>VLOOKUP(A272,'SAIPE FY22'!$C$9:$N$859,9,FALSE)</f>
        <v>0.1623931623931624</v>
      </c>
      <c r="K272" s="134">
        <f t="shared" si="9"/>
        <v>797678</v>
      </c>
      <c r="L272" s="130" t="s">
        <v>10420</v>
      </c>
    </row>
    <row r="273" spans="1:12" ht="15.5" thickTop="1" thickBot="1" x14ac:dyDescent="0.4">
      <c r="A273" s="50" t="s">
        <v>638</v>
      </c>
      <c r="B273" s="9" t="s">
        <v>639</v>
      </c>
      <c r="C273" s="9" t="s">
        <v>633</v>
      </c>
      <c r="D273" s="9" t="s">
        <v>108</v>
      </c>
      <c r="E273" s="7">
        <v>565163.52999999991</v>
      </c>
      <c r="F273" s="6"/>
      <c r="G273" s="130" t="str">
        <f>VLOOKUP(A273,'NCES LEA District ID'!$F$3:$S$854,14,FALSE)</f>
        <v>1704340</v>
      </c>
      <c r="H273" s="131">
        <f>VLOOKUP(A273,'Enrollment FY18-20'!$A$9:$BL$859,62,FALSE)</f>
        <v>138.5</v>
      </c>
      <c r="I273" s="132">
        <f t="shared" si="8"/>
        <v>4080.6031046931403</v>
      </c>
      <c r="J273" s="133">
        <f>VLOOKUP(A273,'SAIPE FY22'!$C$9:$N$859,9,FALSE)</f>
        <v>0.16216216216216217</v>
      </c>
      <c r="K273" s="134">
        <f t="shared" si="9"/>
        <v>797816.5</v>
      </c>
      <c r="L273" s="130" t="s">
        <v>10420</v>
      </c>
    </row>
    <row r="274" spans="1:12" ht="15.5" thickTop="1" thickBot="1" x14ac:dyDescent="0.4">
      <c r="A274" s="50" t="s">
        <v>1713</v>
      </c>
      <c r="B274" s="9" t="s">
        <v>1714</v>
      </c>
      <c r="C274" s="9" t="s">
        <v>1706</v>
      </c>
      <c r="D274" s="9" t="s">
        <v>10</v>
      </c>
      <c r="E274" s="7">
        <v>1827016.8</v>
      </c>
      <c r="F274" s="6"/>
      <c r="G274" s="130" t="str">
        <f>VLOOKUP(A274,'NCES LEA District ID'!$F$3:$S$854,14,FALSE)</f>
        <v>1734870</v>
      </c>
      <c r="H274" s="131">
        <f>VLOOKUP(A274,'Enrollment FY18-20'!$A$9:$BL$859,62,FALSE)</f>
        <v>383.5</v>
      </c>
      <c r="I274" s="132">
        <f t="shared" si="8"/>
        <v>4764.0594524119952</v>
      </c>
      <c r="J274" s="133">
        <f>VLOOKUP(A274,'SAIPE FY22'!$C$9:$N$859,9,FALSE)</f>
        <v>0.16195372750642673</v>
      </c>
      <c r="K274" s="134">
        <f t="shared" si="9"/>
        <v>798200</v>
      </c>
      <c r="L274" s="130" t="s">
        <v>10420</v>
      </c>
    </row>
    <row r="275" spans="1:12" ht="15.5" thickTop="1" thickBot="1" x14ac:dyDescent="0.4">
      <c r="A275" s="50" t="s">
        <v>1499</v>
      </c>
      <c r="B275" s="9" t="s">
        <v>1500</v>
      </c>
      <c r="C275" s="9" t="s">
        <v>1488</v>
      </c>
      <c r="D275" s="9" t="s">
        <v>108</v>
      </c>
      <c r="E275" s="7">
        <v>777395.90999999992</v>
      </c>
      <c r="F275" s="6"/>
      <c r="G275" s="130" t="str">
        <f>VLOOKUP(A275,'NCES LEA District ID'!$F$3:$S$854,14,FALSE)</f>
        <v>1701411</v>
      </c>
      <c r="H275" s="131">
        <f>VLOOKUP(A275,'Enrollment FY18-20'!$A$9:$BL$859,62,FALSE)</f>
        <v>262</v>
      </c>
      <c r="I275" s="132">
        <f t="shared" si="8"/>
        <v>2967.1599618320606</v>
      </c>
      <c r="J275" s="133">
        <f>VLOOKUP(A275,'SAIPE FY22'!$C$9:$N$859,9,FALSE)</f>
        <v>0.16104868913857678</v>
      </c>
      <c r="K275" s="134">
        <f t="shared" si="9"/>
        <v>798462</v>
      </c>
      <c r="L275" s="130" t="s">
        <v>10420</v>
      </c>
    </row>
    <row r="276" spans="1:12" ht="15.5" thickTop="1" thickBot="1" x14ac:dyDescent="0.4">
      <c r="A276" s="50" t="s">
        <v>1569</v>
      </c>
      <c r="B276" s="9" t="s">
        <v>1570</v>
      </c>
      <c r="C276" s="9" t="s">
        <v>1562</v>
      </c>
      <c r="D276" s="9" t="s">
        <v>10</v>
      </c>
      <c r="E276" s="7">
        <v>3052297.04</v>
      </c>
      <c r="F276" s="6"/>
      <c r="G276" s="130" t="str">
        <f>VLOOKUP(A276,'NCES LEA District ID'!$F$3:$S$854,14,FALSE)</f>
        <v>1724650</v>
      </c>
      <c r="H276" s="131">
        <f>VLOOKUP(A276,'Enrollment FY18-20'!$A$9:$BL$859,62,FALSE)</f>
        <v>536</v>
      </c>
      <c r="I276" s="132">
        <f t="shared" si="8"/>
        <v>5694.5840298507464</v>
      </c>
      <c r="J276" s="133">
        <f>VLOOKUP(A276,'SAIPE FY22'!$C$9:$N$859,9,FALSE)</f>
        <v>0.16096579476861167</v>
      </c>
      <c r="K276" s="134">
        <f t="shared" si="9"/>
        <v>798998</v>
      </c>
      <c r="L276" s="130" t="s">
        <v>10420</v>
      </c>
    </row>
    <row r="277" spans="1:12" ht="15.5" thickTop="1" thickBot="1" x14ac:dyDescent="0.4">
      <c r="A277" s="50" t="s">
        <v>957</v>
      </c>
      <c r="B277" s="9" t="s">
        <v>958</v>
      </c>
      <c r="C277" s="9" t="s">
        <v>954</v>
      </c>
      <c r="D277" s="9" t="s">
        <v>108</v>
      </c>
      <c r="E277" s="7">
        <v>1078494.6400000001</v>
      </c>
      <c r="F277" s="6"/>
      <c r="G277" s="130" t="str">
        <f>VLOOKUP(A277,'NCES LEA District ID'!$F$3:$S$854,14,FALSE)</f>
        <v>1701385</v>
      </c>
      <c r="H277" s="131">
        <f>VLOOKUP(A277,'Enrollment FY18-20'!$A$9:$BL$859,62,FALSE)</f>
        <v>413.5</v>
      </c>
      <c r="I277" s="132">
        <f t="shared" si="8"/>
        <v>2608.2095284159618</v>
      </c>
      <c r="J277" s="133">
        <f>VLOOKUP(A277,'SAIPE FY22'!$C$9:$N$859,9,FALSE)</f>
        <v>0.16040100250626566</v>
      </c>
      <c r="K277" s="134">
        <f t="shared" si="9"/>
        <v>799411.5</v>
      </c>
      <c r="L277" s="130" t="s">
        <v>10420</v>
      </c>
    </row>
    <row r="278" spans="1:12" ht="15.5" thickTop="1" thickBot="1" x14ac:dyDescent="0.4">
      <c r="A278" s="50" t="s">
        <v>221</v>
      </c>
      <c r="B278" s="9" t="s">
        <v>222</v>
      </c>
      <c r="C278" s="9" t="s">
        <v>128</v>
      </c>
      <c r="D278" s="9" t="s">
        <v>108</v>
      </c>
      <c r="E278" s="7">
        <v>3004414.28</v>
      </c>
      <c r="F278" s="6"/>
      <c r="G278" s="130" t="str">
        <f>VLOOKUP(A278,'NCES LEA District ID'!$F$3:$S$854,14,FALSE)</f>
        <v>1733840</v>
      </c>
      <c r="H278" s="131">
        <f>VLOOKUP(A278,'Enrollment FY18-20'!$A$9:$BL$859,62,FALSE)</f>
        <v>719.5</v>
      </c>
      <c r="I278" s="132">
        <f t="shared" si="8"/>
        <v>4175.6974009728974</v>
      </c>
      <c r="J278" s="133">
        <f>VLOOKUP(A278,'SAIPE FY22'!$C$9:$N$859,9,FALSE)</f>
        <v>0.15993788819875776</v>
      </c>
      <c r="K278" s="134">
        <f t="shared" si="9"/>
        <v>800131</v>
      </c>
      <c r="L278" s="130" t="s">
        <v>10420</v>
      </c>
    </row>
    <row r="279" spans="1:12" ht="15.5" thickTop="1" thickBot="1" x14ac:dyDescent="0.4">
      <c r="A279" s="50" t="s">
        <v>1109</v>
      </c>
      <c r="B279" s="9" t="s">
        <v>1110</v>
      </c>
      <c r="C279" s="9" t="s">
        <v>1102</v>
      </c>
      <c r="D279" s="9" t="s">
        <v>10</v>
      </c>
      <c r="E279" s="7">
        <v>4111146.4299999997</v>
      </c>
      <c r="F279" s="6"/>
      <c r="G279" s="130" t="str">
        <f>VLOOKUP(A279,'NCES LEA District ID'!$F$3:$S$854,14,FALSE)</f>
        <v>1720180</v>
      </c>
      <c r="H279" s="131">
        <f>VLOOKUP(A279,'Enrollment FY18-20'!$A$9:$BL$859,62,FALSE)</f>
        <v>900</v>
      </c>
      <c r="I279" s="132">
        <f t="shared" si="8"/>
        <v>4567.9404777777772</v>
      </c>
      <c r="J279" s="133">
        <f>VLOOKUP(A279,'SAIPE FY22'!$C$9:$N$859,9,FALSE)</f>
        <v>0.15938303341902313</v>
      </c>
      <c r="K279" s="134">
        <f t="shared" si="9"/>
        <v>801031</v>
      </c>
      <c r="L279" s="130" t="s">
        <v>10420</v>
      </c>
    </row>
    <row r="280" spans="1:12" ht="15.5" thickTop="1" thickBot="1" x14ac:dyDescent="0.4">
      <c r="A280" s="50" t="s">
        <v>580</v>
      </c>
      <c r="B280" s="9" t="s">
        <v>581</v>
      </c>
      <c r="C280" s="9" t="s">
        <v>577</v>
      </c>
      <c r="D280" s="9" t="s">
        <v>108</v>
      </c>
      <c r="E280" s="7">
        <v>1288132.75</v>
      </c>
      <c r="F280" s="6"/>
      <c r="G280" s="130" t="str">
        <f>VLOOKUP(A280,'NCES LEA District ID'!$F$3:$S$854,14,FALSE)</f>
        <v>1715090</v>
      </c>
      <c r="H280" s="131">
        <f>VLOOKUP(A280,'Enrollment FY18-20'!$A$9:$BL$859,62,FALSE)</f>
        <v>230</v>
      </c>
      <c r="I280" s="132">
        <f t="shared" si="8"/>
        <v>5600.5771739130432</v>
      </c>
      <c r="J280" s="133">
        <f>VLOOKUP(A280,'SAIPE FY22'!$C$9:$N$859,9,FALSE)</f>
        <v>0.15936254980079681</v>
      </c>
      <c r="K280" s="134">
        <f t="shared" si="9"/>
        <v>801261</v>
      </c>
      <c r="L280" s="130" t="s">
        <v>10420</v>
      </c>
    </row>
    <row r="281" spans="1:12" ht="15.5" thickTop="1" thickBot="1" x14ac:dyDescent="0.4">
      <c r="A281" s="50" t="s">
        <v>1076</v>
      </c>
      <c r="B281" s="9" t="s">
        <v>1077</v>
      </c>
      <c r="C281" s="9" t="s">
        <v>1067</v>
      </c>
      <c r="D281" s="9" t="s">
        <v>119</v>
      </c>
      <c r="E281" s="7">
        <v>2435332.16</v>
      </c>
      <c r="F281" s="6"/>
      <c r="G281" s="130" t="str">
        <f>VLOOKUP(A281,'NCES LEA District ID'!$F$3:$S$854,14,FALSE)</f>
        <v>1703780</v>
      </c>
      <c r="H281" s="131">
        <f>VLOOKUP(A281,'Enrollment FY18-20'!$A$9:$BL$859,62,FALSE)</f>
        <v>514.5</v>
      </c>
      <c r="I281" s="132">
        <f t="shared" si="8"/>
        <v>4733.3958406219635</v>
      </c>
      <c r="J281" s="133">
        <f>VLOOKUP(A281,'SAIPE FY22'!$C$9:$N$859,9,FALSE)</f>
        <v>0.15913555992141454</v>
      </c>
      <c r="K281" s="134">
        <f t="shared" si="9"/>
        <v>801775.5</v>
      </c>
      <c r="L281" s="130" t="s">
        <v>10420</v>
      </c>
    </row>
    <row r="282" spans="1:12" ht="15.5" thickTop="1" thickBot="1" x14ac:dyDescent="0.4">
      <c r="A282" s="50" t="s">
        <v>126</v>
      </c>
      <c r="B282" s="9" t="s">
        <v>127</v>
      </c>
      <c r="C282" s="9" t="s">
        <v>98</v>
      </c>
      <c r="D282" s="9" t="s">
        <v>10</v>
      </c>
      <c r="E282" s="7">
        <v>4146073.3799999994</v>
      </c>
      <c r="F282" s="6"/>
      <c r="G282" s="130" t="str">
        <f>VLOOKUP(A282,'NCES LEA District ID'!$F$3:$S$854,14,FALSE)</f>
        <v>1742790</v>
      </c>
      <c r="H282" s="131">
        <f>VLOOKUP(A282,'Enrollment FY18-20'!$A$9:$BL$859,62,FALSE)</f>
        <v>1351</v>
      </c>
      <c r="I282" s="132">
        <f t="shared" si="8"/>
        <v>3068.8922131754252</v>
      </c>
      <c r="J282" s="133">
        <f>VLOOKUP(A282,'SAIPE FY22'!$C$9:$N$859,9,FALSE)</f>
        <v>0.15895372233400401</v>
      </c>
      <c r="K282" s="134">
        <f t="shared" si="9"/>
        <v>803126.5</v>
      </c>
      <c r="L282" s="130" t="s">
        <v>10420</v>
      </c>
    </row>
    <row r="283" spans="1:12" ht="15.5" thickTop="1" thickBot="1" x14ac:dyDescent="0.4">
      <c r="A283" s="50" t="s">
        <v>680</v>
      </c>
      <c r="B283" s="9" t="s">
        <v>681</v>
      </c>
      <c r="C283" s="9" t="s">
        <v>671</v>
      </c>
      <c r="D283" s="9" t="s">
        <v>108</v>
      </c>
      <c r="E283" s="7">
        <v>797948.27999999991</v>
      </c>
      <c r="F283" s="6"/>
      <c r="G283" s="130" t="str">
        <f>VLOOKUP(A283,'NCES LEA District ID'!$F$3:$S$854,14,FALSE)</f>
        <v>1712840</v>
      </c>
      <c r="H283" s="131">
        <f>VLOOKUP(A283,'Enrollment FY18-20'!$A$9:$BL$859,62,FALSE)</f>
        <v>464</v>
      </c>
      <c r="I283" s="132">
        <f t="shared" si="8"/>
        <v>1719.7161206896549</v>
      </c>
      <c r="J283" s="133">
        <f>VLOOKUP(A283,'SAIPE FY22'!$C$9:$N$859,9,FALSE)</f>
        <v>0.15860735009671179</v>
      </c>
      <c r="K283" s="134">
        <f t="shared" si="9"/>
        <v>803590.5</v>
      </c>
      <c r="L283" s="130" t="s">
        <v>10420</v>
      </c>
    </row>
    <row r="284" spans="1:12" ht="15.5" thickTop="1" thickBot="1" x14ac:dyDescent="0.4">
      <c r="A284" s="50" t="s">
        <v>1263</v>
      </c>
      <c r="B284" s="9" t="s">
        <v>1264</v>
      </c>
      <c r="C284" s="9" t="s">
        <v>1252</v>
      </c>
      <c r="D284" s="9" t="s">
        <v>108</v>
      </c>
      <c r="E284" s="7">
        <v>62474.45</v>
      </c>
      <c r="F284" s="6"/>
      <c r="G284" s="130" t="str">
        <f>VLOOKUP(A284,'NCES LEA District ID'!$F$3:$S$854,14,FALSE)</f>
        <v>1703420</v>
      </c>
      <c r="H284" s="131">
        <f>VLOOKUP(A284,'Enrollment FY18-20'!$A$9:$BL$859,62,FALSE)</f>
        <v>88</v>
      </c>
      <c r="I284" s="132">
        <f t="shared" si="8"/>
        <v>709.93693181818173</v>
      </c>
      <c r="J284" s="133">
        <f>VLOOKUP(A284,'SAIPE FY22'!$C$9:$N$859,9,FALSE)</f>
        <v>0.15853658536585366</v>
      </c>
      <c r="K284" s="134">
        <f t="shared" si="9"/>
        <v>803678.5</v>
      </c>
      <c r="L284" s="130" t="s">
        <v>10420</v>
      </c>
    </row>
    <row r="285" spans="1:12" ht="15.5" thickTop="1" thickBot="1" x14ac:dyDescent="0.4">
      <c r="A285" s="50" t="s">
        <v>289</v>
      </c>
      <c r="B285" s="9" t="s">
        <v>290</v>
      </c>
      <c r="C285" s="9" t="s">
        <v>128</v>
      </c>
      <c r="D285" s="9" t="s">
        <v>108</v>
      </c>
      <c r="E285" s="7">
        <v>955624.11</v>
      </c>
      <c r="F285" s="6"/>
      <c r="G285" s="130" t="str">
        <f>VLOOKUP(A285,'NCES LEA District ID'!$F$3:$S$854,14,FALSE)</f>
        <v>1737860</v>
      </c>
      <c r="H285" s="131">
        <f>VLOOKUP(A285,'Enrollment FY18-20'!$A$9:$BL$859,62,FALSE)</f>
        <v>364.5</v>
      </c>
      <c r="I285" s="132">
        <f t="shared" si="8"/>
        <v>2621.739670781893</v>
      </c>
      <c r="J285" s="133">
        <f>VLOOKUP(A285,'SAIPE FY22'!$C$9:$N$859,9,FALSE)</f>
        <v>0.1581769436997319</v>
      </c>
      <c r="K285" s="134">
        <f t="shared" si="9"/>
        <v>804043</v>
      </c>
      <c r="L285" s="130" t="s">
        <v>10420</v>
      </c>
    </row>
    <row r="286" spans="1:12" ht="15.5" thickTop="1" thickBot="1" x14ac:dyDescent="0.4">
      <c r="A286" s="50" t="s">
        <v>399</v>
      </c>
      <c r="B286" s="9" t="s">
        <v>400</v>
      </c>
      <c r="C286" s="9" t="s">
        <v>128</v>
      </c>
      <c r="D286" s="9" t="s">
        <v>119</v>
      </c>
      <c r="E286" s="7">
        <v>2723673.9000000004</v>
      </c>
      <c r="F286" s="6"/>
      <c r="G286" s="130" t="str">
        <f>VLOOKUP(A286,'NCES LEA District ID'!$F$3:$S$854,14,FALSE)</f>
        <v>1733270</v>
      </c>
      <c r="H286" s="131">
        <f>VLOOKUP(A286,'Enrollment FY18-20'!$A$9:$BL$859,62,FALSE)</f>
        <v>1816</v>
      </c>
      <c r="I286" s="132">
        <f t="shared" si="8"/>
        <v>1499.8204295154187</v>
      </c>
      <c r="J286" s="133">
        <f>VLOOKUP(A286,'SAIPE FY22'!$C$9:$N$859,9,FALSE)</f>
        <v>0.15805946791862285</v>
      </c>
      <c r="K286" s="134">
        <f t="shared" si="9"/>
        <v>805859</v>
      </c>
      <c r="L286" s="130" t="s">
        <v>10420</v>
      </c>
    </row>
    <row r="287" spans="1:12" ht="15.5" thickTop="1" thickBot="1" x14ac:dyDescent="0.4">
      <c r="A287" s="50" t="s">
        <v>1707</v>
      </c>
      <c r="B287" s="9" t="s">
        <v>1708</v>
      </c>
      <c r="C287" s="9" t="s">
        <v>1706</v>
      </c>
      <c r="D287" s="9" t="s">
        <v>10</v>
      </c>
      <c r="E287" s="7">
        <v>2878957.1</v>
      </c>
      <c r="F287" s="6"/>
      <c r="G287" s="130" t="str">
        <f>VLOOKUP(A287,'NCES LEA District ID'!$F$3:$S$854,14,FALSE)</f>
        <v>1706390</v>
      </c>
      <c r="H287" s="131">
        <f>VLOOKUP(A287,'Enrollment FY18-20'!$A$9:$BL$859,62,FALSE)</f>
        <v>813.5</v>
      </c>
      <c r="I287" s="132">
        <f t="shared" si="8"/>
        <v>3538.9761524277815</v>
      </c>
      <c r="J287" s="133">
        <f>VLOOKUP(A287,'SAIPE FY22'!$C$9:$N$859,9,FALSE)</f>
        <v>0.15796344647519583</v>
      </c>
      <c r="K287" s="134">
        <f t="shared" si="9"/>
        <v>806672.5</v>
      </c>
      <c r="L287" s="130" t="s">
        <v>10420</v>
      </c>
    </row>
    <row r="288" spans="1:12" ht="15.5" thickTop="1" thickBot="1" x14ac:dyDescent="0.4">
      <c r="A288" s="50" t="s">
        <v>655</v>
      </c>
      <c r="B288" s="9" t="s">
        <v>656</v>
      </c>
      <c r="C288" s="9" t="s">
        <v>646</v>
      </c>
      <c r="D288" s="9" t="s">
        <v>10</v>
      </c>
      <c r="E288" s="7">
        <v>28666660.460000001</v>
      </c>
      <c r="F288" s="6"/>
      <c r="G288" s="130" t="str">
        <f>VLOOKUP(A288,'NCES LEA District ID'!$F$3:$S$854,14,FALSE)</f>
        <v>1712000</v>
      </c>
      <c r="H288" s="131">
        <f>VLOOKUP(A288,'Enrollment FY18-20'!$A$9:$BL$859,62,FALSE)</f>
        <v>6373.5</v>
      </c>
      <c r="I288" s="132">
        <f t="shared" si="8"/>
        <v>4497.789355926885</v>
      </c>
      <c r="J288" s="133">
        <f>VLOOKUP(A288,'SAIPE FY22'!$C$9:$N$859,9,FALSE)</f>
        <v>0.15793576551294045</v>
      </c>
      <c r="K288" s="134">
        <f t="shared" si="9"/>
        <v>813046</v>
      </c>
      <c r="L288" s="130" t="s">
        <v>10420</v>
      </c>
    </row>
    <row r="289" spans="1:12" ht="15.5" thickTop="1" thickBot="1" x14ac:dyDescent="0.4">
      <c r="A289" s="50" t="s">
        <v>22</v>
      </c>
      <c r="B289" s="9" t="s">
        <v>23</v>
      </c>
      <c r="C289" s="9" t="s">
        <v>24</v>
      </c>
      <c r="D289" s="9" t="s">
        <v>10</v>
      </c>
      <c r="E289" s="7">
        <v>10170400.420000002</v>
      </c>
      <c r="F289" s="6"/>
      <c r="G289" s="130" t="str">
        <f>VLOOKUP(A289,'NCES LEA District ID'!$F$3:$S$854,14,FALSE)</f>
        <v>1705310</v>
      </c>
      <c r="H289" s="131">
        <f>VLOOKUP(A289,'Enrollment FY18-20'!$A$9:$BL$859,62,FALSE)</f>
        <v>1436.5</v>
      </c>
      <c r="I289" s="132">
        <f t="shared" si="8"/>
        <v>7079.9863696484526</v>
      </c>
      <c r="J289" s="133">
        <f>VLOOKUP(A289,'SAIPE FY22'!$C$9:$N$859,9,FALSE)</f>
        <v>0.15793528505392912</v>
      </c>
      <c r="K289" s="134">
        <f t="shared" si="9"/>
        <v>814482.5</v>
      </c>
      <c r="L289" s="130" t="s">
        <v>10420</v>
      </c>
    </row>
    <row r="290" spans="1:12" ht="15.5" thickTop="1" thickBot="1" x14ac:dyDescent="0.4">
      <c r="A290" s="50" t="s">
        <v>1774</v>
      </c>
      <c r="B290" s="9" t="s">
        <v>1775</v>
      </c>
      <c r="C290" s="9" t="s">
        <v>518</v>
      </c>
      <c r="D290" s="9" t="s">
        <v>10</v>
      </c>
      <c r="E290" s="7">
        <v>2359465.9899999998</v>
      </c>
      <c r="F290" s="6"/>
      <c r="G290" s="130" t="str">
        <f>VLOOKUP(A290,'NCES LEA District ID'!$F$3:$S$854,14,FALSE)</f>
        <v>1700176</v>
      </c>
      <c r="H290" s="131">
        <f>VLOOKUP(A290,'Enrollment FY18-20'!$A$9:$BL$859,62,FALSE)</f>
        <v>361</v>
      </c>
      <c r="I290" s="132">
        <f t="shared" si="8"/>
        <v>6535.9168698060939</v>
      </c>
      <c r="J290" s="133">
        <f>VLOOKUP(A290,'SAIPE FY22'!$C$9:$N$859,9,FALSE)</f>
        <v>0.15764705882352942</v>
      </c>
      <c r="K290" s="134">
        <f t="shared" si="9"/>
        <v>814843.5</v>
      </c>
      <c r="L290" s="130" t="s">
        <v>10420</v>
      </c>
    </row>
    <row r="291" spans="1:12" ht="15.5" thickTop="1" thickBot="1" x14ac:dyDescent="0.4">
      <c r="A291" s="50" t="s">
        <v>177</v>
      </c>
      <c r="B291" s="9" t="s">
        <v>178</v>
      </c>
      <c r="C291" s="9" t="s">
        <v>128</v>
      </c>
      <c r="D291" s="9" t="s">
        <v>108</v>
      </c>
      <c r="E291" s="7">
        <v>2332003.79</v>
      </c>
      <c r="F291" s="6"/>
      <c r="G291" s="130" t="str">
        <f>VLOOKUP(A291,'NCES LEA District ID'!$F$3:$S$854,14,FALSE)</f>
        <v>1736450</v>
      </c>
      <c r="H291" s="131">
        <f>VLOOKUP(A291,'Enrollment FY18-20'!$A$9:$BL$859,62,FALSE)</f>
        <v>1801.5</v>
      </c>
      <c r="I291" s="132">
        <f t="shared" si="8"/>
        <v>1294.4789286705522</v>
      </c>
      <c r="J291" s="133">
        <f>VLOOKUP(A291,'SAIPE FY22'!$C$9:$N$859,9,FALSE)</f>
        <v>0.1573093220338983</v>
      </c>
      <c r="K291" s="134">
        <f t="shared" si="9"/>
        <v>816645</v>
      </c>
      <c r="L291" s="130" t="s">
        <v>10420</v>
      </c>
    </row>
    <row r="292" spans="1:12" ht="15.5" thickTop="1" thickBot="1" x14ac:dyDescent="0.4">
      <c r="A292" s="50" t="s">
        <v>988</v>
      </c>
      <c r="B292" s="9" t="s">
        <v>989</v>
      </c>
      <c r="C292" s="9" t="s">
        <v>981</v>
      </c>
      <c r="D292" s="9" t="s">
        <v>108</v>
      </c>
      <c r="E292" s="7">
        <v>3596755.8500000006</v>
      </c>
      <c r="F292" s="6"/>
      <c r="G292" s="130" t="str">
        <f>VLOOKUP(A292,'NCES LEA District ID'!$F$3:$S$854,14,FALSE)</f>
        <v>1737050</v>
      </c>
      <c r="H292" s="131">
        <f>VLOOKUP(A292,'Enrollment FY18-20'!$A$9:$BL$859,62,FALSE)</f>
        <v>577</v>
      </c>
      <c r="I292" s="132">
        <f t="shared" si="8"/>
        <v>6233.5456672443688</v>
      </c>
      <c r="J292" s="133">
        <f>VLOOKUP(A292,'SAIPE FY22'!$C$9:$N$859,9,FALSE)</f>
        <v>0.15707620528771385</v>
      </c>
      <c r="K292" s="134">
        <f t="shared" si="9"/>
        <v>817222</v>
      </c>
      <c r="L292" s="130" t="s">
        <v>10420</v>
      </c>
    </row>
    <row r="293" spans="1:12" ht="15.5" thickTop="1" thickBot="1" x14ac:dyDescent="0.4">
      <c r="A293" s="50" t="s">
        <v>613</v>
      </c>
      <c r="B293" s="9" t="s">
        <v>614</v>
      </c>
      <c r="C293" s="9" t="s">
        <v>606</v>
      </c>
      <c r="D293" s="9" t="s">
        <v>10</v>
      </c>
      <c r="E293" s="7">
        <v>427087.04</v>
      </c>
      <c r="F293" s="6"/>
      <c r="G293" s="130" t="str">
        <f>VLOOKUP(A293,'NCES LEA District ID'!$F$3:$S$854,14,FALSE)</f>
        <v>1730870</v>
      </c>
      <c r="H293" s="131">
        <f>VLOOKUP(A293,'Enrollment FY18-20'!$A$9:$BL$859,62,FALSE)</f>
        <v>228.5</v>
      </c>
      <c r="I293" s="132">
        <f t="shared" si="8"/>
        <v>1869.0898905908095</v>
      </c>
      <c r="J293" s="133">
        <f>VLOOKUP(A293,'SAIPE FY22'!$C$9:$N$859,9,FALSE)</f>
        <v>0.15702479338842976</v>
      </c>
      <c r="K293" s="134">
        <f t="shared" si="9"/>
        <v>817450.5</v>
      </c>
      <c r="L293" s="130" t="s">
        <v>10420</v>
      </c>
    </row>
    <row r="294" spans="1:12" ht="15.5" thickTop="1" thickBot="1" x14ac:dyDescent="0.4">
      <c r="A294" s="50" t="s">
        <v>548</v>
      </c>
      <c r="B294" s="9" t="s">
        <v>549</v>
      </c>
      <c r="C294" s="9" t="s">
        <v>523</v>
      </c>
      <c r="D294" s="9" t="s">
        <v>10</v>
      </c>
      <c r="E294" s="7">
        <v>9733669.709999999</v>
      </c>
      <c r="F294" s="6"/>
      <c r="G294" s="130" t="str">
        <f>VLOOKUP(A294,'NCES LEA District ID'!$F$3:$S$854,14,FALSE)</f>
        <v>1713290</v>
      </c>
      <c r="H294" s="131">
        <f>VLOOKUP(A294,'Enrollment FY18-20'!$A$9:$BL$859,62,FALSE)</f>
        <v>2213.5</v>
      </c>
      <c r="I294" s="132">
        <f t="shared" si="8"/>
        <v>4397.4112084933358</v>
      </c>
      <c r="J294" s="133">
        <f>VLOOKUP(A294,'SAIPE FY22'!$C$9:$N$859,9,FALSE)</f>
        <v>0.15666406858924395</v>
      </c>
      <c r="K294" s="134">
        <f t="shared" si="9"/>
        <v>819664</v>
      </c>
      <c r="L294" s="130" t="s">
        <v>10420</v>
      </c>
    </row>
    <row r="295" spans="1:12" ht="15.5" thickTop="1" thickBot="1" x14ac:dyDescent="0.4">
      <c r="A295" s="50" t="s">
        <v>1482</v>
      </c>
      <c r="B295" s="9" t="s">
        <v>1483</v>
      </c>
      <c r="C295" s="9" t="s">
        <v>1467</v>
      </c>
      <c r="D295" s="9" t="s">
        <v>108</v>
      </c>
      <c r="E295" s="7">
        <v>5194767.2600000007</v>
      </c>
      <c r="F295" s="6"/>
      <c r="G295" s="130" t="str">
        <f>VLOOKUP(A295,'NCES LEA District ID'!$F$3:$S$854,14,FALSE)</f>
        <v>1734260</v>
      </c>
      <c r="H295" s="131">
        <f>VLOOKUP(A295,'Enrollment FY18-20'!$A$9:$BL$859,62,FALSE)</f>
        <v>1502.5</v>
      </c>
      <c r="I295" s="132">
        <f t="shared" si="8"/>
        <v>3457.4158136439273</v>
      </c>
      <c r="J295" s="133">
        <f>VLOOKUP(A295,'SAIPE FY22'!$C$9:$N$859,9,FALSE)</f>
        <v>0.15649350649350649</v>
      </c>
      <c r="K295" s="134">
        <f t="shared" si="9"/>
        <v>821166.5</v>
      </c>
      <c r="L295" s="130" t="s">
        <v>10420</v>
      </c>
    </row>
    <row r="296" spans="1:12" ht="15.5" thickTop="1" thickBot="1" x14ac:dyDescent="0.4">
      <c r="A296" s="50" t="s">
        <v>868</v>
      </c>
      <c r="B296" s="9" t="s">
        <v>869</v>
      </c>
      <c r="C296" s="9" t="s">
        <v>859</v>
      </c>
      <c r="D296" s="9" t="s">
        <v>108</v>
      </c>
      <c r="E296" s="7">
        <v>942875.84</v>
      </c>
      <c r="F296" s="6"/>
      <c r="G296" s="130" t="str">
        <f>VLOOKUP(A296,'NCES LEA District ID'!$F$3:$S$854,14,FALSE)</f>
        <v>1714640</v>
      </c>
      <c r="H296" s="131">
        <f>VLOOKUP(A296,'Enrollment FY18-20'!$A$9:$BL$859,62,FALSE)</f>
        <v>195.5</v>
      </c>
      <c r="I296" s="132">
        <f t="shared" si="8"/>
        <v>4822.8943222506396</v>
      </c>
      <c r="J296" s="133">
        <f>VLOOKUP(A296,'SAIPE FY22'!$C$9:$N$859,9,FALSE)</f>
        <v>0.15596330275229359</v>
      </c>
      <c r="K296" s="134">
        <f t="shared" si="9"/>
        <v>821362</v>
      </c>
      <c r="L296" s="130" t="s">
        <v>10420</v>
      </c>
    </row>
    <row r="297" spans="1:12" ht="15.5" thickTop="1" thickBot="1" x14ac:dyDescent="0.4">
      <c r="A297" s="50" t="s">
        <v>239</v>
      </c>
      <c r="B297" s="9" t="s">
        <v>240</v>
      </c>
      <c r="C297" s="9" t="s">
        <v>128</v>
      </c>
      <c r="D297" s="9" t="s">
        <v>108</v>
      </c>
      <c r="E297" s="7">
        <v>626164.88000000012</v>
      </c>
      <c r="F297" s="6"/>
      <c r="G297" s="130" t="str">
        <f>VLOOKUP(A297,'NCES LEA District ID'!$F$3:$S$854,14,FALSE)</f>
        <v>1719230</v>
      </c>
      <c r="H297" s="131">
        <f>VLOOKUP(A297,'Enrollment FY18-20'!$A$9:$BL$859,62,FALSE)</f>
        <v>456.5</v>
      </c>
      <c r="I297" s="132">
        <f t="shared" si="8"/>
        <v>1371.6645783132533</v>
      </c>
      <c r="J297" s="133">
        <f>VLOOKUP(A297,'SAIPE FY22'!$C$9:$N$859,9,FALSE)</f>
        <v>0.15587044534412955</v>
      </c>
      <c r="K297" s="134">
        <f t="shared" si="9"/>
        <v>821818.5</v>
      </c>
      <c r="L297" s="130" t="s">
        <v>10420</v>
      </c>
    </row>
    <row r="298" spans="1:12" ht="15.5" thickTop="1" thickBot="1" x14ac:dyDescent="0.4">
      <c r="A298" s="50" t="s">
        <v>676</v>
      </c>
      <c r="B298" s="9" t="s">
        <v>677</v>
      </c>
      <c r="C298" s="9" t="s">
        <v>671</v>
      </c>
      <c r="D298" s="9" t="s">
        <v>119</v>
      </c>
      <c r="E298" s="7">
        <v>2504899.86</v>
      </c>
      <c r="F298" s="6"/>
      <c r="G298" s="130" t="str">
        <f>VLOOKUP(A298,'NCES LEA District ID'!$F$3:$S$854,14,FALSE)</f>
        <v>1732220</v>
      </c>
      <c r="H298" s="131">
        <f>VLOOKUP(A298,'Enrollment FY18-20'!$A$9:$BL$859,62,FALSE)</f>
        <v>659.5</v>
      </c>
      <c r="I298" s="132">
        <f t="shared" si="8"/>
        <v>3798.1802274450338</v>
      </c>
      <c r="J298" s="133">
        <f>VLOOKUP(A298,'SAIPE FY22'!$C$9:$N$859,9,FALSE)</f>
        <v>0.15558510638297873</v>
      </c>
      <c r="K298" s="134">
        <f t="shared" si="9"/>
        <v>822478</v>
      </c>
      <c r="L298" s="130" t="s">
        <v>10420</v>
      </c>
    </row>
    <row r="299" spans="1:12" ht="15.5" thickTop="1" thickBot="1" x14ac:dyDescent="0.4">
      <c r="A299" s="50" t="s">
        <v>1601</v>
      </c>
      <c r="B299" s="9" t="s">
        <v>1602</v>
      </c>
      <c r="C299" s="9" t="s">
        <v>1562</v>
      </c>
      <c r="D299" s="9" t="s">
        <v>108</v>
      </c>
      <c r="E299" s="7">
        <v>2414279.33</v>
      </c>
      <c r="F299" s="6"/>
      <c r="G299" s="130" t="str">
        <f>VLOOKUP(A299,'NCES LEA District ID'!$F$3:$S$854,14,FALSE)</f>
        <v>1714220</v>
      </c>
      <c r="H299" s="131">
        <f>VLOOKUP(A299,'Enrollment FY18-20'!$A$9:$BL$859,62,FALSE)</f>
        <v>735.5</v>
      </c>
      <c r="I299" s="132">
        <f t="shared" si="8"/>
        <v>3282.5007885791979</v>
      </c>
      <c r="J299" s="133">
        <f>VLOOKUP(A299,'SAIPE FY22'!$C$9:$N$859,9,FALSE)</f>
        <v>0.15550755939524838</v>
      </c>
      <c r="K299" s="134">
        <f t="shared" si="9"/>
        <v>823213.5</v>
      </c>
      <c r="L299" s="130" t="s">
        <v>10420</v>
      </c>
    </row>
    <row r="300" spans="1:12" ht="15.5" thickTop="1" thickBot="1" x14ac:dyDescent="0.4">
      <c r="A300" s="50" t="s">
        <v>1585</v>
      </c>
      <c r="B300" s="9" t="s">
        <v>1586</v>
      </c>
      <c r="C300" s="9" t="s">
        <v>1562</v>
      </c>
      <c r="D300" s="9" t="s">
        <v>108</v>
      </c>
      <c r="E300" s="7">
        <v>1749050.3399999999</v>
      </c>
      <c r="F300" s="6"/>
      <c r="G300" s="130" t="str">
        <f>VLOOKUP(A300,'NCES LEA District ID'!$F$3:$S$854,14,FALSE)</f>
        <v>1717310</v>
      </c>
      <c r="H300" s="131">
        <f>VLOOKUP(A300,'Enrollment FY18-20'!$A$9:$BL$859,62,FALSE)</f>
        <v>572.5</v>
      </c>
      <c r="I300" s="132">
        <f t="shared" si="8"/>
        <v>3055.1097641921397</v>
      </c>
      <c r="J300" s="133">
        <f>VLOOKUP(A300,'SAIPE FY22'!$C$9:$N$859,9,FALSE)</f>
        <v>0.155467720685112</v>
      </c>
      <c r="K300" s="134">
        <f t="shared" si="9"/>
        <v>823786</v>
      </c>
      <c r="L300" s="130" t="s">
        <v>10420</v>
      </c>
    </row>
    <row r="301" spans="1:12" ht="15.5" thickTop="1" thickBot="1" x14ac:dyDescent="0.4">
      <c r="A301" s="50" t="s">
        <v>111</v>
      </c>
      <c r="B301" s="9" t="s">
        <v>112</v>
      </c>
      <c r="C301" s="9" t="s">
        <v>98</v>
      </c>
      <c r="D301" s="9" t="s">
        <v>108</v>
      </c>
      <c r="E301" s="7">
        <v>112942.74000000002</v>
      </c>
      <c r="F301" s="6"/>
      <c r="G301" s="130" t="str">
        <f>VLOOKUP(A301,'NCES LEA District ID'!$F$3:$S$854,14,FALSE)</f>
        <v>1736240</v>
      </c>
      <c r="H301" s="131">
        <f>VLOOKUP(A301,'Enrollment FY18-20'!$A$9:$BL$859,62,FALSE)</f>
        <v>107.5</v>
      </c>
      <c r="I301" s="132">
        <f t="shared" si="8"/>
        <v>1050.6301395348839</v>
      </c>
      <c r="J301" s="133">
        <f>VLOOKUP(A301,'SAIPE FY22'!$C$9:$N$859,9,FALSE)</f>
        <v>0.15492957746478872</v>
      </c>
      <c r="K301" s="134">
        <f t="shared" si="9"/>
        <v>823893.5</v>
      </c>
      <c r="L301" s="130" t="s">
        <v>10420</v>
      </c>
    </row>
    <row r="302" spans="1:12" ht="15.5" thickTop="1" thickBot="1" x14ac:dyDescent="0.4">
      <c r="A302" s="50" t="s">
        <v>1039</v>
      </c>
      <c r="B302" s="9" t="s">
        <v>1040</v>
      </c>
      <c r="C302" s="9" t="s">
        <v>1027</v>
      </c>
      <c r="D302" s="9" t="s">
        <v>108</v>
      </c>
      <c r="E302" s="7">
        <v>3118435.5</v>
      </c>
      <c r="F302" s="6"/>
      <c r="G302" s="130" t="str">
        <f>VLOOKUP(A302,'NCES LEA District ID'!$F$3:$S$854,14,FALSE)</f>
        <v>1739930</v>
      </c>
      <c r="H302" s="131">
        <f>VLOOKUP(A302,'Enrollment FY18-20'!$A$9:$BL$859,62,FALSE)</f>
        <v>592.5</v>
      </c>
      <c r="I302" s="132">
        <f t="shared" si="8"/>
        <v>5263.1822784810129</v>
      </c>
      <c r="J302" s="133">
        <f>VLOOKUP(A302,'SAIPE FY22'!$C$9:$N$859,9,FALSE)</f>
        <v>0.1544461778471139</v>
      </c>
      <c r="K302" s="134">
        <f t="shared" si="9"/>
        <v>824486</v>
      </c>
      <c r="L302" s="130" t="s">
        <v>10420</v>
      </c>
    </row>
    <row r="303" spans="1:12" ht="15.5" thickTop="1" thickBot="1" x14ac:dyDescent="0.4">
      <c r="A303" s="50" t="s">
        <v>1472</v>
      </c>
      <c r="B303" s="9" t="s">
        <v>1473</v>
      </c>
      <c r="C303" s="9" t="s">
        <v>1467</v>
      </c>
      <c r="D303" s="9" t="s">
        <v>10</v>
      </c>
      <c r="E303" s="7">
        <v>3284744.6199999996</v>
      </c>
      <c r="F303" s="6"/>
      <c r="G303" s="130" t="str">
        <f>VLOOKUP(A303,'NCES LEA District ID'!$F$3:$S$854,14,FALSE)</f>
        <v>1730160</v>
      </c>
      <c r="H303" s="131">
        <f>VLOOKUP(A303,'Enrollment FY18-20'!$A$9:$BL$859,62,FALSE)</f>
        <v>1337.5</v>
      </c>
      <c r="I303" s="132">
        <f t="shared" si="8"/>
        <v>2455.883828037383</v>
      </c>
      <c r="J303" s="133">
        <f>VLOOKUP(A303,'SAIPE FY22'!$C$9:$N$859,9,FALSE)</f>
        <v>0.154421768707483</v>
      </c>
      <c r="K303" s="134">
        <f t="shared" si="9"/>
        <v>825823.5</v>
      </c>
      <c r="L303" s="130" t="s">
        <v>10420</v>
      </c>
    </row>
    <row r="304" spans="1:12" ht="15.5" thickTop="1" thickBot="1" x14ac:dyDescent="0.4">
      <c r="A304" s="50" t="s">
        <v>903</v>
      </c>
      <c r="B304" s="9" t="s">
        <v>904</v>
      </c>
      <c r="C304" s="9" t="s">
        <v>898</v>
      </c>
      <c r="D304" s="9" t="s">
        <v>10</v>
      </c>
      <c r="E304" s="7">
        <v>13545767.710000001</v>
      </c>
      <c r="F304" s="6"/>
      <c r="G304" s="130" t="str">
        <f>VLOOKUP(A304,'NCES LEA District ID'!$F$3:$S$854,14,FALSE)</f>
        <v>1718810</v>
      </c>
      <c r="H304" s="131">
        <f>VLOOKUP(A304,'Enrollment FY18-20'!$A$9:$BL$859,62,FALSE)</f>
        <v>2327.5</v>
      </c>
      <c r="I304" s="132">
        <f t="shared" si="8"/>
        <v>5819.8787153598287</v>
      </c>
      <c r="J304" s="133">
        <f>VLOOKUP(A304,'SAIPE FY22'!$C$9:$N$859,9,FALSE)</f>
        <v>0.15415451895043733</v>
      </c>
      <c r="K304" s="134">
        <f t="shared" si="9"/>
        <v>828151</v>
      </c>
      <c r="L304" s="130" t="s">
        <v>10420</v>
      </c>
    </row>
    <row r="305" spans="1:12" ht="15.5" thickTop="1" thickBot="1" x14ac:dyDescent="0.4">
      <c r="A305" s="50" t="s">
        <v>1603</v>
      </c>
      <c r="B305" s="9" t="s">
        <v>1604</v>
      </c>
      <c r="C305" s="9" t="s">
        <v>1562</v>
      </c>
      <c r="D305" s="9" t="s">
        <v>108</v>
      </c>
      <c r="E305" s="7">
        <v>1595541.83</v>
      </c>
      <c r="F305" s="6"/>
      <c r="G305" s="130" t="str">
        <f>VLOOKUP(A305,'NCES LEA District ID'!$F$3:$S$854,14,FALSE)</f>
        <v>1736330</v>
      </c>
      <c r="H305" s="131">
        <f>VLOOKUP(A305,'Enrollment FY18-20'!$A$9:$BL$859,62,FALSE)</f>
        <v>321</v>
      </c>
      <c r="I305" s="132">
        <f t="shared" si="8"/>
        <v>4970.5352959501561</v>
      </c>
      <c r="J305" s="133">
        <f>VLOOKUP(A305,'SAIPE FY22'!$C$9:$N$859,9,FALSE)</f>
        <v>0.15406162464985995</v>
      </c>
      <c r="K305" s="134">
        <f t="shared" si="9"/>
        <v>828472</v>
      </c>
      <c r="L305" s="130" t="s">
        <v>10420</v>
      </c>
    </row>
    <row r="306" spans="1:12" ht="15.5" thickTop="1" thickBot="1" x14ac:dyDescent="0.4">
      <c r="A306" s="50" t="s">
        <v>1157</v>
      </c>
      <c r="B306" s="9" t="s">
        <v>1158</v>
      </c>
      <c r="C306" s="9" t="s">
        <v>1139</v>
      </c>
      <c r="D306" s="9" t="s">
        <v>10</v>
      </c>
      <c r="E306" s="7">
        <v>9045256.3300000001</v>
      </c>
      <c r="F306" s="6"/>
      <c r="G306" s="130" t="str">
        <f>VLOOKUP(A306,'NCES LEA District ID'!$F$3:$S$854,14,FALSE)</f>
        <v>1700320</v>
      </c>
      <c r="H306" s="131">
        <f>VLOOKUP(A306,'Enrollment FY18-20'!$A$9:$BL$859,62,FALSE)</f>
        <v>1564</v>
      </c>
      <c r="I306" s="132">
        <f t="shared" si="8"/>
        <v>5783.411975703325</v>
      </c>
      <c r="J306" s="133">
        <f>VLOOKUP(A306,'SAIPE FY22'!$C$9:$N$859,9,FALSE)</f>
        <v>0.15357766143106458</v>
      </c>
      <c r="K306" s="134">
        <f t="shared" si="9"/>
        <v>830036</v>
      </c>
      <c r="L306" s="130" t="s">
        <v>10420</v>
      </c>
    </row>
    <row r="307" spans="1:12" ht="15.5" thickTop="1" thickBot="1" x14ac:dyDescent="0.4">
      <c r="A307" s="50" t="s">
        <v>1135</v>
      </c>
      <c r="B307" s="9" t="s">
        <v>1136</v>
      </c>
      <c r="C307" s="9" t="s">
        <v>1099</v>
      </c>
      <c r="D307" s="9" t="s">
        <v>119</v>
      </c>
      <c r="E307" s="7">
        <v>1413890.8299999998</v>
      </c>
      <c r="F307" s="6"/>
      <c r="G307" s="130" t="str">
        <f>VLOOKUP(A307,'NCES LEA District ID'!$F$3:$S$854,14,FALSE)</f>
        <v>1737140</v>
      </c>
      <c r="H307" s="131">
        <f>VLOOKUP(A307,'Enrollment FY18-20'!$A$9:$BL$859,62,FALSE)</f>
        <v>225</v>
      </c>
      <c r="I307" s="132">
        <f t="shared" si="8"/>
        <v>6283.9592444444434</v>
      </c>
      <c r="J307" s="133">
        <f>VLOOKUP(A307,'SAIPE FY22'!$C$9:$N$859,9,FALSE)</f>
        <v>0.15354330708661418</v>
      </c>
      <c r="K307" s="134">
        <f t="shared" si="9"/>
        <v>830261</v>
      </c>
      <c r="L307" s="130" t="s">
        <v>10420</v>
      </c>
    </row>
    <row r="308" spans="1:12" ht="15.5" thickTop="1" thickBot="1" x14ac:dyDescent="0.4">
      <c r="A308" s="50" t="s">
        <v>1493</v>
      </c>
      <c r="B308" s="9" t="s">
        <v>1494</v>
      </c>
      <c r="C308" s="9" t="s">
        <v>1488</v>
      </c>
      <c r="D308" s="9" t="s">
        <v>10</v>
      </c>
      <c r="E308" s="7">
        <v>13284378.280000001</v>
      </c>
      <c r="F308" s="6"/>
      <c r="G308" s="130" t="str">
        <f>VLOOKUP(A308,'NCES LEA District ID'!$F$3:$S$854,14,FALSE)</f>
        <v>1742310</v>
      </c>
      <c r="H308" s="131">
        <f>VLOOKUP(A308,'Enrollment FY18-20'!$A$9:$BL$859,62,FALSE)</f>
        <v>3273.5</v>
      </c>
      <c r="I308" s="132">
        <f t="shared" si="8"/>
        <v>4058.1574095005349</v>
      </c>
      <c r="J308" s="133">
        <f>VLOOKUP(A308,'SAIPE FY22'!$C$9:$N$859,9,FALSE)</f>
        <v>0.15339918651946544</v>
      </c>
      <c r="K308" s="134">
        <f t="shared" si="9"/>
        <v>833534.5</v>
      </c>
      <c r="L308" s="130" t="s">
        <v>10420</v>
      </c>
    </row>
    <row r="309" spans="1:12" ht="15.5" thickTop="1" thickBot="1" x14ac:dyDescent="0.4">
      <c r="A309" s="50" t="s">
        <v>507</v>
      </c>
      <c r="B309" s="9" t="s">
        <v>508</v>
      </c>
      <c r="C309" s="9" t="s">
        <v>502</v>
      </c>
      <c r="D309" s="9" t="s">
        <v>10</v>
      </c>
      <c r="E309" s="7">
        <v>620209.16999999993</v>
      </c>
      <c r="F309" s="6"/>
      <c r="G309" s="130" t="str">
        <f>VLOOKUP(A309,'NCES LEA District ID'!$F$3:$S$854,14,FALSE)</f>
        <v>1713370</v>
      </c>
      <c r="H309" s="131">
        <f>VLOOKUP(A309,'Enrollment FY18-20'!$A$9:$BL$859,62,FALSE)</f>
        <v>307</v>
      </c>
      <c r="I309" s="132">
        <f t="shared" si="8"/>
        <v>2020.2253094462537</v>
      </c>
      <c r="J309" s="133">
        <f>VLOOKUP(A309,'SAIPE FY22'!$C$9:$N$859,9,FALSE)</f>
        <v>0.15309446254071662</v>
      </c>
      <c r="K309" s="134">
        <f t="shared" si="9"/>
        <v>833841.5</v>
      </c>
      <c r="L309" s="130" t="s">
        <v>10420</v>
      </c>
    </row>
    <row r="310" spans="1:12" ht="15.5" thickTop="1" thickBot="1" x14ac:dyDescent="0.4">
      <c r="A310" s="50" t="s">
        <v>524</v>
      </c>
      <c r="B310" s="9" t="s">
        <v>525</v>
      </c>
      <c r="C310" s="9" t="s">
        <v>526</v>
      </c>
      <c r="D310" s="9" t="s">
        <v>10</v>
      </c>
      <c r="E310" s="7">
        <v>1252313.42</v>
      </c>
      <c r="F310" s="6"/>
      <c r="G310" s="130" t="str">
        <f>VLOOKUP(A310,'NCES LEA District ID'!$F$3:$S$854,14,FALSE)</f>
        <v>1710340</v>
      </c>
      <c r="H310" s="131">
        <f>VLOOKUP(A310,'Enrollment FY18-20'!$A$9:$BL$859,62,FALSE)</f>
        <v>266.5</v>
      </c>
      <c r="I310" s="132">
        <f t="shared" si="8"/>
        <v>4699.1122701688555</v>
      </c>
      <c r="J310" s="133">
        <f>VLOOKUP(A310,'SAIPE FY22'!$C$9:$N$859,9,FALSE)</f>
        <v>0.15309446254071662</v>
      </c>
      <c r="K310" s="134">
        <f t="shared" si="9"/>
        <v>834108</v>
      </c>
      <c r="L310" s="130" t="s">
        <v>10420</v>
      </c>
    </row>
    <row r="311" spans="1:12" ht="15.5" thickTop="1" thickBot="1" x14ac:dyDescent="0.4">
      <c r="A311" s="50" t="s">
        <v>1383</v>
      </c>
      <c r="B311" s="9" t="s">
        <v>1384</v>
      </c>
      <c r="C311" s="9" t="s">
        <v>1368</v>
      </c>
      <c r="D311" s="9" t="s">
        <v>10</v>
      </c>
      <c r="E311" s="7">
        <v>24808804.520000003</v>
      </c>
      <c r="F311" s="6"/>
      <c r="G311" s="130" t="str">
        <f>VLOOKUP(A311,'NCES LEA District ID'!$F$3:$S$854,14,FALSE)</f>
        <v>1710650</v>
      </c>
      <c r="H311" s="131">
        <f>VLOOKUP(A311,'Enrollment FY18-20'!$A$9:$BL$859,62,FALSE)</f>
        <v>6185.5</v>
      </c>
      <c r="I311" s="132">
        <f t="shared" si="8"/>
        <v>4010.8001810686287</v>
      </c>
      <c r="J311" s="133">
        <f>VLOOKUP(A311,'SAIPE FY22'!$C$9:$N$859,9,FALSE)</f>
        <v>0.15297929285814904</v>
      </c>
      <c r="K311" s="134">
        <f t="shared" si="9"/>
        <v>840293.5</v>
      </c>
      <c r="L311" s="130" t="s">
        <v>10420</v>
      </c>
    </row>
    <row r="312" spans="1:12" ht="15.5" thickTop="1" thickBot="1" x14ac:dyDescent="0.4">
      <c r="A312" s="50" t="s">
        <v>397</v>
      </c>
      <c r="B312" s="9" t="s">
        <v>398</v>
      </c>
      <c r="C312" s="9" t="s">
        <v>128</v>
      </c>
      <c r="D312" s="9" t="s">
        <v>119</v>
      </c>
      <c r="E312" s="7">
        <v>13447283.149999999</v>
      </c>
      <c r="F312" s="6"/>
      <c r="G312" s="130" t="str">
        <f>VLOOKUP(A312,'NCES LEA District ID'!$F$3:$S$854,14,FALSE)</f>
        <v>1706540</v>
      </c>
      <c r="H312" s="131">
        <f>VLOOKUP(A312,'Enrollment FY18-20'!$A$9:$BL$859,62,FALSE)</f>
        <v>5379</v>
      </c>
      <c r="I312" s="132">
        <f t="shared" si="8"/>
        <v>2499.9596858152072</v>
      </c>
      <c r="J312" s="133">
        <f>VLOOKUP(A312,'SAIPE FY22'!$C$9:$N$859,9,FALSE)</f>
        <v>0.15288260799743053</v>
      </c>
      <c r="K312" s="134">
        <f t="shared" si="9"/>
        <v>845672.5</v>
      </c>
      <c r="L312" s="130" t="s">
        <v>10420</v>
      </c>
    </row>
    <row r="313" spans="1:12" ht="15.5" thickTop="1" thickBot="1" x14ac:dyDescent="0.4">
      <c r="A313" s="50" t="s">
        <v>1107</v>
      </c>
      <c r="B313" s="9" t="s">
        <v>1108</v>
      </c>
      <c r="C313" s="9" t="s">
        <v>1102</v>
      </c>
      <c r="D313" s="9" t="s">
        <v>10</v>
      </c>
      <c r="E313" s="7">
        <v>4982686.66</v>
      </c>
      <c r="F313" s="6"/>
      <c r="G313" s="130" t="str">
        <f>VLOOKUP(A313,'NCES LEA District ID'!$F$3:$S$854,14,FALSE)</f>
        <v>1720170</v>
      </c>
      <c r="H313" s="131">
        <f>VLOOKUP(A313,'Enrollment FY18-20'!$A$9:$BL$859,62,FALSE)</f>
        <v>960.5</v>
      </c>
      <c r="I313" s="132">
        <f t="shared" si="8"/>
        <v>5187.5967308693389</v>
      </c>
      <c r="J313" s="133">
        <f>VLOOKUP(A313,'SAIPE FY22'!$C$9:$N$859,9,FALSE)</f>
        <v>0.15228426395939088</v>
      </c>
      <c r="K313" s="134">
        <f t="shared" si="9"/>
        <v>846633</v>
      </c>
      <c r="L313" s="130" t="s">
        <v>10420</v>
      </c>
    </row>
    <row r="314" spans="1:12" ht="15.5" thickTop="1" thickBot="1" x14ac:dyDescent="0.4">
      <c r="A314" s="50" t="s">
        <v>269</v>
      </c>
      <c r="B314" s="9" t="s">
        <v>270</v>
      </c>
      <c r="C314" s="9" t="s">
        <v>128</v>
      </c>
      <c r="D314" s="9" t="s">
        <v>119</v>
      </c>
      <c r="E314" s="7">
        <v>61610668.819999993</v>
      </c>
      <c r="F314" s="6"/>
      <c r="G314" s="130" t="str">
        <f>VLOOKUP(A314,'NCES LEA District ID'!$F$3:$S$854,14,FALSE)</f>
        <v>1726880</v>
      </c>
      <c r="H314" s="131">
        <f>VLOOKUP(A314,'Enrollment FY18-20'!$A$9:$BL$859,62,FALSE)</f>
        <v>8257.5</v>
      </c>
      <c r="I314" s="132">
        <f t="shared" si="8"/>
        <v>7461.1769688162267</v>
      </c>
      <c r="J314" s="133">
        <f>VLOOKUP(A314,'SAIPE FY22'!$C$9:$N$859,9,FALSE)</f>
        <v>0.1522638223770135</v>
      </c>
      <c r="K314" s="134">
        <f t="shared" si="9"/>
        <v>854890.5</v>
      </c>
      <c r="L314" s="130" t="s">
        <v>10420</v>
      </c>
    </row>
    <row r="315" spans="1:12" ht="15.5" thickTop="1" thickBot="1" x14ac:dyDescent="0.4">
      <c r="A315" s="50" t="s">
        <v>1802</v>
      </c>
      <c r="B315" s="9" t="s">
        <v>1803</v>
      </c>
      <c r="C315" s="9" t="s">
        <v>907</v>
      </c>
      <c r="D315" s="9" t="s">
        <v>10</v>
      </c>
      <c r="E315" s="7">
        <v>16499545.800000001</v>
      </c>
      <c r="F315" s="6"/>
      <c r="G315" s="130" t="str">
        <f>VLOOKUP(A315,'NCES LEA District ID'!$F$3:$S$854,14,FALSE)</f>
        <v>1711250</v>
      </c>
      <c r="H315" s="131">
        <f>VLOOKUP(A315,'Enrollment FY18-20'!$A$9:$BL$859,62,FALSE)</f>
        <v>4711.5</v>
      </c>
      <c r="I315" s="132">
        <f t="shared" si="8"/>
        <v>3501.9730022285898</v>
      </c>
      <c r="J315" s="133">
        <f>VLOOKUP(A315,'SAIPE FY22'!$C$9:$N$859,9,FALSE)</f>
        <v>0.15215364534775314</v>
      </c>
      <c r="K315" s="134">
        <f t="shared" si="9"/>
        <v>859602</v>
      </c>
      <c r="L315" s="130" t="s">
        <v>10420</v>
      </c>
    </row>
    <row r="316" spans="1:12" ht="15.5" thickTop="1" thickBot="1" x14ac:dyDescent="0.4">
      <c r="A316" s="50" t="s">
        <v>975</v>
      </c>
      <c r="B316" s="9" t="s">
        <v>976</v>
      </c>
      <c r="C316" s="9" t="s">
        <v>977</v>
      </c>
      <c r="D316" s="9" t="s">
        <v>10</v>
      </c>
      <c r="E316" s="7">
        <v>3678602.7000000007</v>
      </c>
      <c r="F316" s="6"/>
      <c r="G316" s="130" t="str">
        <f>VLOOKUP(A316,'NCES LEA District ID'!$F$3:$S$854,14,FALSE)</f>
        <v>1700332</v>
      </c>
      <c r="H316" s="131">
        <f>VLOOKUP(A316,'Enrollment FY18-20'!$A$9:$BL$859,62,FALSE)</f>
        <v>989</v>
      </c>
      <c r="I316" s="132">
        <f t="shared" si="8"/>
        <v>3719.5173913043486</v>
      </c>
      <c r="J316" s="133">
        <f>VLOOKUP(A316,'SAIPE FY22'!$C$9:$N$859,9,FALSE)</f>
        <v>0.15183752417794971</v>
      </c>
      <c r="K316" s="134">
        <f t="shared" si="9"/>
        <v>860591</v>
      </c>
      <c r="L316" s="130" t="s">
        <v>10420</v>
      </c>
    </row>
    <row r="317" spans="1:12" ht="15.5" thickTop="1" thickBot="1" x14ac:dyDescent="0.4">
      <c r="A317" s="50" t="s">
        <v>1635</v>
      </c>
      <c r="B317" s="9" t="s">
        <v>1636</v>
      </c>
      <c r="C317" s="9" t="s">
        <v>1617</v>
      </c>
      <c r="D317" s="9" t="s">
        <v>10</v>
      </c>
      <c r="E317" s="7">
        <v>6435954.370000001</v>
      </c>
      <c r="F317" s="6"/>
      <c r="G317" s="130" t="str">
        <f>VLOOKUP(A317,'NCES LEA District ID'!$F$3:$S$854,14,FALSE)</f>
        <v>1734100</v>
      </c>
      <c r="H317" s="131">
        <f>VLOOKUP(A317,'Enrollment FY18-20'!$A$9:$BL$859,62,FALSE)</f>
        <v>1360.5</v>
      </c>
      <c r="I317" s="132">
        <f t="shared" si="8"/>
        <v>4730.5802058066893</v>
      </c>
      <c r="J317" s="133">
        <f>VLOOKUP(A317,'SAIPE FY22'!$C$9:$N$859,9,FALSE)</f>
        <v>0.15164835164835164</v>
      </c>
      <c r="K317" s="134">
        <f t="shared" si="9"/>
        <v>861951.5</v>
      </c>
      <c r="L317" s="130" t="s">
        <v>10420</v>
      </c>
    </row>
    <row r="318" spans="1:12" ht="15.5" thickTop="1" thickBot="1" x14ac:dyDescent="0.4">
      <c r="A318" s="50" t="s">
        <v>1111</v>
      </c>
      <c r="B318" s="9" t="s">
        <v>1112</v>
      </c>
      <c r="C318" s="9" t="s">
        <v>1102</v>
      </c>
      <c r="D318" s="9" t="s">
        <v>10</v>
      </c>
      <c r="E318" s="7">
        <v>1667325.62</v>
      </c>
      <c r="F318" s="6"/>
      <c r="G318" s="130" t="str">
        <f>VLOOKUP(A318,'NCES LEA District ID'!$F$3:$S$854,14,FALSE)</f>
        <v>1701416</v>
      </c>
      <c r="H318" s="131">
        <f>VLOOKUP(A318,'Enrollment FY18-20'!$A$9:$BL$859,62,FALSE)</f>
        <v>560</v>
      </c>
      <c r="I318" s="132">
        <f t="shared" si="8"/>
        <v>2977.3671785714287</v>
      </c>
      <c r="J318" s="133">
        <f>VLOOKUP(A318,'SAIPE FY22'!$C$9:$N$859,9,FALSE)</f>
        <v>0.15130434782608695</v>
      </c>
      <c r="K318" s="134">
        <f t="shared" si="9"/>
        <v>862511.5</v>
      </c>
      <c r="L318" s="130" t="s">
        <v>10420</v>
      </c>
    </row>
    <row r="319" spans="1:12" ht="15.5" thickTop="1" thickBot="1" x14ac:dyDescent="0.4">
      <c r="A319" s="50" t="s">
        <v>1242</v>
      </c>
      <c r="B319" s="9" t="s">
        <v>1243</v>
      </c>
      <c r="C319" s="9" t="s">
        <v>1161</v>
      </c>
      <c r="D319" s="9" t="s">
        <v>119</v>
      </c>
      <c r="E319" s="7">
        <v>13943416.219999999</v>
      </c>
      <c r="F319" s="6"/>
      <c r="G319" s="130" t="str">
        <f>VLOOKUP(A319,'NCES LEA District ID'!$F$3:$S$854,14,FALSE)</f>
        <v>1743890</v>
      </c>
      <c r="H319" s="131">
        <f>VLOOKUP(A319,'Enrollment FY18-20'!$A$9:$BL$859,62,FALSE)</f>
        <v>2615</v>
      </c>
      <c r="I319" s="132">
        <f t="shared" si="8"/>
        <v>5332.0903326959842</v>
      </c>
      <c r="J319" s="133">
        <f>VLOOKUP(A319,'SAIPE FY22'!$C$9:$N$859,9,FALSE)</f>
        <v>0.15121042830540038</v>
      </c>
      <c r="K319" s="134">
        <f t="shared" si="9"/>
        <v>865126.5</v>
      </c>
      <c r="L319" s="130" t="s">
        <v>10420</v>
      </c>
    </row>
    <row r="320" spans="1:12" ht="15.5" thickTop="1" thickBot="1" x14ac:dyDescent="0.4">
      <c r="A320" s="50" t="s">
        <v>944</v>
      </c>
      <c r="B320" s="9" t="s">
        <v>945</v>
      </c>
      <c r="C320" s="9" t="s">
        <v>941</v>
      </c>
      <c r="D320" s="9" t="s">
        <v>10</v>
      </c>
      <c r="E320" s="7">
        <v>1766136.37</v>
      </c>
      <c r="F320" s="6"/>
      <c r="G320" s="130" t="str">
        <f>VLOOKUP(A320,'NCES LEA District ID'!$F$3:$S$854,14,FALSE)</f>
        <v>1711400</v>
      </c>
      <c r="H320" s="131">
        <f>VLOOKUP(A320,'Enrollment FY18-20'!$A$9:$BL$859,62,FALSE)</f>
        <v>411.5</v>
      </c>
      <c r="I320" s="132">
        <f t="shared" si="8"/>
        <v>4291.9474362089913</v>
      </c>
      <c r="J320" s="133">
        <f>VLOOKUP(A320,'SAIPE FY22'!$C$9:$N$859,9,FALSE)</f>
        <v>0.15102040816326531</v>
      </c>
      <c r="K320" s="134">
        <f t="shared" si="9"/>
        <v>865538</v>
      </c>
      <c r="L320" s="130" t="s">
        <v>10420</v>
      </c>
    </row>
    <row r="321" spans="1:12" ht="15.5" thickTop="1" thickBot="1" x14ac:dyDescent="0.4">
      <c r="A321" s="50" t="s">
        <v>259</v>
      </c>
      <c r="B321" s="9" t="s">
        <v>260</v>
      </c>
      <c r="C321" s="9" t="s">
        <v>128</v>
      </c>
      <c r="D321" s="9" t="s">
        <v>108</v>
      </c>
      <c r="E321" s="7">
        <v>8473767.0199999996</v>
      </c>
      <c r="F321" s="6"/>
      <c r="G321" s="130" t="str">
        <f>VLOOKUP(A321,'NCES LEA District ID'!$F$3:$S$854,14,FALSE)</f>
        <v>1723850</v>
      </c>
      <c r="H321" s="131">
        <f>VLOOKUP(A321,'Enrollment FY18-20'!$A$9:$BL$859,62,FALSE)</f>
        <v>2283</v>
      </c>
      <c r="I321" s="132">
        <f t="shared" si="8"/>
        <v>3711.680692071835</v>
      </c>
      <c r="J321" s="133">
        <f>VLOOKUP(A321,'SAIPE FY22'!$C$9:$N$859,9,FALSE)</f>
        <v>0.15092748735244518</v>
      </c>
      <c r="K321" s="134">
        <f t="shared" si="9"/>
        <v>867821</v>
      </c>
      <c r="L321" s="130" t="s">
        <v>10420</v>
      </c>
    </row>
    <row r="322" spans="1:12" ht="15.5" thickTop="1" thickBot="1" x14ac:dyDescent="0.4">
      <c r="A322" s="50" t="s">
        <v>305</v>
      </c>
      <c r="B322" s="9" t="s">
        <v>306</v>
      </c>
      <c r="C322" s="9" t="s">
        <v>128</v>
      </c>
      <c r="D322" s="9" t="s">
        <v>108</v>
      </c>
      <c r="E322" s="7">
        <v>2491911</v>
      </c>
      <c r="F322" s="6"/>
      <c r="G322" s="130" t="str">
        <f>VLOOKUP(A322,'NCES LEA District ID'!$F$3:$S$854,14,FALSE)</f>
        <v>1703480</v>
      </c>
      <c r="H322" s="131">
        <f>VLOOKUP(A322,'Enrollment FY18-20'!$A$9:$BL$859,62,FALSE)</f>
        <v>1555.5</v>
      </c>
      <c r="I322" s="132">
        <f t="shared" si="8"/>
        <v>1602</v>
      </c>
      <c r="J322" s="133">
        <f>VLOOKUP(A322,'SAIPE FY22'!$C$9:$N$859,9,FALSE)</f>
        <v>0.15020697811945594</v>
      </c>
      <c r="K322" s="134">
        <f t="shared" si="9"/>
        <v>869376.5</v>
      </c>
      <c r="L322" s="130" t="s">
        <v>10420</v>
      </c>
    </row>
    <row r="323" spans="1:12" ht="15.5" thickTop="1" thickBot="1" x14ac:dyDescent="0.4">
      <c r="A323" s="50" t="s">
        <v>169</v>
      </c>
      <c r="B323" s="9" t="s">
        <v>170</v>
      </c>
      <c r="C323" s="9" t="s">
        <v>128</v>
      </c>
      <c r="D323" s="9" t="s">
        <v>108</v>
      </c>
      <c r="E323" s="7">
        <v>7325434.2599999998</v>
      </c>
      <c r="F323" s="6"/>
      <c r="G323" s="130" t="str">
        <f>VLOOKUP(A323,'NCES LEA District ID'!$F$3:$S$854,14,FALSE)</f>
        <v>1713140</v>
      </c>
      <c r="H323" s="131">
        <f>VLOOKUP(A323,'Enrollment FY18-20'!$A$9:$BL$859,62,FALSE)</f>
        <v>3228</v>
      </c>
      <c r="I323" s="132">
        <f t="shared" si="8"/>
        <v>2269.341468401487</v>
      </c>
      <c r="J323" s="133">
        <f>VLOOKUP(A323,'SAIPE FY22'!$C$9:$N$859,9,FALSE)</f>
        <v>0.15014852822036187</v>
      </c>
      <c r="K323" s="134">
        <f t="shared" si="9"/>
        <v>872604.5</v>
      </c>
      <c r="L323" s="130" t="s">
        <v>10420</v>
      </c>
    </row>
    <row r="324" spans="1:12" ht="15.5" thickTop="1" thickBot="1" x14ac:dyDescent="0.4">
      <c r="A324" s="50" t="s">
        <v>1439</v>
      </c>
      <c r="B324" s="9" t="s">
        <v>1440</v>
      </c>
      <c r="C324" s="9" t="s">
        <v>1441</v>
      </c>
      <c r="D324" s="9" t="s">
        <v>10</v>
      </c>
      <c r="E324" s="7">
        <v>1183832.49</v>
      </c>
      <c r="F324" s="6"/>
      <c r="G324" s="130" t="str">
        <f>VLOOKUP(A324,'NCES LEA District ID'!$F$3:$S$854,14,FALSE)</f>
        <v>1710980</v>
      </c>
      <c r="H324" s="131">
        <f>VLOOKUP(A324,'Enrollment FY18-20'!$A$9:$BL$859,62,FALSE)</f>
        <v>207</v>
      </c>
      <c r="I324" s="132">
        <f t="shared" si="8"/>
        <v>5718.9975362318837</v>
      </c>
      <c r="J324" s="133">
        <f>VLOOKUP(A324,'SAIPE FY22'!$C$9:$N$859,9,FALSE)</f>
        <v>0.15</v>
      </c>
      <c r="K324" s="134">
        <f t="shared" si="9"/>
        <v>872811.5</v>
      </c>
      <c r="L324" s="130" t="s">
        <v>10420</v>
      </c>
    </row>
    <row r="325" spans="1:12" ht="15.5" thickTop="1" thickBot="1" x14ac:dyDescent="0.4">
      <c r="A325" s="50" t="s">
        <v>1457</v>
      </c>
      <c r="B325" s="9" t="s">
        <v>1458</v>
      </c>
      <c r="C325" s="9" t="s">
        <v>1454</v>
      </c>
      <c r="D325" s="9" t="s">
        <v>108</v>
      </c>
      <c r="E325" s="7">
        <v>53774.479999999996</v>
      </c>
      <c r="F325" s="6"/>
      <c r="G325" s="130" t="str">
        <f>VLOOKUP(A325,'NCES LEA District ID'!$F$3:$S$854,14,FALSE)</f>
        <v>1737800</v>
      </c>
      <c r="H325" s="131">
        <f>VLOOKUP(A325,'Enrollment FY18-20'!$A$9:$BL$859,62,FALSE)</f>
        <v>65</v>
      </c>
      <c r="I325" s="132">
        <f t="shared" si="8"/>
        <v>827.29969230769223</v>
      </c>
      <c r="J325" s="133">
        <f>VLOOKUP(A325,'SAIPE FY22'!$C$9:$N$859,9,FALSE)</f>
        <v>0.15</v>
      </c>
      <c r="K325" s="134">
        <f t="shared" si="9"/>
        <v>872876.5</v>
      </c>
      <c r="L325" s="130" t="s">
        <v>10420</v>
      </c>
    </row>
    <row r="326" spans="1:12" ht="15.5" thickTop="1" thickBot="1" x14ac:dyDescent="0.4">
      <c r="A326" s="50" t="s">
        <v>1663</v>
      </c>
      <c r="B326" s="9" t="s">
        <v>1664</v>
      </c>
      <c r="C326" s="9" t="s">
        <v>1643</v>
      </c>
      <c r="D326" s="9" t="s">
        <v>108</v>
      </c>
      <c r="E326" s="7">
        <v>407188.64999999997</v>
      </c>
      <c r="F326" s="6"/>
      <c r="G326" s="130" t="str">
        <f>VLOOKUP(A326,'NCES LEA District ID'!$F$3:$S$854,14,FALSE)</f>
        <v>1733120</v>
      </c>
      <c r="H326" s="131">
        <f>VLOOKUP(A326,'Enrollment FY18-20'!$A$9:$BL$859,62,FALSE)</f>
        <v>207.5</v>
      </c>
      <c r="I326" s="132">
        <f t="shared" si="8"/>
        <v>1962.3549397590359</v>
      </c>
      <c r="J326" s="133">
        <f>VLOOKUP(A326,'SAIPE FY22'!$C$9:$N$859,9,FALSE)</f>
        <v>0.14977973568281938</v>
      </c>
      <c r="K326" s="134">
        <f t="shared" si="9"/>
        <v>873084</v>
      </c>
      <c r="L326" s="130" t="s">
        <v>10420</v>
      </c>
    </row>
    <row r="327" spans="1:12" ht="15.5" thickTop="1" thickBot="1" x14ac:dyDescent="0.4">
      <c r="A327" s="50" t="s">
        <v>405</v>
      </c>
      <c r="B327" s="9" t="s">
        <v>406</v>
      </c>
      <c r="C327" s="9" t="s">
        <v>128</v>
      </c>
      <c r="D327" s="9" t="s">
        <v>119</v>
      </c>
      <c r="E327" s="7">
        <v>3704034.4699999997</v>
      </c>
      <c r="F327" s="6"/>
      <c r="G327" s="130" t="str">
        <f>VLOOKUP(A327,'NCES LEA District ID'!$F$3:$S$854,14,FALSE)</f>
        <v>1729220</v>
      </c>
      <c r="H327" s="131">
        <f>VLOOKUP(A327,'Enrollment FY18-20'!$A$9:$BL$859,62,FALSE)</f>
        <v>1845.5</v>
      </c>
      <c r="I327" s="132">
        <f t="shared" si="8"/>
        <v>2007.0628393389325</v>
      </c>
      <c r="J327" s="133">
        <f>VLOOKUP(A327,'SAIPE FY22'!$C$9:$N$859,9,FALSE)</f>
        <v>0.14967996061053668</v>
      </c>
      <c r="K327" s="134">
        <f t="shared" si="9"/>
        <v>874929.5</v>
      </c>
      <c r="L327" s="130" t="s">
        <v>10420</v>
      </c>
    </row>
    <row r="328" spans="1:12" ht="15.5" thickTop="1" thickBot="1" x14ac:dyDescent="0.4">
      <c r="A328" s="50" t="s">
        <v>824</v>
      </c>
      <c r="B328" s="9" t="s">
        <v>825</v>
      </c>
      <c r="C328" s="9" t="s">
        <v>808</v>
      </c>
      <c r="D328" s="9" t="s">
        <v>10</v>
      </c>
      <c r="E328" s="7">
        <v>1581226.22</v>
      </c>
      <c r="F328" s="6"/>
      <c r="G328" s="130" t="str">
        <f>VLOOKUP(A328,'NCES LEA District ID'!$F$3:$S$854,14,FALSE)</f>
        <v>1716020</v>
      </c>
      <c r="H328" s="131">
        <f>VLOOKUP(A328,'Enrollment FY18-20'!$A$9:$BL$859,62,FALSE)</f>
        <v>408.5</v>
      </c>
      <c r="I328" s="132">
        <f t="shared" ref="I328:I391" si="10">E328/H328</f>
        <v>3870.8108200734391</v>
      </c>
      <c r="J328" s="133">
        <f>VLOOKUP(A328,'SAIPE FY22'!$C$9:$N$859,9,FALSE)</f>
        <v>0.14942528735632185</v>
      </c>
      <c r="K328" s="134">
        <f t="shared" si="9"/>
        <v>875338</v>
      </c>
      <c r="L328" s="130" t="s">
        <v>10420</v>
      </c>
    </row>
    <row r="329" spans="1:12" ht="15.5" thickTop="1" thickBot="1" x14ac:dyDescent="0.4">
      <c r="A329" s="50" t="s">
        <v>215</v>
      </c>
      <c r="B329" s="9" t="s">
        <v>216</v>
      </c>
      <c r="C329" s="9" t="s">
        <v>128</v>
      </c>
      <c r="D329" s="9" t="s">
        <v>108</v>
      </c>
      <c r="E329" s="7">
        <v>6332657.6099999994</v>
      </c>
      <c r="F329" s="6"/>
      <c r="G329" s="130" t="str">
        <f>VLOOKUP(A329,'NCES LEA District ID'!$F$3:$S$854,14,FALSE)</f>
        <v>1724330</v>
      </c>
      <c r="H329" s="131">
        <f>VLOOKUP(A329,'Enrollment FY18-20'!$A$9:$BL$859,62,FALSE)</f>
        <v>2510.5</v>
      </c>
      <c r="I329" s="132">
        <f t="shared" si="10"/>
        <v>2522.4686755626367</v>
      </c>
      <c r="J329" s="133">
        <f>VLOOKUP(A329,'SAIPE FY22'!$C$9:$N$859,9,FALSE)</f>
        <v>0.14916666666666667</v>
      </c>
      <c r="K329" s="134">
        <f t="shared" si="9"/>
        <v>877848.5</v>
      </c>
      <c r="L329" s="130" t="s">
        <v>10420</v>
      </c>
    </row>
    <row r="330" spans="1:12" ht="15.5" thickTop="1" thickBot="1" x14ac:dyDescent="0.4">
      <c r="A330" s="50" t="s">
        <v>1484</v>
      </c>
      <c r="B330" s="9" t="s">
        <v>1485</v>
      </c>
      <c r="C330" s="9" t="s">
        <v>1467</v>
      </c>
      <c r="D330" s="9" t="s">
        <v>108</v>
      </c>
      <c r="E330" s="7">
        <v>96717.830000000016</v>
      </c>
      <c r="F330" s="6"/>
      <c r="G330" s="130" t="str">
        <f>VLOOKUP(A330,'NCES LEA District ID'!$F$3:$S$854,14,FALSE)</f>
        <v>1714410</v>
      </c>
      <c r="H330" s="131">
        <f>VLOOKUP(A330,'Enrollment FY18-20'!$A$9:$BL$859,62,FALSE)</f>
        <v>78</v>
      </c>
      <c r="I330" s="132">
        <f t="shared" si="10"/>
        <v>1239.9721794871798</v>
      </c>
      <c r="J330" s="133">
        <f>VLOOKUP(A330,'SAIPE FY22'!$C$9:$N$859,9,FALSE)</f>
        <v>0.14912280701754385</v>
      </c>
      <c r="K330" s="134">
        <f t="shared" ref="K330:K393" si="11">+K329+H330</f>
        <v>877926.5</v>
      </c>
      <c r="L330" s="130" t="s">
        <v>10420</v>
      </c>
    </row>
    <row r="331" spans="1:12" ht="15.5" thickTop="1" thickBot="1" x14ac:dyDescent="0.4">
      <c r="A331" s="50" t="s">
        <v>1476</v>
      </c>
      <c r="B331" s="9" t="s">
        <v>1477</v>
      </c>
      <c r="C331" s="9" t="s">
        <v>1467</v>
      </c>
      <c r="D331" s="9" t="s">
        <v>10</v>
      </c>
      <c r="E331" s="7">
        <v>1541842.3299999998</v>
      </c>
      <c r="F331" s="6"/>
      <c r="G331" s="130" t="str">
        <f>VLOOKUP(A331,'NCES LEA District ID'!$F$3:$S$854,14,FALSE)</f>
        <v>1732100</v>
      </c>
      <c r="H331" s="131">
        <f>VLOOKUP(A331,'Enrollment FY18-20'!$A$9:$BL$859,62,FALSE)</f>
        <v>527</v>
      </c>
      <c r="I331" s="132">
        <f t="shared" si="10"/>
        <v>2925.6970208728649</v>
      </c>
      <c r="J331" s="133">
        <f>VLOOKUP(A331,'SAIPE FY22'!$C$9:$N$859,9,FALSE)</f>
        <v>0.14879999999999999</v>
      </c>
      <c r="K331" s="134">
        <f t="shared" si="11"/>
        <v>878453.5</v>
      </c>
      <c r="L331" s="130" t="s">
        <v>10420</v>
      </c>
    </row>
    <row r="332" spans="1:12" ht="15.5" thickTop="1" thickBot="1" x14ac:dyDescent="0.4">
      <c r="A332" s="50" t="s">
        <v>57</v>
      </c>
      <c r="B332" s="9" t="s">
        <v>58</v>
      </c>
      <c r="C332" s="9" t="s">
        <v>56</v>
      </c>
      <c r="D332" s="9" t="s">
        <v>10</v>
      </c>
      <c r="E332" s="7">
        <v>7323402.8700000001</v>
      </c>
      <c r="F332" s="6"/>
      <c r="G332" s="130" t="str">
        <f>VLOOKUP(A332,'NCES LEA District ID'!$F$3:$S$854,14,FALSE)</f>
        <v>1717730</v>
      </c>
      <c r="H332" s="131">
        <f>VLOOKUP(A332,'Enrollment FY18-20'!$A$9:$BL$859,62,FALSE)</f>
        <v>1704.5</v>
      </c>
      <c r="I332" s="132">
        <f t="shared" si="10"/>
        <v>4296.5109240246411</v>
      </c>
      <c r="J332" s="133">
        <f>VLOOKUP(A332,'SAIPE FY22'!$C$9:$N$859,9,FALSE)</f>
        <v>0.14840579710144927</v>
      </c>
      <c r="K332" s="134">
        <f t="shared" si="11"/>
        <v>880158</v>
      </c>
      <c r="L332" s="130" t="s">
        <v>10420</v>
      </c>
    </row>
    <row r="333" spans="1:12" ht="15.5" thickTop="1" thickBot="1" x14ac:dyDescent="0.4">
      <c r="A333" s="50" t="s">
        <v>1667</v>
      </c>
      <c r="B333" s="9" t="s">
        <v>1668</v>
      </c>
      <c r="C333" s="9" t="s">
        <v>1643</v>
      </c>
      <c r="D333" s="9" t="s">
        <v>108</v>
      </c>
      <c r="E333" s="7">
        <v>11023336.789999999</v>
      </c>
      <c r="F333" s="6"/>
      <c r="G333" s="130" t="str">
        <f>VLOOKUP(A333,'NCES LEA District ID'!$F$3:$S$854,14,FALSE)</f>
        <v>1731080</v>
      </c>
      <c r="H333" s="131">
        <f>VLOOKUP(A333,'Enrollment FY18-20'!$A$9:$BL$859,62,FALSE)</f>
        <v>3409</v>
      </c>
      <c r="I333" s="132">
        <f t="shared" si="10"/>
        <v>3233.598354356116</v>
      </c>
      <c r="J333" s="133">
        <f>VLOOKUP(A333,'SAIPE FY22'!$C$9:$N$859,9,FALSE)</f>
        <v>0.14833333333333334</v>
      </c>
      <c r="K333" s="134">
        <f t="shared" si="11"/>
        <v>883567</v>
      </c>
      <c r="L333" s="130" t="s">
        <v>10420</v>
      </c>
    </row>
    <row r="334" spans="1:12" ht="15.5" thickTop="1" thickBot="1" x14ac:dyDescent="0.4">
      <c r="A334" s="50" t="s">
        <v>1770</v>
      </c>
      <c r="B334" s="9" t="s">
        <v>1771</v>
      </c>
      <c r="C334" s="9" t="s">
        <v>1769</v>
      </c>
      <c r="D334" s="9" t="s">
        <v>10</v>
      </c>
      <c r="E334" s="7">
        <v>2107972.21</v>
      </c>
      <c r="F334" s="6"/>
      <c r="G334" s="130" t="str">
        <f>VLOOKUP(A334,'NCES LEA District ID'!$F$3:$S$854,14,FALSE)</f>
        <v>1724900</v>
      </c>
      <c r="H334" s="131">
        <f>VLOOKUP(A334,'Enrollment FY18-20'!$A$9:$BL$859,62,FALSE)</f>
        <v>387</v>
      </c>
      <c r="I334" s="132">
        <f t="shared" si="10"/>
        <v>5446.9566149870798</v>
      </c>
      <c r="J334" s="133">
        <f>VLOOKUP(A334,'SAIPE FY22'!$C$9:$N$859,9,FALSE)</f>
        <v>0.14825581395348839</v>
      </c>
      <c r="K334" s="134">
        <f t="shared" si="11"/>
        <v>883954</v>
      </c>
      <c r="L334" s="130" t="s">
        <v>10420</v>
      </c>
    </row>
    <row r="335" spans="1:12" ht="15.5" thickTop="1" thickBot="1" x14ac:dyDescent="0.4">
      <c r="A335" s="50" t="s">
        <v>602</v>
      </c>
      <c r="B335" s="9" t="s">
        <v>603</v>
      </c>
      <c r="C335" s="9" t="s">
        <v>577</v>
      </c>
      <c r="D335" s="9" t="s">
        <v>10</v>
      </c>
      <c r="E335" s="7">
        <v>1972014.7100000002</v>
      </c>
      <c r="F335" s="6"/>
      <c r="G335" s="130" t="str">
        <f>VLOOKUP(A335,'NCES LEA District ID'!$F$3:$S$854,14,FALSE)</f>
        <v>1701417</v>
      </c>
      <c r="H335" s="131">
        <f>VLOOKUP(A335,'Enrollment FY18-20'!$A$9:$BL$859,62,FALSE)</f>
        <v>356.5</v>
      </c>
      <c r="I335" s="132">
        <f t="shared" si="10"/>
        <v>5531.5980645161299</v>
      </c>
      <c r="J335" s="133">
        <f>VLOOKUP(A335,'SAIPE FY22'!$C$9:$N$859,9,FALSE)</f>
        <v>0.14822546972860126</v>
      </c>
      <c r="K335" s="134">
        <f t="shared" si="11"/>
        <v>884310.5</v>
      </c>
      <c r="L335" s="130" t="s">
        <v>10420</v>
      </c>
    </row>
    <row r="336" spans="1:12" ht="15.5" thickTop="1" thickBot="1" x14ac:dyDescent="0.4">
      <c r="A336" s="50" t="s">
        <v>1025</v>
      </c>
      <c r="B336" s="9" t="s">
        <v>1026</v>
      </c>
      <c r="C336" s="9" t="s">
        <v>1024</v>
      </c>
      <c r="D336" s="9" t="s">
        <v>10</v>
      </c>
      <c r="E336" s="7">
        <v>1444973.6500000001</v>
      </c>
      <c r="F336" s="6"/>
      <c r="G336" s="130" t="str">
        <f>VLOOKUP(A336,'NCES LEA District ID'!$F$3:$S$854,14,FALSE)</f>
        <v>1737490</v>
      </c>
      <c r="H336" s="131">
        <f>VLOOKUP(A336,'Enrollment FY18-20'!$A$9:$BL$859,62,FALSE)</f>
        <v>642.5</v>
      </c>
      <c r="I336" s="132">
        <f t="shared" si="10"/>
        <v>2248.9862256809342</v>
      </c>
      <c r="J336" s="133">
        <f>VLOOKUP(A336,'SAIPE FY22'!$C$9:$N$859,9,FALSE)</f>
        <v>0.14814814814814814</v>
      </c>
      <c r="K336" s="134">
        <f t="shared" si="11"/>
        <v>884953</v>
      </c>
      <c r="L336" s="130" t="s">
        <v>10420</v>
      </c>
    </row>
    <row r="337" spans="1:12" ht="15.5" thickTop="1" thickBot="1" x14ac:dyDescent="0.4">
      <c r="A337" s="50" t="s">
        <v>1123</v>
      </c>
      <c r="B337" s="9" t="s">
        <v>1124</v>
      </c>
      <c r="C337" s="9" t="s">
        <v>1099</v>
      </c>
      <c r="D337" s="9" t="s">
        <v>108</v>
      </c>
      <c r="E337" s="7">
        <v>6277985.0099999988</v>
      </c>
      <c r="F337" s="6"/>
      <c r="G337" s="130" t="str">
        <f>VLOOKUP(A337,'NCES LEA District ID'!$F$3:$S$854,14,FALSE)</f>
        <v>1706750</v>
      </c>
      <c r="H337" s="131">
        <f>VLOOKUP(A337,'Enrollment FY18-20'!$A$9:$BL$859,62,FALSE)</f>
        <v>2348.5</v>
      </c>
      <c r="I337" s="132">
        <f t="shared" si="10"/>
        <v>2673.1892740046833</v>
      </c>
      <c r="J337" s="133">
        <f>VLOOKUP(A337,'SAIPE FY22'!$C$9:$N$859,9,FALSE)</f>
        <v>0.14807765511990864</v>
      </c>
      <c r="K337" s="134">
        <f t="shared" si="11"/>
        <v>887301.5</v>
      </c>
      <c r="L337" s="130" t="s">
        <v>10420</v>
      </c>
    </row>
    <row r="338" spans="1:12" ht="15.5" thickTop="1" thickBot="1" x14ac:dyDescent="0.4">
      <c r="A338" s="50" t="s">
        <v>1767</v>
      </c>
      <c r="B338" s="9" t="s">
        <v>1768</v>
      </c>
      <c r="C338" s="9" t="s">
        <v>1769</v>
      </c>
      <c r="D338" s="9" t="s">
        <v>10</v>
      </c>
      <c r="E338" s="7">
        <v>5933208.3600000003</v>
      </c>
      <c r="F338" s="6"/>
      <c r="G338" s="130" t="str">
        <f>VLOOKUP(A338,'NCES LEA District ID'!$F$3:$S$854,14,FALSE)</f>
        <v>1724870</v>
      </c>
      <c r="H338" s="131">
        <f>VLOOKUP(A338,'Enrollment FY18-20'!$A$9:$BL$859,62,FALSE)</f>
        <v>1278.5</v>
      </c>
      <c r="I338" s="132">
        <f t="shared" si="10"/>
        <v>4640.7574188502158</v>
      </c>
      <c r="J338" s="133">
        <f>VLOOKUP(A338,'SAIPE FY22'!$C$9:$N$859,9,FALSE)</f>
        <v>0.14786585365853658</v>
      </c>
      <c r="K338" s="134">
        <f t="shared" si="11"/>
        <v>888580</v>
      </c>
      <c r="L338" s="130" t="s">
        <v>10420</v>
      </c>
    </row>
    <row r="339" spans="1:12" ht="15.5" thickTop="1" thickBot="1" x14ac:dyDescent="0.4">
      <c r="A339" s="50" t="s">
        <v>984</v>
      </c>
      <c r="B339" s="9" t="s">
        <v>985</v>
      </c>
      <c r="C339" s="9" t="s">
        <v>981</v>
      </c>
      <c r="D339" s="9" t="s">
        <v>108</v>
      </c>
      <c r="E339" s="7">
        <v>479510.36000000004</v>
      </c>
      <c r="F339" s="6"/>
      <c r="G339" s="130" t="str">
        <f>VLOOKUP(A339,'NCES LEA District ID'!$F$3:$S$854,14,FALSE)</f>
        <v>1721510</v>
      </c>
      <c r="H339" s="131">
        <f>VLOOKUP(A339,'Enrollment FY18-20'!$A$9:$BL$859,62,FALSE)</f>
        <v>191.5</v>
      </c>
      <c r="I339" s="132">
        <f t="shared" si="10"/>
        <v>2503.9705483028724</v>
      </c>
      <c r="J339" s="133">
        <f>VLOOKUP(A339,'SAIPE FY22'!$C$9:$N$859,9,FALSE)</f>
        <v>0.14778325123152711</v>
      </c>
      <c r="K339" s="134">
        <f t="shared" si="11"/>
        <v>888771.5</v>
      </c>
      <c r="L339" s="130" t="s">
        <v>10420</v>
      </c>
    </row>
    <row r="340" spans="1:12" ht="15.5" thickTop="1" thickBot="1" x14ac:dyDescent="0.4">
      <c r="A340" s="50" t="s">
        <v>1216</v>
      </c>
      <c r="B340" s="9" t="s">
        <v>1217</v>
      </c>
      <c r="C340" s="9" t="s">
        <v>1161</v>
      </c>
      <c r="D340" s="9" t="s">
        <v>108</v>
      </c>
      <c r="E340" s="7">
        <v>140405.18</v>
      </c>
      <c r="F340" s="6"/>
      <c r="G340" s="130" t="str">
        <f>VLOOKUP(A340,'NCES LEA District ID'!$F$3:$S$854,14,FALSE)</f>
        <v>1704950</v>
      </c>
      <c r="H340" s="131">
        <f>VLOOKUP(A340,'Enrollment FY18-20'!$A$9:$BL$859,62,FALSE)</f>
        <v>161</v>
      </c>
      <c r="I340" s="132">
        <f t="shared" si="10"/>
        <v>872.08186335403718</v>
      </c>
      <c r="J340" s="133">
        <f>VLOOKUP(A340,'SAIPE FY22'!$C$9:$N$859,9,FALSE)</f>
        <v>0.14754098360655737</v>
      </c>
      <c r="K340" s="134">
        <f t="shared" si="11"/>
        <v>888932.5</v>
      </c>
      <c r="L340" s="130" t="s">
        <v>10420</v>
      </c>
    </row>
    <row r="341" spans="1:12" ht="15.5" thickTop="1" thickBot="1" x14ac:dyDescent="0.4">
      <c r="A341" s="50" t="s">
        <v>275</v>
      </c>
      <c r="B341" s="9" t="s">
        <v>276</v>
      </c>
      <c r="C341" s="9" t="s">
        <v>128</v>
      </c>
      <c r="D341" s="9" t="s">
        <v>119</v>
      </c>
      <c r="E341" s="7">
        <v>15688524.4</v>
      </c>
      <c r="F341" s="6"/>
      <c r="G341" s="130" t="str">
        <f>VLOOKUP(A341,'NCES LEA District ID'!$F$3:$S$854,14,FALSE)</f>
        <v>1732910</v>
      </c>
      <c r="H341" s="131">
        <f>VLOOKUP(A341,'Enrollment FY18-20'!$A$9:$BL$859,62,FALSE)</f>
        <v>4504.5</v>
      </c>
      <c r="I341" s="132">
        <f t="shared" si="10"/>
        <v>3482.8558996558995</v>
      </c>
      <c r="J341" s="133">
        <f>VLOOKUP(A341,'SAIPE FY22'!$C$9:$N$859,9,FALSE)</f>
        <v>0.14629289215686275</v>
      </c>
      <c r="K341" s="134">
        <f t="shared" si="11"/>
        <v>893437</v>
      </c>
      <c r="L341" s="130" t="s">
        <v>10420</v>
      </c>
    </row>
    <row r="342" spans="1:12" ht="15.5" thickTop="1" thickBot="1" x14ac:dyDescent="0.4">
      <c r="A342" s="50" t="s">
        <v>351</v>
      </c>
      <c r="B342" s="9" t="s">
        <v>352</v>
      </c>
      <c r="C342" s="9" t="s">
        <v>128</v>
      </c>
      <c r="D342" s="9" t="s">
        <v>108</v>
      </c>
      <c r="E342" s="7">
        <v>416333.13</v>
      </c>
      <c r="F342" s="6"/>
      <c r="G342" s="130" t="str">
        <f>VLOOKUP(A342,'NCES LEA District ID'!$F$3:$S$854,14,FALSE)</f>
        <v>1738910</v>
      </c>
      <c r="H342" s="131">
        <f>VLOOKUP(A342,'Enrollment FY18-20'!$A$9:$BL$859,62,FALSE)</f>
        <v>233.5</v>
      </c>
      <c r="I342" s="132">
        <f t="shared" si="10"/>
        <v>1783.0112633832978</v>
      </c>
      <c r="J342" s="133">
        <f>VLOOKUP(A342,'SAIPE FY22'!$C$9:$N$859,9,FALSE)</f>
        <v>0.14590747330960854</v>
      </c>
      <c r="K342" s="134">
        <f t="shared" si="11"/>
        <v>893670.5</v>
      </c>
      <c r="L342" s="130" t="s">
        <v>10420</v>
      </c>
    </row>
    <row r="343" spans="1:12" ht="15.5" thickTop="1" thickBot="1" x14ac:dyDescent="0.4">
      <c r="A343" s="50" t="s">
        <v>1033</v>
      </c>
      <c r="B343" s="9" t="s">
        <v>1034</v>
      </c>
      <c r="C343" s="9" t="s">
        <v>1027</v>
      </c>
      <c r="D343" s="9" t="s">
        <v>108</v>
      </c>
      <c r="E343" s="7">
        <v>973116.76</v>
      </c>
      <c r="F343" s="6"/>
      <c r="G343" s="130" t="str">
        <f>VLOOKUP(A343,'NCES LEA District ID'!$F$3:$S$854,14,FALSE)</f>
        <v>1712150</v>
      </c>
      <c r="H343" s="131">
        <f>VLOOKUP(A343,'Enrollment FY18-20'!$A$9:$BL$859,62,FALSE)</f>
        <v>199</v>
      </c>
      <c r="I343" s="132">
        <f t="shared" si="10"/>
        <v>4890.0339698492462</v>
      </c>
      <c r="J343" s="133">
        <f>VLOOKUP(A343,'SAIPE FY22'!$C$9:$N$859,9,FALSE)</f>
        <v>0.145748987854251</v>
      </c>
      <c r="K343" s="134">
        <f t="shared" si="11"/>
        <v>893869.5</v>
      </c>
      <c r="L343" s="130" t="s">
        <v>10420</v>
      </c>
    </row>
    <row r="344" spans="1:12" ht="15.5" thickTop="1" thickBot="1" x14ac:dyDescent="0.4">
      <c r="A344" s="50" t="s">
        <v>862</v>
      </c>
      <c r="B344" s="9" t="s">
        <v>863</v>
      </c>
      <c r="C344" s="9" t="s">
        <v>859</v>
      </c>
      <c r="D344" s="9" t="s">
        <v>108</v>
      </c>
      <c r="E344" s="7">
        <v>213342.40999999997</v>
      </c>
      <c r="F344" s="6"/>
      <c r="G344" s="130" t="str">
        <f>VLOOKUP(A344,'NCES LEA District ID'!$F$3:$S$854,14,FALSE)</f>
        <v>1703210</v>
      </c>
      <c r="H344" s="131">
        <f>VLOOKUP(A344,'Enrollment FY18-20'!$A$9:$BL$859,62,FALSE)</f>
        <v>71</v>
      </c>
      <c r="I344" s="132">
        <f t="shared" si="10"/>
        <v>3004.8226760563375</v>
      </c>
      <c r="J344" s="133">
        <f>VLOOKUP(A344,'SAIPE FY22'!$C$9:$N$859,9,FALSE)</f>
        <v>0.14563106796116504</v>
      </c>
      <c r="K344" s="134">
        <f t="shared" si="11"/>
        <v>893940.5</v>
      </c>
      <c r="L344" s="130" t="s">
        <v>10420</v>
      </c>
    </row>
    <row r="345" spans="1:12" ht="15.5" thickTop="1" thickBot="1" x14ac:dyDescent="0.4">
      <c r="A345" s="50" t="s">
        <v>611</v>
      </c>
      <c r="B345" s="9" t="s">
        <v>612</v>
      </c>
      <c r="C345" s="9" t="s">
        <v>606</v>
      </c>
      <c r="D345" s="9" t="s">
        <v>108</v>
      </c>
      <c r="E345" s="7">
        <v>944052.2</v>
      </c>
      <c r="F345" s="6"/>
      <c r="G345" s="130" t="str">
        <f>VLOOKUP(A345,'NCES LEA District ID'!$F$3:$S$854,14,FALSE)</f>
        <v>1735770</v>
      </c>
      <c r="H345" s="131">
        <f>VLOOKUP(A345,'Enrollment FY18-20'!$A$9:$BL$859,62,FALSE)</f>
        <v>274</v>
      </c>
      <c r="I345" s="132">
        <f t="shared" si="10"/>
        <v>3445.4459854014599</v>
      </c>
      <c r="J345" s="133">
        <f>VLOOKUP(A345,'SAIPE FY22'!$C$9:$N$859,9,FALSE)</f>
        <v>0.14545454545454545</v>
      </c>
      <c r="K345" s="134">
        <f t="shared" si="11"/>
        <v>894214.5</v>
      </c>
      <c r="L345" s="130" t="s">
        <v>10420</v>
      </c>
    </row>
    <row r="346" spans="1:12" ht="15.5" thickTop="1" thickBot="1" x14ac:dyDescent="0.4">
      <c r="A346" s="50" t="s">
        <v>401</v>
      </c>
      <c r="B346" s="9" t="s">
        <v>402</v>
      </c>
      <c r="C346" s="9" t="s">
        <v>128</v>
      </c>
      <c r="D346" s="9" t="s">
        <v>119</v>
      </c>
      <c r="E346" s="7">
        <v>16928104.219999999</v>
      </c>
      <c r="F346" s="6"/>
      <c r="G346" s="130" t="str">
        <f>VLOOKUP(A346,'NCES LEA District ID'!$F$3:$S$854,14,FALSE)</f>
        <v>1733420</v>
      </c>
      <c r="H346" s="131">
        <f>VLOOKUP(A346,'Enrollment FY18-20'!$A$9:$BL$859,62,FALSE)</f>
        <v>3511</v>
      </c>
      <c r="I346" s="132">
        <f t="shared" si="10"/>
        <v>4821.4480831671881</v>
      </c>
      <c r="J346" s="133">
        <f>VLOOKUP(A346,'SAIPE FY22'!$C$9:$N$859,9,FALSE)</f>
        <v>0.14506457564575645</v>
      </c>
      <c r="K346" s="134">
        <f t="shared" si="11"/>
        <v>897725.5</v>
      </c>
      <c r="L346" s="130" t="s">
        <v>10420</v>
      </c>
    </row>
    <row r="347" spans="1:12" ht="15.5" thickTop="1" thickBot="1" x14ac:dyDescent="0.4">
      <c r="A347" s="50" t="s">
        <v>876</v>
      </c>
      <c r="B347" s="9" t="s">
        <v>877</v>
      </c>
      <c r="C347" s="9" t="s">
        <v>859</v>
      </c>
      <c r="D347" s="9" t="s">
        <v>10</v>
      </c>
      <c r="E347" s="7">
        <v>3727581.2600000002</v>
      </c>
      <c r="F347" s="6"/>
      <c r="G347" s="130" t="str">
        <f>VLOOKUP(A347,'NCES LEA District ID'!$F$3:$S$854,14,FALSE)</f>
        <v>1735940</v>
      </c>
      <c r="H347" s="131">
        <f>VLOOKUP(A347,'Enrollment FY18-20'!$A$9:$BL$859,62,FALSE)</f>
        <v>604</v>
      </c>
      <c r="I347" s="132">
        <f t="shared" si="10"/>
        <v>6171.4921523178809</v>
      </c>
      <c r="J347" s="133">
        <f>VLOOKUP(A347,'SAIPE FY22'!$C$9:$N$859,9,FALSE)</f>
        <v>0.14471780028943559</v>
      </c>
      <c r="K347" s="134">
        <f t="shared" si="11"/>
        <v>898329.5</v>
      </c>
      <c r="L347" s="130" t="s">
        <v>10420</v>
      </c>
    </row>
    <row r="348" spans="1:12" ht="15.5" thickTop="1" thickBot="1" x14ac:dyDescent="0.4">
      <c r="A348" s="50" t="s">
        <v>1463</v>
      </c>
      <c r="B348" s="9" t="s">
        <v>1464</v>
      </c>
      <c r="C348" s="9" t="s">
        <v>1454</v>
      </c>
      <c r="D348" s="9" t="s">
        <v>10</v>
      </c>
      <c r="E348" s="7">
        <v>685330.34</v>
      </c>
      <c r="F348" s="6"/>
      <c r="G348" s="130" t="str">
        <f>VLOOKUP(A348,'NCES LEA District ID'!$F$3:$S$854,14,FALSE)</f>
        <v>1704380</v>
      </c>
      <c r="H348" s="131">
        <f>VLOOKUP(A348,'Enrollment FY18-20'!$A$9:$BL$859,62,FALSE)</f>
        <v>506.5</v>
      </c>
      <c r="I348" s="132">
        <f t="shared" si="10"/>
        <v>1353.0707601184599</v>
      </c>
      <c r="J348" s="133">
        <f>VLOOKUP(A348,'SAIPE FY22'!$C$9:$N$859,9,FALSE)</f>
        <v>0.14446227929373998</v>
      </c>
      <c r="K348" s="134">
        <f t="shared" si="11"/>
        <v>898836</v>
      </c>
      <c r="L348" s="130" t="s">
        <v>10420</v>
      </c>
    </row>
    <row r="349" spans="1:12" ht="15.5" thickTop="1" thickBot="1" x14ac:dyDescent="0.4">
      <c r="A349" s="50" t="s">
        <v>1255</v>
      </c>
      <c r="B349" s="9" t="s">
        <v>1256</v>
      </c>
      <c r="C349" s="9" t="s">
        <v>1252</v>
      </c>
      <c r="D349" s="9" t="s">
        <v>10</v>
      </c>
      <c r="E349" s="7">
        <v>867444.23999999987</v>
      </c>
      <c r="F349" s="6"/>
      <c r="G349" s="130" t="str">
        <f>VLOOKUP(A349,'NCES LEA District ID'!$F$3:$S$854,14,FALSE)</f>
        <v>1715880</v>
      </c>
      <c r="H349" s="131">
        <f>VLOOKUP(A349,'Enrollment FY18-20'!$A$9:$BL$859,62,FALSE)</f>
        <v>653</v>
      </c>
      <c r="I349" s="132">
        <f t="shared" si="10"/>
        <v>1328.3985298621744</v>
      </c>
      <c r="J349" s="133">
        <f>VLOOKUP(A349,'SAIPE FY22'!$C$9:$N$859,9,FALSE)</f>
        <v>0.14445828144458281</v>
      </c>
      <c r="K349" s="134">
        <f t="shared" si="11"/>
        <v>899489</v>
      </c>
      <c r="L349" s="130" t="s">
        <v>10420</v>
      </c>
    </row>
    <row r="350" spans="1:12" ht="15.5" thickTop="1" thickBot="1" x14ac:dyDescent="0.4">
      <c r="A350" s="50" t="s">
        <v>253</v>
      </c>
      <c r="B350" s="9" t="s">
        <v>254</v>
      </c>
      <c r="C350" s="9" t="s">
        <v>128</v>
      </c>
      <c r="D350" s="9" t="s">
        <v>108</v>
      </c>
      <c r="E350" s="7">
        <v>24721989.539999999</v>
      </c>
      <c r="F350" s="6"/>
      <c r="G350" s="130" t="str">
        <f>VLOOKUP(A350,'NCES LEA District ID'!$F$3:$S$854,14,FALSE)</f>
        <v>1706090</v>
      </c>
      <c r="H350" s="131">
        <f>VLOOKUP(A350,'Enrollment FY18-20'!$A$9:$BL$859,62,FALSE)</f>
        <v>3563</v>
      </c>
      <c r="I350" s="132">
        <f t="shared" si="10"/>
        <v>6938.5320067358962</v>
      </c>
      <c r="J350" s="133">
        <f>VLOOKUP(A350,'SAIPE FY22'!$C$9:$N$859,9,FALSE)</f>
        <v>0.14405405405405405</v>
      </c>
      <c r="K350" s="134">
        <f t="shared" si="11"/>
        <v>903052</v>
      </c>
      <c r="L350" s="130" t="s">
        <v>10420</v>
      </c>
    </row>
    <row r="351" spans="1:12" ht="15.5" thickTop="1" thickBot="1" x14ac:dyDescent="0.4">
      <c r="A351" s="50" t="s">
        <v>1140</v>
      </c>
      <c r="B351" s="9" t="s">
        <v>1141</v>
      </c>
      <c r="C351" s="9" t="s">
        <v>1142</v>
      </c>
      <c r="D351" s="9" t="s">
        <v>10</v>
      </c>
      <c r="E351" s="7">
        <v>1917311.0099999998</v>
      </c>
      <c r="F351" s="6"/>
      <c r="G351" s="130" t="str">
        <f>VLOOKUP(A351,'NCES LEA District ID'!$F$3:$S$854,14,FALSE)</f>
        <v>1700319</v>
      </c>
      <c r="H351" s="131">
        <f>VLOOKUP(A351,'Enrollment FY18-20'!$A$9:$BL$859,62,FALSE)</f>
        <v>735.5</v>
      </c>
      <c r="I351" s="132">
        <f t="shared" si="10"/>
        <v>2606.813065941536</v>
      </c>
      <c r="J351" s="133">
        <f>VLOOKUP(A351,'SAIPE FY22'!$C$9:$N$859,9,FALSE)</f>
        <v>0.14398943196829592</v>
      </c>
      <c r="K351" s="134">
        <f t="shared" si="11"/>
        <v>903787.5</v>
      </c>
      <c r="L351" s="130" t="s">
        <v>10420</v>
      </c>
    </row>
    <row r="352" spans="1:12" ht="15.5" thickTop="1" thickBot="1" x14ac:dyDescent="0.4">
      <c r="A352" s="50" t="s">
        <v>705</v>
      </c>
      <c r="B352" s="9" t="s">
        <v>706</v>
      </c>
      <c r="C352" s="9" t="s">
        <v>694</v>
      </c>
      <c r="D352" s="9" t="s">
        <v>119</v>
      </c>
      <c r="E352" s="7">
        <v>2323299.6500000004</v>
      </c>
      <c r="F352" s="6"/>
      <c r="G352" s="130" t="str">
        <f>VLOOKUP(A352,'NCES LEA District ID'!$F$3:$S$854,14,FALSE)</f>
        <v>1723050</v>
      </c>
      <c r="H352" s="131">
        <f>VLOOKUP(A352,'Enrollment FY18-20'!$A$9:$BL$859,62,FALSE)</f>
        <v>800</v>
      </c>
      <c r="I352" s="132">
        <f t="shared" si="10"/>
        <v>2904.1245625000006</v>
      </c>
      <c r="J352" s="133">
        <f>VLOOKUP(A352,'SAIPE FY22'!$C$9:$N$859,9,FALSE)</f>
        <v>0.14301801801801803</v>
      </c>
      <c r="K352" s="134">
        <f t="shared" si="11"/>
        <v>904587.5</v>
      </c>
      <c r="L352" s="130" t="s">
        <v>10420</v>
      </c>
    </row>
    <row r="353" spans="1:12" ht="15.5" thickTop="1" thickBot="1" x14ac:dyDescent="0.4">
      <c r="A353" s="50" t="s">
        <v>917</v>
      </c>
      <c r="B353" s="9" t="s">
        <v>918</v>
      </c>
      <c r="C353" s="9" t="s">
        <v>908</v>
      </c>
      <c r="D353" s="9" t="s">
        <v>108</v>
      </c>
      <c r="E353" s="7">
        <v>803104.98</v>
      </c>
      <c r="F353" s="6"/>
      <c r="G353" s="130" t="str">
        <f>VLOOKUP(A353,'NCES LEA District ID'!$F$3:$S$854,14,FALSE)</f>
        <v>1706840</v>
      </c>
      <c r="H353" s="131">
        <f>VLOOKUP(A353,'Enrollment FY18-20'!$A$9:$BL$859,62,FALSE)</f>
        <v>117</v>
      </c>
      <c r="I353" s="132">
        <f t="shared" si="10"/>
        <v>6864.1451282051285</v>
      </c>
      <c r="J353" s="133">
        <f>VLOOKUP(A353,'SAIPE FY22'!$C$9:$N$859,9,FALSE)</f>
        <v>0.14285714285714285</v>
      </c>
      <c r="K353" s="134">
        <f t="shared" si="11"/>
        <v>904704.5</v>
      </c>
      <c r="L353" s="130" t="s">
        <v>10420</v>
      </c>
    </row>
    <row r="354" spans="1:12" ht="15.5" thickTop="1" thickBot="1" x14ac:dyDescent="0.4">
      <c r="A354" s="50" t="s">
        <v>996</v>
      </c>
      <c r="B354" s="9" t="s">
        <v>997</v>
      </c>
      <c r="C354" s="9" t="s">
        <v>981</v>
      </c>
      <c r="D354" s="9" t="s">
        <v>10</v>
      </c>
      <c r="E354" s="7">
        <v>2930481.21</v>
      </c>
      <c r="F354" s="6"/>
      <c r="G354" s="130" t="str">
        <f>VLOOKUP(A354,'NCES LEA District ID'!$F$3:$S$854,14,FALSE)</f>
        <v>1700125</v>
      </c>
      <c r="H354" s="131">
        <f>VLOOKUP(A354,'Enrollment FY18-20'!$A$9:$BL$859,62,FALSE)</f>
        <v>1016.5</v>
      </c>
      <c r="I354" s="132">
        <f t="shared" si="10"/>
        <v>2882.9131431382193</v>
      </c>
      <c r="J354" s="133">
        <f>VLOOKUP(A354,'SAIPE FY22'!$C$9:$N$859,9,FALSE)</f>
        <v>0.14258734655335223</v>
      </c>
      <c r="K354" s="134">
        <f t="shared" si="11"/>
        <v>905721</v>
      </c>
      <c r="L354" s="130" t="s">
        <v>10420</v>
      </c>
    </row>
    <row r="355" spans="1:12" ht="15.5" thickTop="1" thickBot="1" x14ac:dyDescent="0.4">
      <c r="A355" s="50" t="s">
        <v>664</v>
      </c>
      <c r="B355" s="9" t="s">
        <v>665</v>
      </c>
      <c r="C355" s="9" t="s">
        <v>666</v>
      </c>
      <c r="D355" s="9" t="s">
        <v>10</v>
      </c>
      <c r="E355" s="7">
        <v>2148339.9699999997</v>
      </c>
      <c r="F355" s="6"/>
      <c r="G355" s="130" t="str">
        <f>VLOOKUP(A355,'NCES LEA District ID'!$F$3:$S$854,14,FALSE)</f>
        <v>1710440</v>
      </c>
      <c r="H355" s="131">
        <f>VLOOKUP(A355,'Enrollment FY18-20'!$A$9:$BL$859,62,FALSE)</f>
        <v>1775.5</v>
      </c>
      <c r="I355" s="132">
        <f t="shared" si="10"/>
        <v>1209.9915347789354</v>
      </c>
      <c r="J355" s="133">
        <f>VLOOKUP(A355,'SAIPE FY22'!$C$9:$N$859,9,FALSE)</f>
        <v>0.14157303370786517</v>
      </c>
      <c r="K355" s="134">
        <f t="shared" si="11"/>
        <v>907496.5</v>
      </c>
      <c r="L355" s="130" t="s">
        <v>10420</v>
      </c>
    </row>
    <row r="356" spans="1:12" ht="15.5" thickTop="1" thickBot="1" x14ac:dyDescent="0.4">
      <c r="A356" s="50" t="s">
        <v>986</v>
      </c>
      <c r="B356" s="9" t="s">
        <v>987</v>
      </c>
      <c r="C356" s="9" t="s">
        <v>981</v>
      </c>
      <c r="D356" s="9" t="s">
        <v>108</v>
      </c>
      <c r="E356" s="7">
        <v>294896.65999999997</v>
      </c>
      <c r="F356" s="6"/>
      <c r="G356" s="130" t="str">
        <f>VLOOKUP(A356,'NCES LEA District ID'!$F$3:$S$854,14,FALSE)</f>
        <v>1711700</v>
      </c>
      <c r="H356" s="131">
        <f>VLOOKUP(A356,'Enrollment FY18-20'!$A$9:$BL$859,62,FALSE)</f>
        <v>59.5</v>
      </c>
      <c r="I356" s="132">
        <f t="shared" si="10"/>
        <v>4956.2463865546215</v>
      </c>
      <c r="J356" s="133">
        <f>VLOOKUP(A356,'SAIPE FY22'!$C$9:$N$859,9,FALSE)</f>
        <v>0.14084507042253522</v>
      </c>
      <c r="K356" s="134">
        <f t="shared" si="11"/>
        <v>907556</v>
      </c>
      <c r="L356" s="130" t="s">
        <v>10420</v>
      </c>
    </row>
    <row r="357" spans="1:12" ht="15.5" thickTop="1" thickBot="1" x14ac:dyDescent="0.4">
      <c r="A357" s="50" t="s">
        <v>1047</v>
      </c>
      <c r="B357" s="9" t="s">
        <v>1048</v>
      </c>
      <c r="C357" s="9" t="s">
        <v>1027</v>
      </c>
      <c r="D357" s="9" t="s">
        <v>10</v>
      </c>
      <c r="E357" s="7">
        <v>2699137.4</v>
      </c>
      <c r="F357" s="6"/>
      <c r="G357" s="130" t="str">
        <f>VLOOKUP(A357,'NCES LEA District ID'!$F$3:$S$854,14,FALSE)</f>
        <v>1713860</v>
      </c>
      <c r="H357" s="131">
        <f>VLOOKUP(A357,'Enrollment FY18-20'!$A$9:$BL$859,62,FALSE)</f>
        <v>394.5</v>
      </c>
      <c r="I357" s="132">
        <f t="shared" si="10"/>
        <v>6841.91989860583</v>
      </c>
      <c r="J357" s="133">
        <f>VLOOKUP(A357,'SAIPE FY22'!$C$9:$N$859,9,FALSE)</f>
        <v>0.14065510597302505</v>
      </c>
      <c r="K357" s="134">
        <f t="shared" si="11"/>
        <v>907950.5</v>
      </c>
      <c r="L357" s="130" t="s">
        <v>10420</v>
      </c>
    </row>
    <row r="358" spans="1:12" ht="15.5" thickTop="1" thickBot="1" x14ac:dyDescent="0.4">
      <c r="A358" s="50" t="s">
        <v>1103</v>
      </c>
      <c r="B358" s="9" t="s">
        <v>1104</v>
      </c>
      <c r="C358" s="9" t="s">
        <v>1102</v>
      </c>
      <c r="D358" s="9" t="s">
        <v>10</v>
      </c>
      <c r="E358" s="7">
        <v>3490081.9400000004</v>
      </c>
      <c r="F358" s="6"/>
      <c r="G358" s="130" t="str">
        <f>VLOOKUP(A358,'NCES LEA District ID'!$F$3:$S$854,14,FALSE)</f>
        <v>1710410</v>
      </c>
      <c r="H358" s="131">
        <f>VLOOKUP(A358,'Enrollment FY18-20'!$A$9:$BL$859,62,FALSE)</f>
        <v>1013</v>
      </c>
      <c r="I358" s="132">
        <f t="shared" si="10"/>
        <v>3445.2931293188553</v>
      </c>
      <c r="J358" s="133">
        <f>VLOOKUP(A358,'SAIPE FY22'!$C$9:$N$859,9,FALSE)</f>
        <v>0.14054600606673406</v>
      </c>
      <c r="K358" s="134">
        <f t="shared" si="11"/>
        <v>908963.5</v>
      </c>
      <c r="L358" s="130" t="s">
        <v>10420</v>
      </c>
    </row>
    <row r="359" spans="1:12" ht="15.5" thickTop="1" thickBot="1" x14ac:dyDescent="0.4">
      <c r="A359" s="50" t="s">
        <v>1491</v>
      </c>
      <c r="B359" s="9" t="s">
        <v>1492</v>
      </c>
      <c r="C359" s="9" t="s">
        <v>1488</v>
      </c>
      <c r="D359" s="9" t="s">
        <v>10</v>
      </c>
      <c r="E359" s="7">
        <v>2701834.73</v>
      </c>
      <c r="F359" s="6"/>
      <c r="G359" s="130" t="str">
        <f>VLOOKUP(A359,'NCES LEA District ID'!$F$3:$S$854,14,FALSE)</f>
        <v>1732830</v>
      </c>
      <c r="H359" s="131">
        <f>VLOOKUP(A359,'Enrollment FY18-20'!$A$9:$BL$859,62,FALSE)</f>
        <v>758.5</v>
      </c>
      <c r="I359" s="132">
        <f t="shared" si="10"/>
        <v>3562.0761107448911</v>
      </c>
      <c r="J359" s="133">
        <f>VLOOKUP(A359,'SAIPE FY22'!$C$9:$N$859,9,FALSE)</f>
        <v>0.14054054054054055</v>
      </c>
      <c r="K359" s="134">
        <f t="shared" si="11"/>
        <v>909722</v>
      </c>
      <c r="L359" s="130" t="s">
        <v>10420</v>
      </c>
    </row>
    <row r="360" spans="1:12" ht="15.5" thickTop="1" thickBot="1" x14ac:dyDescent="0.4">
      <c r="A360" s="50" t="s">
        <v>798</v>
      </c>
      <c r="B360" s="9" t="s">
        <v>799</v>
      </c>
      <c r="C360" s="9" t="s">
        <v>723</v>
      </c>
      <c r="D360" s="9" t="s">
        <v>10</v>
      </c>
      <c r="E360" s="7">
        <v>1324311.5599999998</v>
      </c>
      <c r="F360" s="6"/>
      <c r="G360" s="130" t="str">
        <f>VLOOKUP(A360,'NCES LEA District ID'!$F$3:$S$854,14,FALSE)</f>
        <v>1741980</v>
      </c>
      <c r="H360" s="131">
        <f>VLOOKUP(A360,'Enrollment FY18-20'!$A$9:$BL$859,62,FALSE)</f>
        <v>1298</v>
      </c>
      <c r="I360" s="132">
        <f t="shared" si="10"/>
        <v>1020.2708474576269</v>
      </c>
      <c r="J360" s="133">
        <f>VLOOKUP(A360,'SAIPE FY22'!$C$9:$N$859,9,FALSE)</f>
        <v>0.14037192561487702</v>
      </c>
      <c r="K360" s="134">
        <f t="shared" si="11"/>
        <v>911020</v>
      </c>
      <c r="L360" s="130" t="s">
        <v>10420</v>
      </c>
    </row>
    <row r="361" spans="1:12" ht="15.5" thickTop="1" thickBot="1" x14ac:dyDescent="0.4">
      <c r="A361" s="50" t="s">
        <v>1129</v>
      </c>
      <c r="B361" s="9" t="s">
        <v>1130</v>
      </c>
      <c r="C361" s="9" t="s">
        <v>1099</v>
      </c>
      <c r="D361" s="9" t="s">
        <v>108</v>
      </c>
      <c r="E361" s="7">
        <v>1275364.3600000001</v>
      </c>
      <c r="F361" s="6"/>
      <c r="G361" s="130" t="str">
        <f>VLOOKUP(A361,'NCES LEA District ID'!$F$3:$S$854,14,FALSE)</f>
        <v>1737120</v>
      </c>
      <c r="H361" s="131">
        <f>VLOOKUP(A361,'Enrollment FY18-20'!$A$9:$BL$859,62,FALSE)</f>
        <v>313.5</v>
      </c>
      <c r="I361" s="132">
        <f t="shared" si="10"/>
        <v>4068.1478787878791</v>
      </c>
      <c r="J361" s="133">
        <f>VLOOKUP(A361,'SAIPE FY22'!$C$9:$N$859,9,FALSE)</f>
        <v>0.13915857605177995</v>
      </c>
      <c r="K361" s="134">
        <f t="shared" si="11"/>
        <v>911333.5</v>
      </c>
      <c r="L361" s="130" t="s">
        <v>10420</v>
      </c>
    </row>
    <row r="362" spans="1:12" ht="15.5" thickTop="1" thickBot="1" x14ac:dyDescent="0.4">
      <c r="A362" s="50" t="s">
        <v>1049</v>
      </c>
      <c r="B362" s="9" t="s">
        <v>1050</v>
      </c>
      <c r="C362" s="9" t="s">
        <v>1051</v>
      </c>
      <c r="D362" s="9" t="s">
        <v>108</v>
      </c>
      <c r="E362" s="7">
        <v>696475.74</v>
      </c>
      <c r="F362" s="6"/>
      <c r="G362" s="130" t="str">
        <f>VLOOKUP(A362,'NCES LEA District ID'!$F$3:$S$854,14,FALSE)</f>
        <v>1738550</v>
      </c>
      <c r="H362" s="131">
        <f>VLOOKUP(A362,'Enrollment FY18-20'!$A$9:$BL$859,62,FALSE)</f>
        <v>99.5</v>
      </c>
      <c r="I362" s="132">
        <f t="shared" si="10"/>
        <v>6999.7561809045228</v>
      </c>
      <c r="J362" s="133">
        <f>VLOOKUP(A362,'SAIPE FY22'!$C$9:$N$859,9,FALSE)</f>
        <v>0.1391304347826087</v>
      </c>
      <c r="K362" s="134">
        <f t="shared" si="11"/>
        <v>911433</v>
      </c>
      <c r="L362" s="130" t="s">
        <v>10420</v>
      </c>
    </row>
    <row r="363" spans="1:12" ht="15.5" thickTop="1" thickBot="1" x14ac:dyDescent="0.4">
      <c r="A363" s="50" t="s">
        <v>1299</v>
      </c>
      <c r="B363" s="9" t="s">
        <v>1300</v>
      </c>
      <c r="C363" s="9" t="s">
        <v>1252</v>
      </c>
      <c r="D363" s="9" t="s">
        <v>119</v>
      </c>
      <c r="E363" s="7">
        <v>1665985.0199999998</v>
      </c>
      <c r="F363" s="6"/>
      <c r="G363" s="130" t="str">
        <f>VLOOKUP(A363,'NCES LEA District ID'!$F$3:$S$854,14,FALSE)</f>
        <v>1725650</v>
      </c>
      <c r="H363" s="131">
        <f>VLOOKUP(A363,'Enrollment FY18-20'!$A$9:$BL$859,62,FALSE)</f>
        <v>548.5</v>
      </c>
      <c r="I363" s="132">
        <f t="shared" si="10"/>
        <v>3037.3473473108475</v>
      </c>
      <c r="J363" s="133">
        <f>VLOOKUP(A363,'SAIPE FY22'!$C$9:$N$859,9,FALSE)</f>
        <v>0.13898305084745763</v>
      </c>
      <c r="K363" s="134">
        <f t="shared" si="11"/>
        <v>911981.5</v>
      </c>
      <c r="L363" s="130" t="s">
        <v>10420</v>
      </c>
    </row>
    <row r="364" spans="1:12" ht="15.5" thickTop="1" thickBot="1" x14ac:dyDescent="0.4">
      <c r="A364" s="50" t="s">
        <v>429</v>
      </c>
      <c r="B364" s="9" t="s">
        <v>430</v>
      </c>
      <c r="C364" s="9" t="s">
        <v>413</v>
      </c>
      <c r="D364" s="9" t="s">
        <v>10</v>
      </c>
      <c r="E364" s="7">
        <v>441122.72000000003</v>
      </c>
      <c r="F364" s="6"/>
      <c r="G364" s="130" t="str">
        <f>VLOOKUP(A364,'NCES LEA District ID'!$F$3:$S$854,14,FALSE)</f>
        <v>1700001</v>
      </c>
      <c r="H364" s="131">
        <f>VLOOKUP(A364,'Enrollment FY18-20'!$A$9:$BL$859,62,FALSE)</f>
        <v>470</v>
      </c>
      <c r="I364" s="132">
        <f t="shared" si="10"/>
        <v>938.55897872340427</v>
      </c>
      <c r="J364" s="133">
        <f>VLOOKUP(A364,'SAIPE FY22'!$C$9:$N$859,9,FALSE)</f>
        <v>0.13894736842105262</v>
      </c>
      <c r="K364" s="134">
        <f t="shared" si="11"/>
        <v>912451.5</v>
      </c>
      <c r="L364" s="130" t="s">
        <v>10420</v>
      </c>
    </row>
    <row r="365" spans="1:12" ht="15.5" thickTop="1" thickBot="1" x14ac:dyDescent="0.4">
      <c r="A365" s="50" t="s">
        <v>1100</v>
      </c>
      <c r="B365" s="9" t="s">
        <v>1101</v>
      </c>
      <c r="C365" s="9" t="s">
        <v>1102</v>
      </c>
      <c r="D365" s="9" t="s">
        <v>10</v>
      </c>
      <c r="E365" s="7">
        <v>1175522.2100000002</v>
      </c>
      <c r="F365" s="6"/>
      <c r="G365" s="130" t="str">
        <f>VLOOKUP(A365,'NCES LEA District ID'!$F$3:$S$854,14,FALSE)</f>
        <v>1712510</v>
      </c>
      <c r="H365" s="131">
        <f>VLOOKUP(A365,'Enrollment FY18-20'!$A$9:$BL$859,62,FALSE)</f>
        <v>283</v>
      </c>
      <c r="I365" s="132">
        <f t="shared" si="10"/>
        <v>4153.7887279151946</v>
      </c>
      <c r="J365" s="133">
        <f>VLOOKUP(A365,'SAIPE FY22'!$C$9:$N$859,9,FALSE)</f>
        <v>0.13881019830028329</v>
      </c>
      <c r="K365" s="134">
        <f t="shared" si="11"/>
        <v>912734.5</v>
      </c>
      <c r="L365" s="130" t="s">
        <v>10420</v>
      </c>
    </row>
    <row r="366" spans="1:12" ht="15.5" thickTop="1" thickBot="1" x14ac:dyDescent="0.4">
      <c r="A366" s="50" t="s">
        <v>1328</v>
      </c>
      <c r="B366" s="9" t="s">
        <v>1329</v>
      </c>
      <c r="C366" s="9" t="s">
        <v>497</v>
      </c>
      <c r="D366" s="9" t="s">
        <v>10</v>
      </c>
      <c r="E366" s="7">
        <v>424146.24000000005</v>
      </c>
      <c r="F366" s="6"/>
      <c r="G366" s="130" t="str">
        <f>VLOOKUP(A366,'NCES LEA District ID'!$F$3:$S$854,14,FALSE)</f>
        <v>1705820</v>
      </c>
      <c r="H366" s="131">
        <f>VLOOKUP(A366,'Enrollment FY18-20'!$A$9:$BL$859,62,FALSE)</f>
        <v>289</v>
      </c>
      <c r="I366" s="132">
        <f t="shared" si="10"/>
        <v>1467.6340484429068</v>
      </c>
      <c r="J366" s="133">
        <f>VLOOKUP(A366,'SAIPE FY22'!$C$9:$N$859,9,FALSE)</f>
        <v>0.1385390428211587</v>
      </c>
      <c r="K366" s="134">
        <f t="shared" si="11"/>
        <v>913023.5</v>
      </c>
      <c r="L366" s="130" t="s">
        <v>10420</v>
      </c>
    </row>
    <row r="367" spans="1:12" ht="15.5" thickTop="1" thickBot="1" x14ac:dyDescent="0.4">
      <c r="A367" s="50" t="s">
        <v>586</v>
      </c>
      <c r="B367" s="9" t="s">
        <v>587</v>
      </c>
      <c r="C367" s="9" t="s">
        <v>577</v>
      </c>
      <c r="D367" s="9" t="s">
        <v>108</v>
      </c>
      <c r="E367" s="7">
        <v>257254.07000000004</v>
      </c>
      <c r="F367" s="6"/>
      <c r="G367" s="130" t="str">
        <f>VLOOKUP(A367,'NCES LEA District ID'!$F$3:$S$854,14,FALSE)</f>
        <v>1725260</v>
      </c>
      <c r="H367" s="131">
        <f>VLOOKUP(A367,'Enrollment FY18-20'!$A$9:$BL$859,62,FALSE)</f>
        <v>56</v>
      </c>
      <c r="I367" s="132">
        <f t="shared" si="10"/>
        <v>4593.8226785714296</v>
      </c>
      <c r="J367" s="133">
        <f>VLOOKUP(A367,'SAIPE FY22'!$C$9:$N$859,9,FALSE)</f>
        <v>0.13793103448275862</v>
      </c>
      <c r="K367" s="134">
        <f t="shared" si="11"/>
        <v>913079.5</v>
      </c>
      <c r="L367" s="130" t="s">
        <v>10420</v>
      </c>
    </row>
    <row r="368" spans="1:12" ht="15.5" thickTop="1" thickBot="1" x14ac:dyDescent="0.4">
      <c r="A368" s="50" t="s">
        <v>540</v>
      </c>
      <c r="B368" s="9" t="s">
        <v>541</v>
      </c>
      <c r="C368" s="9" t="s">
        <v>542</v>
      </c>
      <c r="D368" s="9" t="s">
        <v>10</v>
      </c>
      <c r="E368" s="7">
        <v>2204467.8999999994</v>
      </c>
      <c r="F368" s="6"/>
      <c r="G368" s="130" t="str">
        <f>VLOOKUP(A368,'NCES LEA District ID'!$F$3:$S$854,14,FALSE)</f>
        <v>1720380</v>
      </c>
      <c r="H368" s="131">
        <f>VLOOKUP(A368,'Enrollment FY18-20'!$A$9:$BL$859,62,FALSE)</f>
        <v>1308.75</v>
      </c>
      <c r="I368" s="132">
        <f t="shared" si="10"/>
        <v>1684.4071824259786</v>
      </c>
      <c r="J368" s="133">
        <f>VLOOKUP(A368,'SAIPE FY22'!$C$9:$N$859,9,FALSE)</f>
        <v>0.13766730401529637</v>
      </c>
      <c r="K368" s="134">
        <f t="shared" si="11"/>
        <v>914388.25</v>
      </c>
      <c r="L368" s="130" t="s">
        <v>10420</v>
      </c>
    </row>
    <row r="369" spans="1:12" ht="15.5" thickTop="1" thickBot="1" x14ac:dyDescent="0.4">
      <c r="A369" s="50" t="s">
        <v>403</v>
      </c>
      <c r="B369" s="9" t="s">
        <v>404</v>
      </c>
      <c r="C369" s="9" t="s">
        <v>128</v>
      </c>
      <c r="D369" s="9" t="s">
        <v>119</v>
      </c>
      <c r="E369" s="7">
        <v>27061436.360000003</v>
      </c>
      <c r="F369" s="6"/>
      <c r="G369" s="130" t="str">
        <f>VLOOKUP(A369,'NCES LEA District ID'!$F$3:$S$854,14,FALSE)</f>
        <v>1707050</v>
      </c>
      <c r="H369" s="131">
        <f>VLOOKUP(A369,'Enrollment FY18-20'!$A$9:$BL$859,62,FALSE)</f>
        <v>5030</v>
      </c>
      <c r="I369" s="132">
        <f t="shared" si="10"/>
        <v>5380.0072286282311</v>
      </c>
      <c r="J369" s="133">
        <f>VLOOKUP(A369,'SAIPE FY22'!$C$9:$N$859,9,FALSE)</f>
        <v>0.13730101302460201</v>
      </c>
      <c r="K369" s="134">
        <f t="shared" si="11"/>
        <v>919418.25</v>
      </c>
      <c r="L369" s="130" t="s">
        <v>10420</v>
      </c>
    </row>
    <row r="370" spans="1:12" ht="15.5" thickTop="1" thickBot="1" x14ac:dyDescent="0.4">
      <c r="A370" s="50" t="s">
        <v>62</v>
      </c>
      <c r="B370" s="9" t="s">
        <v>63</v>
      </c>
      <c r="C370" s="9" t="s">
        <v>61</v>
      </c>
      <c r="D370" s="9" t="s">
        <v>10</v>
      </c>
      <c r="E370" s="7">
        <v>8020608.0399999991</v>
      </c>
      <c r="F370" s="6"/>
      <c r="G370" s="130" t="str">
        <f>VLOOKUP(A370,'NCES LEA District ID'!$F$3:$S$854,14,FALSE)</f>
        <v>1738700</v>
      </c>
      <c r="H370" s="131">
        <f>VLOOKUP(A370,'Enrollment FY18-20'!$A$9:$BL$859,62,FALSE)</f>
        <v>2341.25</v>
      </c>
      <c r="I370" s="132">
        <f t="shared" si="10"/>
        <v>3425.7802626801918</v>
      </c>
      <c r="J370" s="133">
        <f>VLOOKUP(A370,'SAIPE FY22'!$C$9:$N$859,9,FALSE)</f>
        <v>0.13677685950413224</v>
      </c>
      <c r="K370" s="134">
        <f t="shared" si="11"/>
        <v>921759.5</v>
      </c>
      <c r="L370" s="130" t="s">
        <v>10420</v>
      </c>
    </row>
    <row r="371" spans="1:12" ht="15.5" thickTop="1" thickBot="1" x14ac:dyDescent="0.4">
      <c r="A371" s="50" t="s">
        <v>64</v>
      </c>
      <c r="B371" s="9" t="s">
        <v>65</v>
      </c>
      <c r="C371" s="9" t="s">
        <v>61</v>
      </c>
      <c r="D371" s="9" t="s">
        <v>10</v>
      </c>
      <c r="E371" s="7">
        <v>555910.42999999993</v>
      </c>
      <c r="F371" s="6"/>
      <c r="G371" s="130" t="str">
        <f>VLOOKUP(A371,'NCES LEA District ID'!$F$3:$S$854,14,FALSE)</f>
        <v>1713410</v>
      </c>
      <c r="H371" s="131">
        <f>VLOOKUP(A371,'Enrollment FY18-20'!$A$9:$BL$859,62,FALSE)</f>
        <v>258.5</v>
      </c>
      <c r="I371" s="132">
        <f t="shared" si="10"/>
        <v>2150.523907156673</v>
      </c>
      <c r="J371" s="133">
        <f>VLOOKUP(A371,'SAIPE FY22'!$C$9:$N$859,9,FALSE)</f>
        <v>0.1366906474820144</v>
      </c>
      <c r="K371" s="134">
        <f t="shared" si="11"/>
        <v>922018</v>
      </c>
      <c r="L371" s="130" t="s">
        <v>10420</v>
      </c>
    </row>
    <row r="372" spans="1:12" ht="15.5" thickTop="1" thickBot="1" x14ac:dyDescent="0.4">
      <c r="A372" s="50" t="s">
        <v>414</v>
      </c>
      <c r="B372" s="9" t="s">
        <v>415</v>
      </c>
      <c r="C372" s="9" t="s">
        <v>416</v>
      </c>
      <c r="D372" s="9" t="s">
        <v>10</v>
      </c>
      <c r="E372" s="7">
        <v>564699.99</v>
      </c>
      <c r="F372" s="6"/>
      <c r="G372" s="130" t="str">
        <f>VLOOKUP(A372,'NCES LEA District ID'!$F$3:$S$854,14,FALSE)</f>
        <v>1700007</v>
      </c>
      <c r="H372" s="131">
        <f>VLOOKUP(A372,'Enrollment FY18-20'!$A$9:$BL$859,62,FALSE)</f>
        <v>605</v>
      </c>
      <c r="I372" s="132">
        <f t="shared" si="10"/>
        <v>933.38841322314045</v>
      </c>
      <c r="J372" s="133">
        <f>VLOOKUP(A372,'SAIPE FY22'!$C$9:$N$859,9,FALSE)</f>
        <v>0.13636363636363635</v>
      </c>
      <c r="K372" s="134">
        <f t="shared" si="11"/>
        <v>922623</v>
      </c>
      <c r="L372" s="130" t="s">
        <v>10420</v>
      </c>
    </row>
    <row r="373" spans="1:12" ht="15.5" thickTop="1" thickBot="1" x14ac:dyDescent="0.4">
      <c r="A373" s="50" t="s">
        <v>1164</v>
      </c>
      <c r="B373" s="9" t="s">
        <v>1165</v>
      </c>
      <c r="C373" s="9" t="s">
        <v>1161</v>
      </c>
      <c r="D373" s="9" t="s">
        <v>108</v>
      </c>
      <c r="E373" s="7">
        <v>10615591.42</v>
      </c>
      <c r="F373" s="6"/>
      <c r="G373" s="130" t="str">
        <f>VLOOKUP(A373,'NCES LEA District ID'!$F$3:$S$854,14,FALSE)</f>
        <v>1700010</v>
      </c>
      <c r="H373" s="131">
        <f>VLOOKUP(A373,'Enrollment FY18-20'!$A$9:$BL$859,62,FALSE)</f>
        <v>2164</v>
      </c>
      <c r="I373" s="132">
        <f t="shared" si="10"/>
        <v>4905.541321626617</v>
      </c>
      <c r="J373" s="133">
        <f>VLOOKUP(A373,'SAIPE FY22'!$C$9:$N$859,9,FALSE)</f>
        <v>0.1361932528113286</v>
      </c>
      <c r="K373" s="134">
        <f t="shared" si="11"/>
        <v>924787</v>
      </c>
      <c r="L373" s="130" t="s">
        <v>10420</v>
      </c>
    </row>
    <row r="374" spans="1:12" ht="15.5" thickTop="1" thickBot="1" x14ac:dyDescent="0.4">
      <c r="A374" s="50" t="s">
        <v>29</v>
      </c>
      <c r="B374" s="9" t="s">
        <v>30</v>
      </c>
      <c r="C374" s="9" t="s">
        <v>6</v>
      </c>
      <c r="D374" s="9" t="s">
        <v>10</v>
      </c>
      <c r="E374" s="7">
        <v>496710.57</v>
      </c>
      <c r="F374" s="6"/>
      <c r="G374" s="130" t="str">
        <f>VLOOKUP(A374,'NCES LEA District ID'!$F$3:$S$854,14,FALSE)</f>
        <v>1715750</v>
      </c>
      <c r="H374" s="131">
        <f>VLOOKUP(A374,'Enrollment FY18-20'!$A$9:$BL$859,62,FALSE)</f>
        <v>288</v>
      </c>
      <c r="I374" s="132">
        <f t="shared" si="10"/>
        <v>1724.6894791666666</v>
      </c>
      <c r="J374" s="133">
        <f>VLOOKUP(A374,'SAIPE FY22'!$C$9:$N$859,9,FALSE)</f>
        <v>0.13602941176470587</v>
      </c>
      <c r="K374" s="134">
        <f t="shared" si="11"/>
        <v>925075</v>
      </c>
      <c r="L374" s="130" t="s">
        <v>10420</v>
      </c>
    </row>
    <row r="375" spans="1:12" ht="15.5" thickTop="1" thickBot="1" x14ac:dyDescent="0.4">
      <c r="A375" s="50" t="s">
        <v>1257</v>
      </c>
      <c r="B375" s="9" t="s">
        <v>1258</v>
      </c>
      <c r="C375" s="9" t="s">
        <v>1252</v>
      </c>
      <c r="D375" s="9" t="s">
        <v>10</v>
      </c>
      <c r="E375" s="7">
        <v>1367363.21</v>
      </c>
      <c r="F375" s="6"/>
      <c r="G375" s="130" t="str">
        <f>VLOOKUP(A375,'NCES LEA District ID'!$F$3:$S$854,14,FALSE)</f>
        <v>1712930</v>
      </c>
      <c r="H375" s="131">
        <f>VLOOKUP(A375,'Enrollment FY18-20'!$A$9:$BL$859,62,FALSE)</f>
        <v>399.5</v>
      </c>
      <c r="I375" s="132">
        <f t="shared" si="10"/>
        <v>3422.6863829787235</v>
      </c>
      <c r="J375" s="133">
        <f>VLOOKUP(A375,'SAIPE FY22'!$C$9:$N$859,9,FALSE)</f>
        <v>0.13583138173302109</v>
      </c>
      <c r="K375" s="134">
        <f t="shared" si="11"/>
        <v>925474.5</v>
      </c>
      <c r="L375" s="130" t="s">
        <v>10420</v>
      </c>
    </row>
    <row r="376" spans="1:12" ht="15.5" thickTop="1" thickBot="1" x14ac:dyDescent="0.4">
      <c r="A376" s="50" t="s">
        <v>1287</v>
      </c>
      <c r="B376" s="9" t="s">
        <v>1288</v>
      </c>
      <c r="C376" s="9" t="s">
        <v>1252</v>
      </c>
      <c r="D376" s="9" t="s">
        <v>108</v>
      </c>
      <c r="E376" s="7">
        <v>437008.15000000008</v>
      </c>
      <c r="F376" s="6"/>
      <c r="G376" s="130" t="str">
        <f>VLOOKUP(A376,'NCES LEA District ID'!$F$3:$S$854,14,FALSE)</f>
        <v>1735820</v>
      </c>
      <c r="H376" s="131">
        <f>VLOOKUP(A376,'Enrollment FY18-20'!$A$9:$BL$859,62,FALSE)</f>
        <v>451</v>
      </c>
      <c r="I376" s="132">
        <f t="shared" si="10"/>
        <v>968.97594235033273</v>
      </c>
      <c r="J376" s="133">
        <f>VLOOKUP(A376,'SAIPE FY22'!$C$9:$N$859,9,FALSE)</f>
        <v>0.13574660633484162</v>
      </c>
      <c r="K376" s="134">
        <f t="shared" si="11"/>
        <v>925925.5</v>
      </c>
      <c r="L376" s="130" t="s">
        <v>10420</v>
      </c>
    </row>
    <row r="377" spans="1:12" ht="15.5" thickTop="1" thickBot="1" x14ac:dyDescent="0.4">
      <c r="A377" s="50" t="s">
        <v>1279</v>
      </c>
      <c r="B377" s="9" t="s">
        <v>1280</v>
      </c>
      <c r="C377" s="9" t="s">
        <v>1252</v>
      </c>
      <c r="D377" s="9" t="s">
        <v>119</v>
      </c>
      <c r="E377" s="7">
        <v>2449326.29</v>
      </c>
      <c r="F377" s="6"/>
      <c r="G377" s="130" t="str">
        <f>VLOOKUP(A377,'NCES LEA District ID'!$F$3:$S$854,14,FALSE)</f>
        <v>1730330</v>
      </c>
      <c r="H377" s="131">
        <f>VLOOKUP(A377,'Enrollment FY18-20'!$A$9:$BL$859,62,FALSE)</f>
        <v>1315</v>
      </c>
      <c r="I377" s="132">
        <f t="shared" si="10"/>
        <v>1862.6055437262357</v>
      </c>
      <c r="J377" s="133">
        <f>VLOOKUP(A377,'SAIPE FY22'!$C$9:$N$859,9,FALSE)</f>
        <v>0.13553370786516855</v>
      </c>
      <c r="K377" s="134">
        <f t="shared" si="11"/>
        <v>927240.5</v>
      </c>
      <c r="L377" s="130" t="s">
        <v>10420</v>
      </c>
    </row>
    <row r="378" spans="1:12" ht="15.5" thickTop="1" thickBot="1" x14ac:dyDescent="0.4">
      <c r="A378" s="50" t="s">
        <v>331</v>
      </c>
      <c r="B378" s="9" t="s">
        <v>332</v>
      </c>
      <c r="C378" s="9" t="s">
        <v>128</v>
      </c>
      <c r="D378" s="9" t="s">
        <v>108</v>
      </c>
      <c r="E378" s="7">
        <v>6065491.2300000004</v>
      </c>
      <c r="F378" s="6"/>
      <c r="G378" s="130" t="str">
        <f>VLOOKUP(A378,'NCES LEA District ID'!$F$3:$S$854,14,FALSE)</f>
        <v>1703930</v>
      </c>
      <c r="H378" s="131">
        <f>VLOOKUP(A378,'Enrollment FY18-20'!$A$9:$BL$859,62,FALSE)</f>
        <v>1235.5</v>
      </c>
      <c r="I378" s="132">
        <f t="shared" si="10"/>
        <v>4909.3413435855937</v>
      </c>
      <c r="J378" s="133">
        <f>VLOOKUP(A378,'SAIPE FY22'!$C$9:$N$859,9,FALSE)</f>
        <v>0.13517441860465115</v>
      </c>
      <c r="K378" s="134">
        <f t="shared" si="11"/>
        <v>928476</v>
      </c>
      <c r="L378" s="130" t="s">
        <v>10420</v>
      </c>
    </row>
    <row r="379" spans="1:12" ht="15.5" thickTop="1" thickBot="1" x14ac:dyDescent="0.4">
      <c r="A379" s="50" t="s">
        <v>1277</v>
      </c>
      <c r="B379" s="9" t="s">
        <v>1278</v>
      </c>
      <c r="C379" s="9" t="s">
        <v>1252</v>
      </c>
      <c r="D379" s="9" t="s">
        <v>108</v>
      </c>
      <c r="E379" s="7">
        <v>2212470.5700000003</v>
      </c>
      <c r="F379" s="6"/>
      <c r="G379" s="130" t="str">
        <f>VLOOKUP(A379,'NCES LEA District ID'!$F$3:$S$854,14,FALSE)</f>
        <v>1729670</v>
      </c>
      <c r="H379" s="131">
        <f>VLOOKUP(A379,'Enrollment FY18-20'!$A$9:$BL$859,62,FALSE)</f>
        <v>450</v>
      </c>
      <c r="I379" s="132">
        <f t="shared" si="10"/>
        <v>4916.6012666666675</v>
      </c>
      <c r="J379" s="133">
        <f>VLOOKUP(A379,'SAIPE FY22'!$C$9:$N$859,9,FALSE)</f>
        <v>0.13513513513513514</v>
      </c>
      <c r="K379" s="134">
        <f t="shared" si="11"/>
        <v>928926</v>
      </c>
      <c r="L379" s="130" t="s">
        <v>10420</v>
      </c>
    </row>
    <row r="380" spans="1:12" ht="15.5" thickTop="1" thickBot="1" x14ac:dyDescent="0.4">
      <c r="A380" s="50" t="s">
        <v>536</v>
      </c>
      <c r="B380" s="9" t="s">
        <v>537</v>
      </c>
      <c r="C380" s="9" t="s">
        <v>533</v>
      </c>
      <c r="D380" s="9" t="s">
        <v>10</v>
      </c>
      <c r="E380" s="7">
        <v>1242082.75</v>
      </c>
      <c r="F380" s="6"/>
      <c r="G380" s="130" t="str">
        <f>VLOOKUP(A380,'NCES LEA District ID'!$F$3:$S$854,14,FALSE)</f>
        <v>1730480</v>
      </c>
      <c r="H380" s="131">
        <f>VLOOKUP(A380,'Enrollment FY18-20'!$A$9:$BL$859,62,FALSE)</f>
        <v>278</v>
      </c>
      <c r="I380" s="132">
        <f t="shared" si="10"/>
        <v>4467.9235611510794</v>
      </c>
      <c r="J380" s="133">
        <f>VLOOKUP(A380,'SAIPE FY22'!$C$9:$N$859,9,FALSE)</f>
        <v>0.1347305389221557</v>
      </c>
      <c r="K380" s="134">
        <f t="shared" si="11"/>
        <v>929204</v>
      </c>
      <c r="L380" s="130" t="s">
        <v>10420</v>
      </c>
    </row>
    <row r="381" spans="1:12" ht="15.5" thickTop="1" thickBot="1" x14ac:dyDescent="0.4">
      <c r="A381" s="50" t="s">
        <v>1621</v>
      </c>
      <c r="B381" s="9" t="s">
        <v>1622</v>
      </c>
      <c r="C381" s="9" t="s">
        <v>1620</v>
      </c>
      <c r="D381" s="9" t="s">
        <v>10</v>
      </c>
      <c r="E381" s="7">
        <v>1956261.21</v>
      </c>
      <c r="F381" s="6"/>
      <c r="G381" s="130" t="str">
        <f>VLOOKUP(A381,'NCES LEA District ID'!$F$3:$S$854,14,FALSE)</f>
        <v>1731410</v>
      </c>
      <c r="H381" s="131">
        <f>VLOOKUP(A381,'Enrollment FY18-20'!$A$9:$BL$859,62,FALSE)</f>
        <v>1007.5</v>
      </c>
      <c r="I381" s="132">
        <f t="shared" si="10"/>
        <v>1941.6984714640198</v>
      </c>
      <c r="J381" s="133">
        <f>VLOOKUP(A381,'SAIPE FY22'!$C$9:$N$859,9,FALSE)</f>
        <v>0.13399014778325122</v>
      </c>
      <c r="K381" s="134">
        <f t="shared" si="11"/>
        <v>930211.5</v>
      </c>
      <c r="L381" s="130" t="s">
        <v>10420</v>
      </c>
    </row>
    <row r="382" spans="1:12" ht="15.5" thickTop="1" thickBot="1" x14ac:dyDescent="0.4">
      <c r="A382" s="50" t="s">
        <v>303</v>
      </c>
      <c r="B382" s="9" t="s">
        <v>304</v>
      </c>
      <c r="C382" s="9" t="s">
        <v>128</v>
      </c>
      <c r="D382" s="9" t="s">
        <v>108</v>
      </c>
      <c r="E382" s="7">
        <v>2869122.0399999996</v>
      </c>
      <c r="F382" s="6"/>
      <c r="G382" s="130" t="str">
        <f>VLOOKUP(A382,'NCES LEA District ID'!$F$3:$S$854,14,FALSE)</f>
        <v>1704560</v>
      </c>
      <c r="H382" s="131">
        <f>VLOOKUP(A382,'Enrollment FY18-20'!$A$9:$BL$859,62,FALSE)</f>
        <v>627</v>
      </c>
      <c r="I382" s="132">
        <f t="shared" si="10"/>
        <v>4575.9522169059001</v>
      </c>
      <c r="J382" s="133">
        <f>VLOOKUP(A382,'SAIPE FY22'!$C$9:$N$859,9,FALSE)</f>
        <v>0.13385826771653545</v>
      </c>
      <c r="K382" s="134">
        <f t="shared" si="11"/>
        <v>930838.5</v>
      </c>
      <c r="L382" s="130" t="s">
        <v>10420</v>
      </c>
    </row>
    <row r="383" spans="1:12" ht="15.5" thickTop="1" thickBot="1" x14ac:dyDescent="0.4">
      <c r="A383" s="50" t="s">
        <v>1085</v>
      </c>
      <c r="B383" s="9" t="s">
        <v>1086</v>
      </c>
      <c r="C383" s="9" t="s">
        <v>1080</v>
      </c>
      <c r="D383" s="9" t="s">
        <v>10</v>
      </c>
      <c r="E383" s="7">
        <v>55523470.269999996</v>
      </c>
      <c r="F383" s="6"/>
      <c r="G383" s="130" t="str">
        <f>VLOOKUP(A383,'NCES LEA District ID'!$F$3:$S$854,14,FALSE)</f>
        <v>1704710</v>
      </c>
      <c r="H383" s="131">
        <f>VLOOKUP(A383,'Enrollment FY18-20'!$A$9:$BL$859,62,FALSE)</f>
        <v>11750.75</v>
      </c>
      <c r="I383" s="132">
        <f t="shared" si="10"/>
        <v>4725.1001229708736</v>
      </c>
      <c r="J383" s="133">
        <f>VLOOKUP(A383,'SAIPE FY22'!$C$9:$N$859,9,FALSE)</f>
        <v>0.13385596014360027</v>
      </c>
      <c r="K383" s="134">
        <f t="shared" si="11"/>
        <v>942589.25</v>
      </c>
      <c r="L383" s="130" t="s">
        <v>10420</v>
      </c>
    </row>
    <row r="384" spans="1:12" ht="15.5" thickTop="1" thickBot="1" x14ac:dyDescent="0.4">
      <c r="A384" s="50" t="s">
        <v>31</v>
      </c>
      <c r="B384" s="9" t="s">
        <v>32</v>
      </c>
      <c r="C384" s="9" t="s">
        <v>6</v>
      </c>
      <c r="D384" s="9" t="s">
        <v>10</v>
      </c>
      <c r="E384" s="7">
        <v>964412.45</v>
      </c>
      <c r="F384" s="6"/>
      <c r="G384" s="130" t="str">
        <f>VLOOKUP(A384,'NCES LEA District ID'!$F$3:$S$854,14,FALSE)</f>
        <v>1741280</v>
      </c>
      <c r="H384" s="131">
        <f>VLOOKUP(A384,'Enrollment FY18-20'!$A$9:$BL$859,62,FALSE)</f>
        <v>354</v>
      </c>
      <c r="I384" s="132">
        <f t="shared" si="10"/>
        <v>2724.3289548022599</v>
      </c>
      <c r="J384" s="133">
        <f>VLOOKUP(A384,'SAIPE FY22'!$C$9:$N$859,9,FALSE)</f>
        <v>0.13353115727002968</v>
      </c>
      <c r="K384" s="134">
        <f t="shared" si="11"/>
        <v>942943.25</v>
      </c>
      <c r="L384" s="130" t="s">
        <v>10420</v>
      </c>
    </row>
    <row r="385" spans="1:12" ht="15.5" thickTop="1" thickBot="1" x14ac:dyDescent="0.4">
      <c r="A385" s="50" t="s">
        <v>488</v>
      </c>
      <c r="B385" s="9" t="s">
        <v>489</v>
      </c>
      <c r="C385" s="9" t="s">
        <v>487</v>
      </c>
      <c r="D385" s="9" t="s">
        <v>10</v>
      </c>
      <c r="E385" s="7">
        <v>4877392.3900000006</v>
      </c>
      <c r="F385" s="6"/>
      <c r="G385" s="130" t="str">
        <f>VLOOKUP(A385,'NCES LEA District ID'!$F$3:$S$854,14,FALSE)</f>
        <v>1739090</v>
      </c>
      <c r="H385" s="131">
        <f>VLOOKUP(A385,'Enrollment FY18-20'!$A$9:$BL$859,62,FALSE)</f>
        <v>986</v>
      </c>
      <c r="I385" s="132">
        <f t="shared" si="10"/>
        <v>4946.6454259634893</v>
      </c>
      <c r="J385" s="133">
        <f>VLOOKUP(A385,'SAIPE FY22'!$C$9:$N$859,9,FALSE)</f>
        <v>0.13347921225382933</v>
      </c>
      <c r="K385" s="134">
        <f t="shared" si="11"/>
        <v>943929.25</v>
      </c>
      <c r="L385" s="130" t="s">
        <v>10420</v>
      </c>
    </row>
    <row r="386" spans="1:12" ht="15.5" thickTop="1" thickBot="1" x14ac:dyDescent="0.4">
      <c r="A386" s="50" t="s">
        <v>167</v>
      </c>
      <c r="B386" s="9" t="s">
        <v>168</v>
      </c>
      <c r="C386" s="9" t="s">
        <v>128</v>
      </c>
      <c r="D386" s="9" t="s">
        <v>108</v>
      </c>
      <c r="E386" s="7">
        <v>8048394.5</v>
      </c>
      <c r="F386" s="6"/>
      <c r="G386" s="130" t="str">
        <f>VLOOKUP(A386,'NCES LEA District ID'!$F$3:$S$854,14,FALSE)</f>
        <v>1712120</v>
      </c>
      <c r="H386" s="131">
        <f>VLOOKUP(A386,'Enrollment FY18-20'!$A$9:$BL$859,62,FALSE)</f>
        <v>4149</v>
      </c>
      <c r="I386" s="132">
        <f t="shared" si="10"/>
        <v>1939.8395999035913</v>
      </c>
      <c r="J386" s="133">
        <f>VLOOKUP(A386,'SAIPE FY22'!$C$9:$N$859,9,FALSE)</f>
        <v>0.13329026701119726</v>
      </c>
      <c r="K386" s="134">
        <f t="shared" si="11"/>
        <v>948078.25</v>
      </c>
      <c r="L386" s="130" t="s">
        <v>10420</v>
      </c>
    </row>
    <row r="387" spans="1:12" ht="15.5" thickTop="1" thickBot="1" x14ac:dyDescent="0.4">
      <c r="A387" s="50" t="s">
        <v>1275</v>
      </c>
      <c r="B387" s="9" t="s">
        <v>1276</v>
      </c>
      <c r="C387" s="9" t="s">
        <v>1252</v>
      </c>
      <c r="D387" s="9" t="s">
        <v>108</v>
      </c>
      <c r="E387" s="7">
        <v>1717255.57</v>
      </c>
      <c r="F387" s="6"/>
      <c r="G387" s="130" t="str">
        <f>VLOOKUP(A387,'NCES LEA District ID'!$F$3:$S$854,14,FALSE)</f>
        <v>1731380</v>
      </c>
      <c r="H387" s="131">
        <f>VLOOKUP(A387,'Enrollment FY18-20'!$A$9:$BL$859,62,FALSE)</f>
        <v>863.5</v>
      </c>
      <c r="I387" s="132">
        <f t="shared" si="10"/>
        <v>1988.7151939779967</v>
      </c>
      <c r="J387" s="133">
        <f>VLOOKUP(A387,'SAIPE FY22'!$C$9:$N$859,9,FALSE)</f>
        <v>0.13312034078807242</v>
      </c>
      <c r="K387" s="134">
        <f t="shared" si="11"/>
        <v>948941.75</v>
      </c>
      <c r="L387" s="130" t="s">
        <v>10420</v>
      </c>
    </row>
    <row r="388" spans="1:12" ht="15.5" thickTop="1" thickBot="1" x14ac:dyDescent="0.4">
      <c r="A388" s="50" t="s">
        <v>950</v>
      </c>
      <c r="B388" s="9" t="s">
        <v>951</v>
      </c>
      <c r="C388" s="9" t="s">
        <v>941</v>
      </c>
      <c r="D388" s="9" t="s">
        <v>10</v>
      </c>
      <c r="E388" s="7">
        <v>2711049.09</v>
      </c>
      <c r="F388" s="6"/>
      <c r="G388" s="130" t="str">
        <f>VLOOKUP(A388,'NCES LEA District ID'!$F$3:$S$854,14,FALSE)</f>
        <v>1700153</v>
      </c>
      <c r="H388" s="131">
        <f>VLOOKUP(A388,'Enrollment FY18-20'!$A$9:$BL$859,62,FALSE)</f>
        <v>608</v>
      </c>
      <c r="I388" s="132">
        <f t="shared" si="10"/>
        <v>4458.9623190789471</v>
      </c>
      <c r="J388" s="133">
        <f>VLOOKUP(A388,'SAIPE FY22'!$C$9:$N$859,9,FALSE)</f>
        <v>0.13302752293577982</v>
      </c>
      <c r="K388" s="134">
        <f t="shared" si="11"/>
        <v>949549.75</v>
      </c>
      <c r="L388" s="130" t="s">
        <v>10420</v>
      </c>
    </row>
    <row r="389" spans="1:12" ht="15.5" thickTop="1" thickBot="1" x14ac:dyDescent="0.4">
      <c r="A389" s="50" t="s">
        <v>1305</v>
      </c>
      <c r="B389" s="9" t="s">
        <v>1306</v>
      </c>
      <c r="C389" s="9" t="s">
        <v>1307</v>
      </c>
      <c r="D389" s="9" t="s">
        <v>10</v>
      </c>
      <c r="E389" s="7">
        <v>670806.13</v>
      </c>
      <c r="F389" s="6"/>
      <c r="G389" s="130" t="str">
        <f>VLOOKUP(A389,'NCES LEA District ID'!$F$3:$S$854,14,FALSE)</f>
        <v>1700115</v>
      </c>
      <c r="H389" s="131">
        <f>VLOOKUP(A389,'Enrollment FY18-20'!$A$9:$BL$859,62,FALSE)</f>
        <v>508</v>
      </c>
      <c r="I389" s="132">
        <f t="shared" si="10"/>
        <v>1320.4845078740157</v>
      </c>
      <c r="J389" s="133">
        <f>VLOOKUP(A389,'SAIPE FY22'!$C$9:$N$859,9,FALSE)</f>
        <v>0.13271028037383178</v>
      </c>
      <c r="K389" s="134">
        <f t="shared" si="11"/>
        <v>950057.75</v>
      </c>
      <c r="L389" s="130" t="s">
        <v>10420</v>
      </c>
    </row>
    <row r="390" spans="1:12" ht="15.5" thickTop="1" thickBot="1" x14ac:dyDescent="0.4">
      <c r="A390" s="50" t="s">
        <v>627</v>
      </c>
      <c r="B390" s="9" t="s">
        <v>628</v>
      </c>
      <c r="C390" s="9" t="s">
        <v>606</v>
      </c>
      <c r="D390" s="9" t="s">
        <v>119</v>
      </c>
      <c r="E390" s="7">
        <v>3341382.82</v>
      </c>
      <c r="F390" s="6"/>
      <c r="G390" s="130" t="str">
        <f>VLOOKUP(A390,'NCES LEA District ID'!$F$3:$S$854,14,FALSE)</f>
        <v>1735190</v>
      </c>
      <c r="H390" s="131">
        <f>VLOOKUP(A390,'Enrollment FY18-20'!$A$9:$BL$859,62,FALSE)</f>
        <v>679.5</v>
      </c>
      <c r="I390" s="132">
        <f t="shared" si="10"/>
        <v>4917.4140103016925</v>
      </c>
      <c r="J390" s="133">
        <f>VLOOKUP(A390,'SAIPE FY22'!$C$9:$N$859,9,FALSE)</f>
        <v>0.13262910798122066</v>
      </c>
      <c r="K390" s="134">
        <f t="shared" si="11"/>
        <v>950737.25</v>
      </c>
      <c r="L390" s="130" t="s">
        <v>10420</v>
      </c>
    </row>
    <row r="391" spans="1:12" ht="15.5" thickTop="1" thickBot="1" x14ac:dyDescent="0.4">
      <c r="A391" s="50" t="s">
        <v>1271</v>
      </c>
      <c r="B391" s="9" t="s">
        <v>1272</v>
      </c>
      <c r="C391" s="9" t="s">
        <v>1252</v>
      </c>
      <c r="D391" s="9" t="s">
        <v>119</v>
      </c>
      <c r="E391" s="7">
        <v>1881147.22</v>
      </c>
      <c r="F391" s="6"/>
      <c r="G391" s="130" t="str">
        <f>VLOOKUP(A391,'NCES LEA District ID'!$F$3:$S$854,14,FALSE)</f>
        <v>1722110</v>
      </c>
      <c r="H391" s="131">
        <f>VLOOKUP(A391,'Enrollment FY18-20'!$A$9:$BL$859,62,FALSE)</f>
        <v>1206.5</v>
      </c>
      <c r="I391" s="132">
        <f t="shared" si="10"/>
        <v>1559.1771404890178</v>
      </c>
      <c r="J391" s="133">
        <f>VLOOKUP(A391,'SAIPE FY22'!$C$9:$N$859,9,FALSE)</f>
        <v>0.13261372397841173</v>
      </c>
      <c r="K391" s="134">
        <f t="shared" si="11"/>
        <v>951943.75</v>
      </c>
      <c r="L391" s="130" t="s">
        <v>10420</v>
      </c>
    </row>
    <row r="392" spans="1:12" ht="15.5" thickTop="1" thickBot="1" x14ac:dyDescent="0.4">
      <c r="A392" s="50" t="s">
        <v>217</v>
      </c>
      <c r="B392" s="9" t="s">
        <v>218</v>
      </c>
      <c r="C392" s="9" t="s">
        <v>128</v>
      </c>
      <c r="D392" s="9" t="s">
        <v>108</v>
      </c>
      <c r="E392" s="7">
        <v>2588481.96</v>
      </c>
      <c r="F392" s="6"/>
      <c r="G392" s="130" t="str">
        <f>VLOOKUP(A392,'NCES LEA District ID'!$F$3:$S$854,14,FALSE)</f>
        <v>1715780</v>
      </c>
      <c r="H392" s="131">
        <f>VLOOKUP(A392,'Enrollment FY18-20'!$A$9:$BL$859,62,FALSE)</f>
        <v>1291.5</v>
      </c>
      <c r="I392" s="132">
        <f t="shared" ref="I392:I455" si="12">E392/H392</f>
        <v>2004.2446457607432</v>
      </c>
      <c r="J392" s="133">
        <f>VLOOKUP(A392,'SAIPE FY22'!$C$9:$N$859,9,FALSE)</f>
        <v>0.13260135135135134</v>
      </c>
      <c r="K392" s="134">
        <f t="shared" si="11"/>
        <v>953235.25</v>
      </c>
      <c r="L392" s="130" t="s">
        <v>10420</v>
      </c>
    </row>
    <row r="393" spans="1:12" ht="15.5" thickTop="1" thickBot="1" x14ac:dyDescent="0.4">
      <c r="A393" s="50" t="s">
        <v>600</v>
      </c>
      <c r="B393" s="9" t="s">
        <v>601</v>
      </c>
      <c r="C393" s="9" t="s">
        <v>577</v>
      </c>
      <c r="D393" s="9" t="s">
        <v>10</v>
      </c>
      <c r="E393" s="7">
        <v>2094484.9200000002</v>
      </c>
      <c r="F393" s="6"/>
      <c r="G393" s="130" t="str">
        <f>VLOOKUP(A393,'NCES LEA District ID'!$F$3:$S$854,14,FALSE)</f>
        <v>1701422</v>
      </c>
      <c r="H393" s="131">
        <f>VLOOKUP(A393,'Enrollment FY18-20'!$A$9:$BL$859,62,FALSE)</f>
        <v>466.5</v>
      </c>
      <c r="I393" s="132">
        <f t="shared" si="12"/>
        <v>4489.7854662379423</v>
      </c>
      <c r="J393" s="133">
        <f>VLOOKUP(A393,'SAIPE FY22'!$C$9:$N$859,9,FALSE)</f>
        <v>0.1324110671936759</v>
      </c>
      <c r="K393" s="134">
        <f t="shared" si="11"/>
        <v>953701.75</v>
      </c>
      <c r="L393" s="130" t="s">
        <v>10420</v>
      </c>
    </row>
    <row r="394" spans="1:12" ht="15.5" thickTop="1" thickBot="1" x14ac:dyDescent="0.4">
      <c r="A394" s="50" t="s">
        <v>68</v>
      </c>
      <c r="B394" s="9" t="s">
        <v>69</v>
      </c>
      <c r="C394" s="9" t="s">
        <v>61</v>
      </c>
      <c r="D394" s="9" t="s">
        <v>10</v>
      </c>
      <c r="E394" s="7">
        <v>1826904.98</v>
      </c>
      <c r="F394" s="6"/>
      <c r="G394" s="130" t="str">
        <f>VLOOKUP(A394,'NCES LEA District ID'!$F$3:$S$854,14,FALSE)</f>
        <v>1736640</v>
      </c>
      <c r="H394" s="131">
        <f>VLOOKUP(A394,'Enrollment FY18-20'!$A$9:$BL$859,62,FALSE)</f>
        <v>293.5</v>
      </c>
      <c r="I394" s="132">
        <f t="shared" si="12"/>
        <v>6224.5484838160137</v>
      </c>
      <c r="J394" s="133">
        <f>VLOOKUP(A394,'SAIPE FY22'!$C$9:$N$859,9,FALSE)</f>
        <v>0.13239436619718309</v>
      </c>
      <c r="K394" s="134">
        <f t="shared" ref="K394:K457" si="13">+K393+H394</f>
        <v>953995.25</v>
      </c>
      <c r="L394" s="130" t="s">
        <v>10420</v>
      </c>
    </row>
    <row r="395" spans="1:12" ht="15.5" thickTop="1" thickBot="1" x14ac:dyDescent="0.4">
      <c r="A395" s="50" t="s">
        <v>1143</v>
      </c>
      <c r="B395" s="9" t="s">
        <v>1144</v>
      </c>
      <c r="C395" s="9" t="s">
        <v>1145</v>
      </c>
      <c r="D395" s="9" t="s">
        <v>10</v>
      </c>
      <c r="E395" s="7">
        <v>4197120.22</v>
      </c>
      <c r="F395" s="6"/>
      <c r="G395" s="130" t="str">
        <f>VLOOKUP(A395,'NCES LEA District ID'!$F$3:$S$854,14,FALSE)</f>
        <v>1721390</v>
      </c>
      <c r="H395" s="131">
        <f>VLOOKUP(A395,'Enrollment FY18-20'!$A$9:$BL$859,62,FALSE)</f>
        <v>1026</v>
      </c>
      <c r="I395" s="132">
        <f t="shared" si="12"/>
        <v>4090.7604483430796</v>
      </c>
      <c r="J395" s="133">
        <f>VLOOKUP(A395,'SAIPE FY22'!$C$9:$N$859,9,FALSE)</f>
        <v>0.13236814891416754</v>
      </c>
      <c r="K395" s="134">
        <f t="shared" si="13"/>
        <v>955021.25</v>
      </c>
      <c r="L395" s="130" t="s">
        <v>10420</v>
      </c>
    </row>
    <row r="396" spans="1:12" ht="15.5" thickTop="1" thickBot="1" x14ac:dyDescent="0.4">
      <c r="A396" s="50" t="s">
        <v>1690</v>
      </c>
      <c r="B396" s="9" t="s">
        <v>1691</v>
      </c>
      <c r="C396" s="9" t="s">
        <v>1689</v>
      </c>
      <c r="D396" s="9" t="s">
        <v>108</v>
      </c>
      <c r="E396" s="7">
        <v>482713.55</v>
      </c>
      <c r="F396" s="6"/>
      <c r="G396" s="130" t="str">
        <f>VLOOKUP(A396,'NCES LEA District ID'!$F$3:$S$854,14,FALSE)</f>
        <v>1734110</v>
      </c>
      <c r="H396" s="131">
        <f>VLOOKUP(A396,'Enrollment FY18-20'!$A$9:$BL$859,62,FALSE)</f>
        <v>225</v>
      </c>
      <c r="I396" s="132">
        <f t="shared" si="12"/>
        <v>2145.3935555555554</v>
      </c>
      <c r="J396" s="133">
        <f>VLOOKUP(A396,'SAIPE FY22'!$C$9:$N$859,9,FALSE)</f>
        <v>0.13200000000000001</v>
      </c>
      <c r="K396" s="134">
        <f t="shared" si="13"/>
        <v>955246.25</v>
      </c>
      <c r="L396" s="130" t="s">
        <v>10420</v>
      </c>
    </row>
    <row r="397" spans="1:12" ht="15.5" thickTop="1" thickBot="1" x14ac:dyDescent="0.4">
      <c r="A397" s="50" t="s">
        <v>837</v>
      </c>
      <c r="B397" s="9" t="s">
        <v>838</v>
      </c>
      <c r="C397" s="9" t="s">
        <v>839</v>
      </c>
      <c r="D397" s="9" t="s">
        <v>108</v>
      </c>
      <c r="E397" s="7">
        <v>899272.20000000007</v>
      </c>
      <c r="F397" s="6"/>
      <c r="G397" s="130" t="str">
        <f>VLOOKUP(A397,'NCES LEA District ID'!$F$3:$S$854,14,FALSE)</f>
        <v>1728110</v>
      </c>
      <c r="H397" s="131">
        <f>VLOOKUP(A397,'Enrollment FY18-20'!$A$9:$BL$859,62,FALSE)</f>
        <v>166</v>
      </c>
      <c r="I397" s="132">
        <f t="shared" si="12"/>
        <v>5417.3024096385543</v>
      </c>
      <c r="J397" s="133">
        <f>VLOOKUP(A397,'SAIPE FY22'!$C$9:$N$859,9,FALSE)</f>
        <v>0.13157894736842105</v>
      </c>
      <c r="K397" s="134">
        <f t="shared" si="13"/>
        <v>955412.25</v>
      </c>
      <c r="L397" s="130" t="s">
        <v>10420</v>
      </c>
    </row>
    <row r="398" spans="1:12" ht="15.5" thickTop="1" thickBot="1" x14ac:dyDescent="0.4">
      <c r="A398" s="50" t="s">
        <v>1461</v>
      </c>
      <c r="B398" s="9" t="s">
        <v>1462</v>
      </c>
      <c r="C398" s="9" t="s">
        <v>1454</v>
      </c>
      <c r="D398" s="9" t="s">
        <v>10</v>
      </c>
      <c r="E398" s="7">
        <v>830319.92999999993</v>
      </c>
      <c r="F398" s="6"/>
      <c r="G398" s="130" t="str">
        <f>VLOOKUP(A398,'NCES LEA District ID'!$F$3:$S$854,14,FALSE)</f>
        <v>1703690</v>
      </c>
      <c r="H398" s="131">
        <f>VLOOKUP(A398,'Enrollment FY18-20'!$A$9:$BL$859,62,FALSE)</f>
        <v>696</v>
      </c>
      <c r="I398" s="132">
        <f t="shared" si="12"/>
        <v>1192.9884051724136</v>
      </c>
      <c r="J398" s="133">
        <f>VLOOKUP(A398,'SAIPE FY22'!$C$9:$N$859,9,FALSE)</f>
        <v>0.1312883435582822</v>
      </c>
      <c r="K398" s="134">
        <f t="shared" si="13"/>
        <v>956108.25</v>
      </c>
      <c r="L398" s="130" t="s">
        <v>10420</v>
      </c>
    </row>
    <row r="399" spans="1:12" ht="15.5" thickTop="1" thickBot="1" x14ac:dyDescent="0.4">
      <c r="A399" s="50" t="s">
        <v>1759</v>
      </c>
      <c r="B399" s="9" t="s">
        <v>1760</v>
      </c>
      <c r="C399" s="9" t="s">
        <v>907</v>
      </c>
      <c r="D399" s="9" t="s">
        <v>119</v>
      </c>
      <c r="E399" s="7">
        <v>16467635.16</v>
      </c>
      <c r="F399" s="6"/>
      <c r="G399" s="130" t="str">
        <f>VLOOKUP(A399,'NCES LEA District ID'!$F$3:$S$854,14,FALSE)</f>
        <v>1720610</v>
      </c>
      <c r="H399" s="131">
        <f>VLOOKUP(A399,'Enrollment FY18-20'!$A$9:$BL$859,62,FALSE)</f>
        <v>6623.5</v>
      </c>
      <c r="I399" s="132">
        <f t="shared" si="12"/>
        <v>2486.2437019702575</v>
      </c>
      <c r="J399" s="133">
        <f>VLOOKUP(A399,'SAIPE FY22'!$C$9:$N$859,9,FALSE)</f>
        <v>0.13101647903410019</v>
      </c>
      <c r="K399" s="134">
        <f t="shared" si="13"/>
        <v>962731.75</v>
      </c>
      <c r="L399" s="130" t="s">
        <v>10420</v>
      </c>
    </row>
    <row r="400" spans="1:12" ht="15.5" thickTop="1" thickBot="1" x14ac:dyDescent="0.4">
      <c r="A400" s="50" t="s">
        <v>1581</v>
      </c>
      <c r="B400" s="9" t="s">
        <v>1582</v>
      </c>
      <c r="C400" s="9" t="s">
        <v>1562</v>
      </c>
      <c r="D400" s="9" t="s">
        <v>108</v>
      </c>
      <c r="E400" s="7">
        <v>735173.71000000008</v>
      </c>
      <c r="F400" s="6"/>
      <c r="G400" s="130" t="str">
        <f>VLOOKUP(A400,'NCES LEA District ID'!$F$3:$S$854,14,FALSE)</f>
        <v>1709170</v>
      </c>
      <c r="H400" s="131">
        <f>VLOOKUP(A400,'Enrollment FY18-20'!$A$9:$BL$859,62,FALSE)</f>
        <v>556.5</v>
      </c>
      <c r="I400" s="132">
        <f t="shared" si="12"/>
        <v>1321.0668643306381</v>
      </c>
      <c r="J400" s="133">
        <f>VLOOKUP(A400,'SAIPE FY22'!$C$9:$N$859,9,FALSE)</f>
        <v>0.130879345603272</v>
      </c>
      <c r="K400" s="134">
        <f t="shared" si="13"/>
        <v>963288.25</v>
      </c>
      <c r="L400" s="130" t="s">
        <v>10420</v>
      </c>
    </row>
    <row r="401" spans="1:12" ht="15.5" thickTop="1" thickBot="1" x14ac:dyDescent="0.4">
      <c r="A401" s="50" t="s">
        <v>1806</v>
      </c>
      <c r="B401" s="9" t="s">
        <v>1807</v>
      </c>
      <c r="C401" s="9" t="s">
        <v>907</v>
      </c>
      <c r="D401" s="9" t="s">
        <v>10</v>
      </c>
      <c r="E401" s="7">
        <v>2471117.7799999998</v>
      </c>
      <c r="F401" s="6"/>
      <c r="G401" s="130" t="str">
        <f>VLOOKUP(A401,'NCES LEA District ID'!$F$3:$S$854,14,FALSE)</f>
        <v>1742630</v>
      </c>
      <c r="H401" s="131">
        <f>VLOOKUP(A401,'Enrollment FY18-20'!$A$9:$BL$859,62,FALSE)</f>
        <v>1275</v>
      </c>
      <c r="I401" s="132">
        <f t="shared" si="12"/>
        <v>1938.1315921568626</v>
      </c>
      <c r="J401" s="133">
        <f>VLOOKUP(A401,'SAIPE FY22'!$C$9:$N$859,9,FALSE)</f>
        <v>0.13062730627306274</v>
      </c>
      <c r="K401" s="134">
        <f t="shared" si="13"/>
        <v>964563.25</v>
      </c>
      <c r="L401" s="130" t="s">
        <v>10420</v>
      </c>
    </row>
    <row r="402" spans="1:12" ht="15.5" thickTop="1" thickBot="1" x14ac:dyDescent="0.4">
      <c r="A402" s="50" t="s">
        <v>809</v>
      </c>
      <c r="B402" s="9" t="s">
        <v>810</v>
      </c>
      <c r="C402" s="9" t="s">
        <v>811</v>
      </c>
      <c r="D402" s="9" t="s">
        <v>10</v>
      </c>
      <c r="E402" s="7">
        <v>4157258.0999999996</v>
      </c>
      <c r="F402" s="6"/>
      <c r="G402" s="130" t="str">
        <f>VLOOKUP(A402,'NCES LEA District ID'!$F$3:$S$854,14,FALSE)</f>
        <v>1713500</v>
      </c>
      <c r="H402" s="131">
        <f>VLOOKUP(A402,'Enrollment FY18-20'!$A$9:$BL$859,62,FALSE)</f>
        <v>888.5</v>
      </c>
      <c r="I402" s="132">
        <f t="shared" si="12"/>
        <v>4678.9624085537416</v>
      </c>
      <c r="J402" s="133">
        <f>VLOOKUP(A402,'SAIPE FY22'!$C$9:$N$859,9,FALSE)</f>
        <v>0.13029989658738367</v>
      </c>
      <c r="K402" s="134">
        <f t="shared" si="13"/>
        <v>965451.75</v>
      </c>
      <c r="L402" s="130" t="s">
        <v>10420</v>
      </c>
    </row>
    <row r="403" spans="1:12" ht="15.5" thickTop="1" thickBot="1" x14ac:dyDescent="0.4">
      <c r="A403" s="50" t="s">
        <v>534</v>
      </c>
      <c r="B403" s="9" t="s">
        <v>535</v>
      </c>
      <c r="C403" s="9" t="s">
        <v>533</v>
      </c>
      <c r="D403" s="9" t="s">
        <v>10</v>
      </c>
      <c r="E403" s="7">
        <v>1890114.5199999998</v>
      </c>
      <c r="F403" s="6"/>
      <c r="G403" s="130" t="str">
        <f>VLOOKUP(A403,'NCES LEA District ID'!$F$3:$S$854,14,FALSE)</f>
        <v>1734230</v>
      </c>
      <c r="H403" s="131">
        <f>VLOOKUP(A403,'Enrollment FY18-20'!$A$9:$BL$859,62,FALSE)</f>
        <v>1504.5</v>
      </c>
      <c r="I403" s="132">
        <f t="shared" si="12"/>
        <v>1256.3074243934861</v>
      </c>
      <c r="J403" s="133">
        <f>VLOOKUP(A403,'SAIPE FY22'!$C$9:$N$859,9,FALSE)</f>
        <v>0.12984496124031009</v>
      </c>
      <c r="K403" s="134">
        <f t="shared" si="13"/>
        <v>966956.25</v>
      </c>
      <c r="L403" s="130" t="s">
        <v>10420</v>
      </c>
    </row>
    <row r="404" spans="1:12" ht="15.5" thickTop="1" thickBot="1" x14ac:dyDescent="0.4">
      <c r="A404" s="50" t="s">
        <v>25</v>
      </c>
      <c r="B404" s="9" t="s">
        <v>26</v>
      </c>
      <c r="C404" s="9" t="s">
        <v>24</v>
      </c>
      <c r="D404" s="9" t="s">
        <v>10</v>
      </c>
      <c r="E404" s="7">
        <v>697079.99</v>
      </c>
      <c r="F404" s="6"/>
      <c r="G404" s="130" t="str">
        <f>VLOOKUP(A404,'NCES LEA District ID'!$F$3:$S$854,14,FALSE)</f>
        <v>1740410</v>
      </c>
      <c r="H404" s="131">
        <f>VLOOKUP(A404,'Enrollment FY18-20'!$A$9:$BL$859,62,FALSE)</f>
        <v>269.5</v>
      </c>
      <c r="I404" s="132">
        <f t="shared" si="12"/>
        <v>2586.5676808905382</v>
      </c>
      <c r="J404" s="133">
        <f>VLOOKUP(A404,'SAIPE FY22'!$C$9:$N$859,9,FALSE)</f>
        <v>0.12951807228915663</v>
      </c>
      <c r="K404" s="134">
        <f t="shared" si="13"/>
        <v>967225.75</v>
      </c>
      <c r="L404" s="130" t="s">
        <v>10420</v>
      </c>
    </row>
    <row r="405" spans="1:12" ht="15.5" thickTop="1" thickBot="1" x14ac:dyDescent="0.4">
      <c r="A405" s="50" t="s">
        <v>1406</v>
      </c>
      <c r="B405" s="9" t="s">
        <v>1407</v>
      </c>
      <c r="C405" s="9" t="s">
        <v>1395</v>
      </c>
      <c r="D405" s="9" t="s">
        <v>10</v>
      </c>
      <c r="E405" s="7">
        <v>567449.07000000007</v>
      </c>
      <c r="F405" s="6"/>
      <c r="G405" s="130" t="str">
        <f>VLOOKUP(A405,'NCES LEA District ID'!$F$3:$S$854,14,FALSE)</f>
        <v>1703300</v>
      </c>
      <c r="H405" s="131">
        <f>VLOOKUP(A405,'Enrollment FY18-20'!$A$9:$BL$859,62,FALSE)</f>
        <v>377.5</v>
      </c>
      <c r="I405" s="132">
        <f t="shared" si="12"/>
        <v>1503.176344370861</v>
      </c>
      <c r="J405" s="133">
        <f>VLOOKUP(A405,'SAIPE FY22'!$C$9:$N$859,9,FALSE)</f>
        <v>0.12946428571428573</v>
      </c>
      <c r="K405" s="134">
        <f t="shared" si="13"/>
        <v>967603.25</v>
      </c>
      <c r="L405" s="130" t="s">
        <v>10420</v>
      </c>
    </row>
    <row r="406" spans="1:12" ht="15.5" thickTop="1" thickBot="1" x14ac:dyDescent="0.4">
      <c r="A406" s="50" t="s">
        <v>516</v>
      </c>
      <c r="B406" s="9" t="s">
        <v>517</v>
      </c>
      <c r="C406" s="9" t="s">
        <v>518</v>
      </c>
      <c r="D406" s="9" t="s">
        <v>10</v>
      </c>
      <c r="E406" s="7">
        <v>1299506.7</v>
      </c>
      <c r="F406" s="6"/>
      <c r="G406" s="130" t="str">
        <f>VLOOKUP(A406,'NCES LEA District ID'!$F$3:$S$854,14,FALSE)</f>
        <v>1742690</v>
      </c>
      <c r="H406" s="131">
        <f>VLOOKUP(A406,'Enrollment FY18-20'!$A$9:$BL$859,62,FALSE)</f>
        <v>336</v>
      </c>
      <c r="I406" s="132">
        <f t="shared" si="12"/>
        <v>3867.579464285714</v>
      </c>
      <c r="J406" s="133">
        <f>VLOOKUP(A406,'SAIPE FY22'!$C$9:$N$859,9,FALSE)</f>
        <v>0.1293800539083558</v>
      </c>
      <c r="K406" s="134">
        <f t="shared" si="13"/>
        <v>967939.25</v>
      </c>
      <c r="L406" s="130" t="s">
        <v>10420</v>
      </c>
    </row>
    <row r="407" spans="1:12" ht="15.5" thickTop="1" thickBot="1" x14ac:dyDescent="0.4">
      <c r="A407" s="50" t="s">
        <v>233</v>
      </c>
      <c r="B407" s="9" t="s">
        <v>234</v>
      </c>
      <c r="C407" s="9" t="s">
        <v>128</v>
      </c>
      <c r="D407" s="9" t="s">
        <v>108</v>
      </c>
      <c r="E407" s="7">
        <v>1593914.9000000001</v>
      </c>
      <c r="F407" s="6"/>
      <c r="G407" s="130" t="str">
        <f>VLOOKUP(A407,'NCES LEA District ID'!$F$3:$S$854,14,FALSE)</f>
        <v>1715450</v>
      </c>
      <c r="H407" s="131">
        <f>VLOOKUP(A407,'Enrollment FY18-20'!$A$9:$BL$859,62,FALSE)</f>
        <v>744</v>
      </c>
      <c r="I407" s="132">
        <f t="shared" si="12"/>
        <v>2142.3587365591402</v>
      </c>
      <c r="J407" s="133">
        <f>VLOOKUP(A407,'SAIPE FY22'!$C$9:$N$859,9,FALSE)</f>
        <v>0.12926577042399173</v>
      </c>
      <c r="K407" s="134">
        <f t="shared" si="13"/>
        <v>968683.25</v>
      </c>
      <c r="L407" s="130" t="s">
        <v>10420</v>
      </c>
    </row>
    <row r="408" spans="1:12" ht="15.5" thickTop="1" thickBot="1" x14ac:dyDescent="0.4">
      <c r="A408" s="50" t="s">
        <v>651</v>
      </c>
      <c r="B408" s="9" t="s">
        <v>652</v>
      </c>
      <c r="C408" s="9" t="s">
        <v>646</v>
      </c>
      <c r="D408" s="9" t="s">
        <v>10</v>
      </c>
      <c r="E408" s="7">
        <v>1587083.6800000002</v>
      </c>
      <c r="F408" s="6"/>
      <c r="G408" s="130" t="str">
        <f>VLOOKUP(A408,'NCES LEA District ID'!$F$3:$S$854,14,FALSE)</f>
        <v>1721300</v>
      </c>
      <c r="H408" s="131">
        <f>VLOOKUP(A408,'Enrollment FY18-20'!$A$9:$BL$859,62,FALSE)</f>
        <v>476</v>
      </c>
      <c r="I408" s="132">
        <f t="shared" si="12"/>
        <v>3334.2094117647061</v>
      </c>
      <c r="J408" s="133">
        <f>VLOOKUP(A408,'SAIPE FY22'!$C$9:$N$859,9,FALSE)</f>
        <v>0.12903225806451613</v>
      </c>
      <c r="K408" s="134">
        <f t="shared" si="13"/>
        <v>969159.25</v>
      </c>
      <c r="L408" s="130" t="s">
        <v>10420</v>
      </c>
    </row>
    <row r="409" spans="1:12" ht="15.5" thickTop="1" thickBot="1" x14ac:dyDescent="0.4">
      <c r="A409" s="50" t="s">
        <v>1065</v>
      </c>
      <c r="B409" s="9" t="s">
        <v>1066</v>
      </c>
      <c r="C409" s="9" t="s">
        <v>1067</v>
      </c>
      <c r="D409" s="9" t="s">
        <v>108</v>
      </c>
      <c r="E409" s="7">
        <v>455339.83</v>
      </c>
      <c r="F409" s="6"/>
      <c r="G409" s="130" t="str">
        <f>VLOOKUP(A409,'NCES LEA District ID'!$F$3:$S$854,14,FALSE)</f>
        <v>1722860</v>
      </c>
      <c r="H409" s="131">
        <f>VLOOKUP(A409,'Enrollment FY18-20'!$A$9:$BL$859,62,FALSE)</f>
        <v>126.5</v>
      </c>
      <c r="I409" s="132">
        <f t="shared" si="12"/>
        <v>3599.5243478260873</v>
      </c>
      <c r="J409" s="133">
        <f>VLOOKUP(A409,'SAIPE FY22'!$C$9:$N$859,9,FALSE)</f>
        <v>0.12820512820512819</v>
      </c>
      <c r="K409" s="134">
        <f t="shared" si="13"/>
        <v>969285.75</v>
      </c>
      <c r="L409" s="130" t="s">
        <v>10420</v>
      </c>
    </row>
    <row r="410" spans="1:12" ht="15.5" thickTop="1" thickBot="1" x14ac:dyDescent="0.4">
      <c r="A410" s="50" t="s">
        <v>955</v>
      </c>
      <c r="B410" s="9" t="s">
        <v>956</v>
      </c>
      <c r="C410" s="9" t="s">
        <v>954</v>
      </c>
      <c r="D410" s="9" t="s">
        <v>10</v>
      </c>
      <c r="E410" s="7">
        <v>1634126.08</v>
      </c>
      <c r="F410" s="6"/>
      <c r="G410" s="130" t="str">
        <f>VLOOKUP(A410,'NCES LEA District ID'!$F$3:$S$854,14,FALSE)</f>
        <v>1740890</v>
      </c>
      <c r="H410" s="131">
        <f>VLOOKUP(A410,'Enrollment FY18-20'!$A$9:$BL$859,62,FALSE)</f>
        <v>369.5</v>
      </c>
      <c r="I410" s="132">
        <f t="shared" si="12"/>
        <v>4422.5333694181327</v>
      </c>
      <c r="J410" s="133">
        <f>VLOOKUP(A410,'SAIPE FY22'!$C$9:$N$859,9,FALSE)</f>
        <v>0.12777777777777777</v>
      </c>
      <c r="K410" s="134">
        <f t="shared" si="13"/>
        <v>969655.25</v>
      </c>
      <c r="L410" s="130" t="s">
        <v>10420</v>
      </c>
    </row>
    <row r="411" spans="1:12" ht="15.5" thickTop="1" thickBot="1" x14ac:dyDescent="0.4">
      <c r="A411" s="50" t="s">
        <v>323</v>
      </c>
      <c r="B411" s="9" t="s">
        <v>324</v>
      </c>
      <c r="C411" s="9" t="s">
        <v>128</v>
      </c>
      <c r="D411" s="9" t="s">
        <v>108</v>
      </c>
      <c r="E411" s="7">
        <v>5527888.0000000009</v>
      </c>
      <c r="F411" s="6"/>
      <c r="G411" s="130" t="str">
        <f>VLOOKUP(A411,'NCES LEA District ID'!$F$3:$S$854,14,FALSE)</f>
        <v>1715480</v>
      </c>
      <c r="H411" s="131">
        <f>VLOOKUP(A411,'Enrollment FY18-20'!$A$9:$BL$859,62,FALSE)</f>
        <v>1543.5</v>
      </c>
      <c r="I411" s="132">
        <f t="shared" si="12"/>
        <v>3581.3981211532237</v>
      </c>
      <c r="J411" s="133">
        <f>VLOOKUP(A411,'SAIPE FY22'!$C$9:$N$859,9,FALSE)</f>
        <v>0.12767257177764202</v>
      </c>
      <c r="K411" s="134">
        <f t="shared" si="13"/>
        <v>971198.75</v>
      </c>
      <c r="L411" s="130" t="s">
        <v>10420</v>
      </c>
    </row>
    <row r="412" spans="1:12" ht="15.5" thickTop="1" thickBot="1" x14ac:dyDescent="0.4">
      <c r="A412" s="50" t="s">
        <v>1105</v>
      </c>
      <c r="B412" s="9" t="s">
        <v>1106</v>
      </c>
      <c r="C412" s="9" t="s">
        <v>1102</v>
      </c>
      <c r="D412" s="9" t="s">
        <v>10</v>
      </c>
      <c r="E412" s="7">
        <v>756011.96</v>
      </c>
      <c r="F412" s="6"/>
      <c r="G412" s="130" t="str">
        <f>VLOOKUP(A412,'NCES LEA District ID'!$F$3:$S$854,14,FALSE)</f>
        <v>1710290</v>
      </c>
      <c r="H412" s="131">
        <f>VLOOKUP(A412,'Enrollment FY18-20'!$A$9:$BL$859,62,FALSE)</f>
        <v>278</v>
      </c>
      <c r="I412" s="132">
        <f t="shared" si="12"/>
        <v>2719.4674820143882</v>
      </c>
      <c r="J412" s="133">
        <f>VLOOKUP(A412,'SAIPE FY22'!$C$9:$N$859,9,FALSE)</f>
        <v>0.12658227848101267</v>
      </c>
      <c r="K412" s="134">
        <f t="shared" si="13"/>
        <v>971476.75</v>
      </c>
      <c r="L412" s="130" t="s">
        <v>10420</v>
      </c>
    </row>
    <row r="413" spans="1:12" ht="15.5" thickTop="1" thickBot="1" x14ac:dyDescent="0.4">
      <c r="A413" s="50" t="s">
        <v>19</v>
      </c>
      <c r="B413" s="9" t="s">
        <v>20</v>
      </c>
      <c r="C413" s="9" t="s">
        <v>21</v>
      </c>
      <c r="D413" s="9" t="s">
        <v>10</v>
      </c>
      <c r="E413" s="7">
        <v>2304351.3599999994</v>
      </c>
      <c r="F413" s="6"/>
      <c r="G413" s="130" t="str">
        <f>VLOOKUP(A413,'NCES LEA District ID'!$F$3:$S$854,14,FALSE)</f>
        <v>1727300</v>
      </c>
      <c r="H413" s="131">
        <f>VLOOKUP(A413,'Enrollment FY18-20'!$A$9:$BL$859,62,FALSE)</f>
        <v>657.5</v>
      </c>
      <c r="I413" s="132">
        <f t="shared" si="12"/>
        <v>3504.7168973384023</v>
      </c>
      <c r="J413" s="133">
        <f>VLOOKUP(A413,'SAIPE FY22'!$C$9:$N$859,9,FALSE)</f>
        <v>0.12632978723404256</v>
      </c>
      <c r="K413" s="134">
        <f t="shared" si="13"/>
        <v>972134.25</v>
      </c>
      <c r="L413" s="130" t="s">
        <v>10420</v>
      </c>
    </row>
    <row r="414" spans="1:12" ht="15.5" thickTop="1" thickBot="1" x14ac:dyDescent="0.4">
      <c r="A414" s="50" t="s">
        <v>607</v>
      </c>
      <c r="B414" s="9" t="s">
        <v>608</v>
      </c>
      <c r="C414" s="9" t="s">
        <v>606</v>
      </c>
      <c r="D414" s="9" t="s">
        <v>108</v>
      </c>
      <c r="E414" s="7">
        <v>536269.63</v>
      </c>
      <c r="F414" s="6"/>
      <c r="G414" s="130" t="str">
        <f>VLOOKUP(A414,'NCES LEA District ID'!$F$3:$S$854,14,FALSE)</f>
        <v>1720910</v>
      </c>
      <c r="H414" s="131">
        <f>VLOOKUP(A414,'Enrollment FY18-20'!$A$9:$BL$859,62,FALSE)</f>
        <v>95.5</v>
      </c>
      <c r="I414" s="132">
        <f t="shared" si="12"/>
        <v>5615.3887958115183</v>
      </c>
      <c r="J414" s="133">
        <f>VLOOKUP(A414,'SAIPE FY22'!$C$9:$N$859,9,FALSE)</f>
        <v>0.12612612612612611</v>
      </c>
      <c r="K414" s="134">
        <f t="shared" si="13"/>
        <v>972229.75</v>
      </c>
      <c r="L414" s="130" t="s">
        <v>10420</v>
      </c>
    </row>
    <row r="415" spans="1:12" ht="15.5" thickTop="1" thickBot="1" x14ac:dyDescent="0.4">
      <c r="A415" s="50" t="s">
        <v>453</v>
      </c>
      <c r="B415" s="9" t="s">
        <v>454</v>
      </c>
      <c r="C415" s="9" t="s">
        <v>444</v>
      </c>
      <c r="D415" s="9" t="s">
        <v>10</v>
      </c>
      <c r="E415" s="7">
        <v>622128.86</v>
      </c>
      <c r="F415" s="6"/>
      <c r="G415" s="130" t="str">
        <f>VLOOKUP(A415,'NCES LEA District ID'!$F$3:$S$854,14,FALSE)</f>
        <v>1700106</v>
      </c>
      <c r="H415" s="131">
        <f>VLOOKUP(A415,'Enrollment FY18-20'!$A$9:$BL$859,62,FALSE)</f>
        <v>451</v>
      </c>
      <c r="I415" s="132">
        <f t="shared" si="12"/>
        <v>1379.4431485587584</v>
      </c>
      <c r="J415" s="133">
        <f>VLOOKUP(A415,'SAIPE FY22'!$C$9:$N$859,9,FALSE)</f>
        <v>0.12583892617449666</v>
      </c>
      <c r="K415" s="134">
        <f t="shared" si="13"/>
        <v>972680.75</v>
      </c>
      <c r="L415" s="130" t="s">
        <v>10420</v>
      </c>
    </row>
    <row r="416" spans="1:12" ht="15.5" thickTop="1" thickBot="1" x14ac:dyDescent="0.4">
      <c r="A416" s="50" t="s">
        <v>746</v>
      </c>
      <c r="B416" s="9" t="s">
        <v>747</v>
      </c>
      <c r="C416" s="9" t="s">
        <v>723</v>
      </c>
      <c r="D416" s="9" t="s">
        <v>108</v>
      </c>
      <c r="E416" s="7">
        <v>23586646.130000003</v>
      </c>
      <c r="F416" s="6"/>
      <c r="G416" s="130" t="str">
        <f>VLOOKUP(A416,'NCES LEA District ID'!$F$3:$S$854,14,FALSE)</f>
        <v>1741550</v>
      </c>
      <c r="H416" s="131">
        <f>VLOOKUP(A416,'Enrollment FY18-20'!$A$9:$BL$859,62,FALSE)</f>
        <v>3982.5</v>
      </c>
      <c r="I416" s="132">
        <f t="shared" si="12"/>
        <v>5922.5727884494672</v>
      </c>
      <c r="J416" s="133">
        <f>VLOOKUP(A416,'SAIPE FY22'!$C$9:$N$859,9,FALSE)</f>
        <v>0.12541592014333247</v>
      </c>
      <c r="K416" s="134">
        <f t="shared" si="13"/>
        <v>976663.25</v>
      </c>
      <c r="L416" s="130" t="s">
        <v>10420</v>
      </c>
    </row>
    <row r="417" spans="1:12" ht="15.5" thickTop="1" thickBot="1" x14ac:dyDescent="0.4">
      <c r="A417" s="50" t="s">
        <v>1349</v>
      </c>
      <c r="B417" s="9" t="s">
        <v>1350</v>
      </c>
      <c r="C417" s="9" t="s">
        <v>1351</v>
      </c>
      <c r="D417" s="9" t="s">
        <v>10</v>
      </c>
      <c r="E417" s="7">
        <v>7192821.4400000004</v>
      </c>
      <c r="F417" s="6"/>
      <c r="G417" s="130" t="str">
        <f>VLOOKUP(A417,'NCES LEA District ID'!$F$3:$S$854,14,FALSE)</f>
        <v>1720430</v>
      </c>
      <c r="H417" s="131">
        <f>VLOOKUP(A417,'Enrollment FY18-20'!$A$9:$BL$859,62,FALSE)</f>
        <v>2367.5</v>
      </c>
      <c r="I417" s="132">
        <f t="shared" si="12"/>
        <v>3038.1505554382261</v>
      </c>
      <c r="J417" s="133">
        <f>VLOOKUP(A417,'SAIPE FY22'!$C$9:$N$859,9,FALSE)</f>
        <v>0.12508833922261484</v>
      </c>
      <c r="K417" s="134">
        <f t="shared" si="13"/>
        <v>979030.75</v>
      </c>
      <c r="L417" s="130" t="s">
        <v>10420</v>
      </c>
    </row>
    <row r="418" spans="1:12" ht="15.5" thickTop="1" thickBot="1" x14ac:dyDescent="0.4">
      <c r="A418" s="50" t="s">
        <v>431</v>
      </c>
      <c r="B418" s="9" t="s">
        <v>432</v>
      </c>
      <c r="C418" s="9" t="s">
        <v>413</v>
      </c>
      <c r="D418" s="9" t="s">
        <v>10</v>
      </c>
      <c r="E418" s="7">
        <v>141911.73000000001</v>
      </c>
      <c r="F418" s="6"/>
      <c r="G418" s="130" t="str">
        <f>VLOOKUP(A418,'NCES LEA District ID'!$F$3:$S$854,14,FALSE)</f>
        <v>1735610</v>
      </c>
      <c r="H418" s="131">
        <f>VLOOKUP(A418,'Enrollment FY18-20'!$A$9:$BL$859,62,FALSE)</f>
        <v>233.5</v>
      </c>
      <c r="I418" s="132">
        <f t="shared" si="12"/>
        <v>607.75901498929341</v>
      </c>
      <c r="J418" s="133">
        <f>VLOOKUP(A418,'SAIPE FY22'!$C$9:$N$859,9,FALSE)</f>
        <v>0.125</v>
      </c>
      <c r="K418" s="134">
        <f t="shared" si="13"/>
        <v>979264.25</v>
      </c>
      <c r="L418" s="130" t="s">
        <v>10420</v>
      </c>
    </row>
    <row r="419" spans="1:12" ht="15.5" thickTop="1" thickBot="1" x14ac:dyDescent="0.4">
      <c r="A419" s="50" t="s">
        <v>1342</v>
      </c>
      <c r="B419" s="9" t="s">
        <v>1343</v>
      </c>
      <c r="C419" s="9" t="s">
        <v>1344</v>
      </c>
      <c r="D419" s="9" t="s">
        <v>10</v>
      </c>
      <c r="E419" s="7">
        <v>2181014.41</v>
      </c>
      <c r="F419" s="6"/>
      <c r="G419" s="130" t="str">
        <f>VLOOKUP(A419,'NCES LEA District ID'!$F$3:$S$854,14,FALSE)</f>
        <v>1708610</v>
      </c>
      <c r="H419" s="131">
        <f>VLOOKUP(A419,'Enrollment FY18-20'!$A$9:$BL$859,62,FALSE)</f>
        <v>516</v>
      </c>
      <c r="I419" s="132">
        <f t="shared" si="12"/>
        <v>4226.7721124031013</v>
      </c>
      <c r="J419" s="133">
        <f>VLOOKUP(A419,'SAIPE FY22'!$C$9:$N$859,9,FALSE)</f>
        <v>0.125</v>
      </c>
      <c r="K419" s="134">
        <f t="shared" si="13"/>
        <v>979780.25</v>
      </c>
      <c r="L419" s="130" t="s">
        <v>10420</v>
      </c>
    </row>
    <row r="420" spans="1:12" ht="15.5" thickTop="1" thickBot="1" x14ac:dyDescent="0.4">
      <c r="A420" s="50" t="s">
        <v>1542</v>
      </c>
      <c r="B420" s="9" t="s">
        <v>1543</v>
      </c>
      <c r="C420" s="9" t="s">
        <v>1541</v>
      </c>
      <c r="D420" s="9" t="s">
        <v>108</v>
      </c>
      <c r="E420" s="7">
        <v>639484.77</v>
      </c>
      <c r="F420" s="6"/>
      <c r="G420" s="130" t="str">
        <f>VLOOKUP(A420,'NCES LEA District ID'!$F$3:$S$854,14,FALSE)</f>
        <v>1718090</v>
      </c>
      <c r="H420" s="131">
        <f>VLOOKUP(A420,'Enrollment FY18-20'!$A$9:$BL$859,62,FALSE)</f>
        <v>238.5</v>
      </c>
      <c r="I420" s="132">
        <f t="shared" si="12"/>
        <v>2681.2778616352202</v>
      </c>
      <c r="J420" s="133">
        <f>VLOOKUP(A420,'SAIPE FY22'!$C$9:$N$859,9,FALSE)</f>
        <v>0.125</v>
      </c>
      <c r="K420" s="134">
        <f t="shared" si="13"/>
        <v>980018.75</v>
      </c>
      <c r="L420" s="130" t="s">
        <v>10420</v>
      </c>
    </row>
    <row r="421" spans="1:12" ht="15.5" thickTop="1" thickBot="1" x14ac:dyDescent="0.4">
      <c r="A421" s="50" t="s">
        <v>476</v>
      </c>
      <c r="B421" s="9" t="s">
        <v>477</v>
      </c>
      <c r="C421" s="9" t="s">
        <v>475</v>
      </c>
      <c r="D421" s="9" t="s">
        <v>10</v>
      </c>
      <c r="E421" s="7">
        <v>4171948.7399999998</v>
      </c>
      <c r="F421" s="6"/>
      <c r="G421" s="130" t="str">
        <f>VLOOKUP(A421,'NCES LEA District ID'!$F$3:$S$854,14,FALSE)</f>
        <v>1707650</v>
      </c>
      <c r="H421" s="131">
        <f>VLOOKUP(A421,'Enrollment FY18-20'!$A$9:$BL$859,62,FALSE)</f>
        <v>1326.25</v>
      </c>
      <c r="I421" s="132">
        <f t="shared" si="12"/>
        <v>3145.6729425070685</v>
      </c>
      <c r="J421" s="133">
        <f>VLOOKUP(A421,'SAIPE FY22'!$C$9:$N$859,9,FALSE)</f>
        <v>0.12481426448736999</v>
      </c>
      <c r="K421" s="134">
        <f t="shared" si="13"/>
        <v>981345</v>
      </c>
      <c r="L421" s="130" t="s">
        <v>10420</v>
      </c>
    </row>
    <row r="422" spans="1:12" ht="15.5" thickTop="1" thickBot="1" x14ac:dyDescent="0.4">
      <c r="A422" s="50" t="s">
        <v>990</v>
      </c>
      <c r="B422" s="9" t="s">
        <v>991</v>
      </c>
      <c r="C422" s="9" t="s">
        <v>981</v>
      </c>
      <c r="D422" s="9" t="s">
        <v>10</v>
      </c>
      <c r="E422" s="7">
        <v>3073423.13</v>
      </c>
      <c r="F422" s="6"/>
      <c r="G422" s="130" t="str">
        <f>VLOOKUP(A422,'NCES LEA District ID'!$F$3:$S$854,14,FALSE)</f>
        <v>1712090</v>
      </c>
      <c r="H422" s="131">
        <f>VLOOKUP(A422,'Enrollment FY18-20'!$A$9:$BL$859,62,FALSE)</f>
        <v>391.5</v>
      </c>
      <c r="I422" s="132">
        <f t="shared" si="12"/>
        <v>7850.3783652618131</v>
      </c>
      <c r="J422" s="133">
        <f>VLOOKUP(A422,'SAIPE FY22'!$C$9:$N$859,9,FALSE)</f>
        <v>0.12467532467532468</v>
      </c>
      <c r="K422" s="134">
        <f t="shared" si="13"/>
        <v>981736.5</v>
      </c>
      <c r="L422" s="130" t="s">
        <v>10420</v>
      </c>
    </row>
    <row r="423" spans="1:12" ht="15.5" thickTop="1" thickBot="1" x14ac:dyDescent="0.4">
      <c r="A423" s="50" t="s">
        <v>1589</v>
      </c>
      <c r="B423" s="9" t="s">
        <v>1590</v>
      </c>
      <c r="C423" s="9" t="s">
        <v>1562</v>
      </c>
      <c r="D423" s="9" t="s">
        <v>108</v>
      </c>
      <c r="E423" s="7">
        <v>3198796.2600000002</v>
      </c>
      <c r="F423" s="6"/>
      <c r="G423" s="130" t="str">
        <f>VLOOKUP(A423,'NCES LEA District ID'!$F$3:$S$854,14,FALSE)</f>
        <v>1742300</v>
      </c>
      <c r="H423" s="131">
        <f>VLOOKUP(A423,'Enrollment FY18-20'!$A$9:$BL$859,62,FALSE)</f>
        <v>1202.5</v>
      </c>
      <c r="I423" s="132">
        <f t="shared" si="12"/>
        <v>2660.1216299376301</v>
      </c>
      <c r="J423" s="133">
        <f>VLOOKUP(A423,'SAIPE FY22'!$C$9:$N$859,9,FALSE)</f>
        <v>0.12432795698924731</v>
      </c>
      <c r="K423" s="134">
        <f t="shared" si="13"/>
        <v>982939</v>
      </c>
      <c r="L423" s="130" t="s">
        <v>10420</v>
      </c>
    </row>
    <row r="424" spans="1:12" ht="15.5" thickTop="1" thickBot="1" x14ac:dyDescent="0.4">
      <c r="A424" s="50" t="s">
        <v>721</v>
      </c>
      <c r="B424" s="9" t="s">
        <v>722</v>
      </c>
      <c r="C424" s="9" t="s">
        <v>663</v>
      </c>
      <c r="D424" s="9" t="s">
        <v>10</v>
      </c>
      <c r="E424" s="7">
        <v>8657148.7700000014</v>
      </c>
      <c r="F424" s="6"/>
      <c r="G424" s="130" t="str">
        <f>VLOOKUP(A424,'NCES LEA District ID'!$F$3:$S$854,14,FALSE)</f>
        <v>1706480</v>
      </c>
      <c r="H424" s="131">
        <f>VLOOKUP(A424,'Enrollment FY18-20'!$A$9:$BL$859,62,FALSE)</f>
        <v>5113.5</v>
      </c>
      <c r="I424" s="132">
        <f t="shared" si="12"/>
        <v>1692.9986838760146</v>
      </c>
      <c r="J424" s="133">
        <f>VLOOKUP(A424,'SAIPE FY22'!$C$9:$N$859,9,FALSE)</f>
        <v>0.12423337002673376</v>
      </c>
      <c r="K424" s="134">
        <f t="shared" si="13"/>
        <v>988052.5</v>
      </c>
      <c r="L424" s="130" t="s">
        <v>10420</v>
      </c>
    </row>
    <row r="425" spans="1:12" ht="15.5" thickTop="1" thickBot="1" x14ac:dyDescent="0.4">
      <c r="A425" s="50" t="s">
        <v>1362</v>
      </c>
      <c r="B425" s="9" t="s">
        <v>1363</v>
      </c>
      <c r="C425" s="9" t="s">
        <v>1336</v>
      </c>
      <c r="D425" s="9" t="s">
        <v>10</v>
      </c>
      <c r="E425" s="7">
        <v>2955521.0499999993</v>
      </c>
      <c r="F425" s="6"/>
      <c r="G425" s="130" t="str">
        <f>VLOOKUP(A425,'NCES LEA District ID'!$F$3:$S$854,14,FALSE)</f>
        <v>1707770</v>
      </c>
      <c r="H425" s="131">
        <f>VLOOKUP(A425,'Enrollment FY18-20'!$A$9:$BL$859,62,FALSE)</f>
        <v>570</v>
      </c>
      <c r="I425" s="132">
        <f t="shared" si="12"/>
        <v>5185.1246491228057</v>
      </c>
      <c r="J425" s="133">
        <f>VLOOKUP(A425,'SAIPE FY22'!$C$9:$N$859,9,FALSE)</f>
        <v>0.12422360248447205</v>
      </c>
      <c r="K425" s="134">
        <f t="shared" si="13"/>
        <v>988622.5</v>
      </c>
      <c r="L425" s="130" t="s">
        <v>10420</v>
      </c>
    </row>
    <row r="426" spans="1:12" ht="15.5" thickTop="1" thickBot="1" x14ac:dyDescent="0.4">
      <c r="A426" s="50" t="s">
        <v>1310</v>
      </c>
      <c r="B426" s="9" t="s">
        <v>1311</v>
      </c>
      <c r="C426" s="9" t="s">
        <v>1312</v>
      </c>
      <c r="D426" s="9" t="s">
        <v>10</v>
      </c>
      <c r="E426" s="7">
        <v>880211.98</v>
      </c>
      <c r="F426" s="6"/>
      <c r="G426" s="130" t="str">
        <f>VLOOKUP(A426,'NCES LEA District ID'!$F$3:$S$854,14,FALSE)</f>
        <v>1732960</v>
      </c>
      <c r="H426" s="131">
        <f>VLOOKUP(A426,'Enrollment FY18-20'!$A$9:$BL$859,62,FALSE)</f>
        <v>769</v>
      </c>
      <c r="I426" s="132">
        <f t="shared" si="12"/>
        <v>1144.6189596879065</v>
      </c>
      <c r="J426" s="133">
        <f>VLOOKUP(A426,'SAIPE FY22'!$C$9:$N$859,9,FALSE)</f>
        <v>0.12388250319284802</v>
      </c>
      <c r="K426" s="134">
        <f t="shared" si="13"/>
        <v>989391.5</v>
      </c>
      <c r="L426" s="130" t="s">
        <v>10420</v>
      </c>
    </row>
    <row r="427" spans="1:12" ht="15.5" thickTop="1" thickBot="1" x14ac:dyDescent="0.4">
      <c r="A427" s="50" t="s">
        <v>1651</v>
      </c>
      <c r="B427" s="9" t="s">
        <v>1652</v>
      </c>
      <c r="C427" s="9" t="s">
        <v>1643</v>
      </c>
      <c r="D427" s="9" t="s">
        <v>108</v>
      </c>
      <c r="E427" s="7">
        <v>3592656.98</v>
      </c>
      <c r="F427" s="6"/>
      <c r="G427" s="130" t="str">
        <f>VLOOKUP(A427,'NCES LEA District ID'!$F$3:$S$854,14,FALSE)</f>
        <v>1741010</v>
      </c>
      <c r="H427" s="131">
        <f>VLOOKUP(A427,'Enrollment FY18-20'!$A$9:$BL$859,62,FALSE)</f>
        <v>723.5</v>
      </c>
      <c r="I427" s="132">
        <f t="shared" si="12"/>
        <v>4965.6627228749139</v>
      </c>
      <c r="J427" s="133">
        <f>VLOOKUP(A427,'SAIPE FY22'!$C$9:$N$859,9,FALSE)</f>
        <v>0.1235813366960908</v>
      </c>
      <c r="K427" s="134">
        <f t="shared" si="13"/>
        <v>990115</v>
      </c>
      <c r="L427" s="130" t="s">
        <v>10420</v>
      </c>
    </row>
    <row r="428" spans="1:12" ht="15.5" thickTop="1" thickBot="1" x14ac:dyDescent="0.4">
      <c r="A428" s="50" t="s">
        <v>1772</v>
      </c>
      <c r="B428" s="9" t="s">
        <v>1773</v>
      </c>
      <c r="C428" s="9" t="s">
        <v>1769</v>
      </c>
      <c r="D428" s="9" t="s">
        <v>10</v>
      </c>
      <c r="E428" s="7">
        <v>4184015.01</v>
      </c>
      <c r="F428" s="6"/>
      <c r="G428" s="130" t="str">
        <f>VLOOKUP(A428,'NCES LEA District ID'!$F$3:$S$854,14,FALSE)</f>
        <v>1700002</v>
      </c>
      <c r="H428" s="131">
        <f>VLOOKUP(A428,'Enrollment FY18-20'!$A$9:$BL$859,62,FALSE)</f>
        <v>841.5</v>
      </c>
      <c r="I428" s="132">
        <f t="shared" si="12"/>
        <v>4972.0915151515146</v>
      </c>
      <c r="J428" s="133">
        <f>VLOOKUP(A428,'SAIPE FY22'!$C$9:$N$859,9,FALSE)</f>
        <v>0.12331606217616581</v>
      </c>
      <c r="K428" s="134">
        <f t="shared" si="13"/>
        <v>990956.5</v>
      </c>
      <c r="L428" s="130" t="s">
        <v>10420</v>
      </c>
    </row>
    <row r="429" spans="1:12" ht="15.5" thickTop="1" thickBot="1" x14ac:dyDescent="0.4">
      <c r="A429" s="50" t="s">
        <v>1523</v>
      </c>
      <c r="B429" s="9" t="s">
        <v>1524</v>
      </c>
      <c r="C429" s="9" t="s">
        <v>1505</v>
      </c>
      <c r="D429" s="9" t="s">
        <v>119</v>
      </c>
      <c r="E429" s="7">
        <v>2340109.71</v>
      </c>
      <c r="F429" s="6"/>
      <c r="G429" s="130" t="str">
        <f>VLOOKUP(A429,'NCES LEA District ID'!$F$3:$S$854,14,FALSE)</f>
        <v>1722950</v>
      </c>
      <c r="H429" s="131">
        <f>VLOOKUP(A429,'Enrollment FY18-20'!$A$9:$BL$859,62,FALSE)</f>
        <v>1011</v>
      </c>
      <c r="I429" s="132">
        <f t="shared" si="12"/>
        <v>2314.6485756676557</v>
      </c>
      <c r="J429" s="133">
        <f>VLOOKUP(A429,'SAIPE FY22'!$C$9:$N$859,9,FALSE)</f>
        <v>0.12327586206896551</v>
      </c>
      <c r="K429" s="134">
        <f t="shared" si="13"/>
        <v>991967.5</v>
      </c>
      <c r="L429" s="130" t="s">
        <v>10420</v>
      </c>
    </row>
    <row r="430" spans="1:12" ht="15.5" thickTop="1" thickBot="1" x14ac:dyDescent="0.4">
      <c r="A430" s="50" t="s">
        <v>1556</v>
      </c>
      <c r="B430" s="9" t="s">
        <v>1557</v>
      </c>
      <c r="C430" s="9" t="s">
        <v>1541</v>
      </c>
      <c r="D430" s="9" t="s">
        <v>10</v>
      </c>
      <c r="E430" s="7">
        <v>2138269.9300000002</v>
      </c>
      <c r="F430" s="6"/>
      <c r="G430" s="130" t="str">
        <f>VLOOKUP(A430,'NCES LEA District ID'!$F$3:$S$854,14,FALSE)</f>
        <v>1733930</v>
      </c>
      <c r="H430" s="131">
        <f>VLOOKUP(A430,'Enrollment FY18-20'!$A$9:$BL$859,62,FALSE)</f>
        <v>1091.5</v>
      </c>
      <c r="I430" s="132">
        <f t="shared" si="12"/>
        <v>1959.0196335318371</v>
      </c>
      <c r="J430" s="133">
        <f>VLOOKUP(A430,'SAIPE FY22'!$C$9:$N$859,9,FALSE)</f>
        <v>0.12311780336581045</v>
      </c>
      <c r="K430" s="134">
        <f t="shared" si="13"/>
        <v>993059</v>
      </c>
      <c r="L430" s="130" t="s">
        <v>10420</v>
      </c>
    </row>
    <row r="431" spans="1:12" ht="15.5" thickTop="1" thickBot="1" x14ac:dyDescent="0.4">
      <c r="A431" s="50" t="s">
        <v>1661</v>
      </c>
      <c r="B431" s="9" t="s">
        <v>1662</v>
      </c>
      <c r="C431" s="9" t="s">
        <v>1643</v>
      </c>
      <c r="D431" s="9" t="s">
        <v>108</v>
      </c>
      <c r="E431" s="7">
        <v>2374892.75</v>
      </c>
      <c r="F431" s="6"/>
      <c r="G431" s="130" t="str">
        <f>VLOOKUP(A431,'NCES LEA District ID'!$F$3:$S$854,14,FALSE)</f>
        <v>1713240</v>
      </c>
      <c r="H431" s="131">
        <f>VLOOKUP(A431,'Enrollment FY18-20'!$A$9:$BL$859,62,FALSE)</f>
        <v>1557.5</v>
      </c>
      <c r="I431" s="132">
        <f t="shared" si="12"/>
        <v>1524.8107544141253</v>
      </c>
      <c r="J431" s="133">
        <f>VLOOKUP(A431,'SAIPE FY22'!$C$9:$N$859,9,FALSE)</f>
        <v>0.12303664921465969</v>
      </c>
      <c r="K431" s="134">
        <f t="shared" si="13"/>
        <v>994616.5</v>
      </c>
      <c r="L431" s="130" t="s">
        <v>10420</v>
      </c>
    </row>
    <row r="432" spans="1:12" ht="15.5" thickTop="1" thickBot="1" x14ac:dyDescent="0.4">
      <c r="A432" s="50" t="s">
        <v>407</v>
      </c>
      <c r="B432" s="9" t="s">
        <v>408</v>
      </c>
      <c r="C432" s="9" t="s">
        <v>128</v>
      </c>
      <c r="D432" s="9" t="s">
        <v>119</v>
      </c>
      <c r="E432" s="7">
        <v>7356950.4600000009</v>
      </c>
      <c r="F432" s="6"/>
      <c r="G432" s="130" t="str">
        <f>VLOOKUP(A432,'NCES LEA District ID'!$F$3:$S$854,14,FALSE)</f>
        <v>1708400</v>
      </c>
      <c r="H432" s="131">
        <f>VLOOKUP(A432,'Enrollment FY18-20'!$A$9:$BL$859,62,FALSE)</f>
        <v>7386</v>
      </c>
      <c r="I432" s="132">
        <f t="shared" si="12"/>
        <v>996.06694557270521</v>
      </c>
      <c r="J432" s="133">
        <f>VLOOKUP(A432,'SAIPE FY22'!$C$9:$N$859,9,FALSE)</f>
        <v>0.12217611802674043</v>
      </c>
      <c r="K432" s="134">
        <f t="shared" si="13"/>
        <v>1002002.5</v>
      </c>
      <c r="L432" s="130" t="s">
        <v>10420</v>
      </c>
    </row>
    <row r="433" spans="1:12" ht="15.5" thickTop="1" thickBot="1" x14ac:dyDescent="0.4">
      <c r="A433" s="50" t="s">
        <v>189</v>
      </c>
      <c r="B433" s="9" t="s">
        <v>190</v>
      </c>
      <c r="C433" s="9" t="s">
        <v>128</v>
      </c>
      <c r="D433" s="9" t="s">
        <v>108</v>
      </c>
      <c r="E433" s="7">
        <v>1271880.1100000001</v>
      </c>
      <c r="F433" s="6"/>
      <c r="G433" s="130" t="str">
        <f>VLOOKUP(A433,'NCES LEA District ID'!$F$3:$S$854,14,FALSE)</f>
        <v>1710380</v>
      </c>
      <c r="H433" s="131">
        <f>VLOOKUP(A433,'Enrollment FY18-20'!$A$9:$BL$859,62,FALSE)</f>
        <v>1005.5</v>
      </c>
      <c r="I433" s="132">
        <f t="shared" si="12"/>
        <v>1264.9230333167579</v>
      </c>
      <c r="J433" s="133">
        <f>VLOOKUP(A433,'SAIPE FY22'!$C$9:$N$859,9,FALSE)</f>
        <v>0.12209302325581395</v>
      </c>
      <c r="K433" s="134">
        <f t="shared" si="13"/>
        <v>1003008</v>
      </c>
      <c r="L433" s="130" t="s">
        <v>10420</v>
      </c>
    </row>
    <row r="434" spans="1:12" ht="15.5" thickTop="1" thickBot="1" x14ac:dyDescent="0.4">
      <c r="A434" s="50" t="s">
        <v>1618</v>
      </c>
      <c r="B434" s="9" t="s">
        <v>1619</v>
      </c>
      <c r="C434" s="9" t="s">
        <v>1620</v>
      </c>
      <c r="D434" s="9" t="s">
        <v>10</v>
      </c>
      <c r="E434" s="7">
        <v>561529.48</v>
      </c>
      <c r="F434" s="6"/>
      <c r="G434" s="130" t="str">
        <f>VLOOKUP(A434,'NCES LEA District ID'!$F$3:$S$854,14,FALSE)</f>
        <v>1717700</v>
      </c>
      <c r="H434" s="131">
        <f>VLOOKUP(A434,'Enrollment FY18-20'!$A$9:$BL$859,62,FALSE)</f>
        <v>218.5</v>
      </c>
      <c r="I434" s="132">
        <f t="shared" si="12"/>
        <v>2569.9289702517162</v>
      </c>
      <c r="J434" s="133">
        <f>VLOOKUP(A434,'SAIPE FY22'!$C$9:$N$859,9,FALSE)</f>
        <v>0.12206572769953052</v>
      </c>
      <c r="K434" s="134">
        <f t="shared" si="13"/>
        <v>1003226.5</v>
      </c>
      <c r="L434" s="130" t="s">
        <v>10420</v>
      </c>
    </row>
    <row r="435" spans="1:12" ht="15.5" thickTop="1" thickBot="1" x14ac:dyDescent="0.4">
      <c r="A435" s="50" t="s">
        <v>473</v>
      </c>
      <c r="B435" s="9" t="s">
        <v>474</v>
      </c>
      <c r="C435" s="9" t="s">
        <v>475</v>
      </c>
      <c r="D435" s="9" t="s">
        <v>10</v>
      </c>
      <c r="E435" s="7">
        <v>2659263.0499999998</v>
      </c>
      <c r="F435" s="6"/>
      <c r="G435" s="130" t="str">
        <f>VLOOKUP(A435,'NCES LEA District ID'!$F$3:$S$854,14,FALSE)</f>
        <v>1700041</v>
      </c>
      <c r="H435" s="131">
        <f>VLOOKUP(A435,'Enrollment FY18-20'!$A$9:$BL$859,62,FALSE)</f>
        <v>956</v>
      </c>
      <c r="I435" s="132">
        <f t="shared" si="12"/>
        <v>2781.6559100418408</v>
      </c>
      <c r="J435" s="133">
        <f>VLOOKUP(A435,'SAIPE FY22'!$C$9:$N$859,9,FALSE)</f>
        <v>0.12200208550573514</v>
      </c>
      <c r="K435" s="134">
        <f t="shared" si="13"/>
        <v>1004182.5</v>
      </c>
      <c r="L435" s="130" t="s">
        <v>10420</v>
      </c>
    </row>
    <row r="436" spans="1:12" ht="15.5" thickTop="1" thickBot="1" x14ac:dyDescent="0.4">
      <c r="A436" s="50" t="s">
        <v>889</v>
      </c>
      <c r="B436" s="9" t="s">
        <v>890</v>
      </c>
      <c r="C436" s="9" t="s">
        <v>880</v>
      </c>
      <c r="D436" s="9" t="s">
        <v>119</v>
      </c>
      <c r="E436" s="7">
        <v>1911801.4399999997</v>
      </c>
      <c r="F436" s="6"/>
      <c r="G436" s="130" t="str">
        <f>VLOOKUP(A436,'NCES LEA District ID'!$F$3:$S$854,14,FALSE)</f>
        <v>1740290</v>
      </c>
      <c r="H436" s="131">
        <f>VLOOKUP(A436,'Enrollment FY18-20'!$A$9:$BL$859,62,FALSE)</f>
        <v>381.5</v>
      </c>
      <c r="I436" s="132">
        <f t="shared" si="12"/>
        <v>5011.2750720838785</v>
      </c>
      <c r="J436" s="133">
        <f>VLOOKUP(A436,'SAIPE FY22'!$C$9:$N$859,9,FALSE)</f>
        <v>0.12195121951219512</v>
      </c>
      <c r="K436" s="134">
        <f t="shared" si="13"/>
        <v>1004564</v>
      </c>
      <c r="L436" s="130" t="s">
        <v>10420</v>
      </c>
    </row>
    <row r="437" spans="1:12" ht="15.5" thickTop="1" thickBot="1" x14ac:dyDescent="0.4">
      <c r="A437" s="50" t="s">
        <v>982</v>
      </c>
      <c r="B437" s="9" t="s">
        <v>983</v>
      </c>
      <c r="C437" s="9" t="s">
        <v>981</v>
      </c>
      <c r="D437" s="9" t="s">
        <v>108</v>
      </c>
      <c r="E437" s="7">
        <v>156338.43999999997</v>
      </c>
      <c r="F437" s="6"/>
      <c r="G437" s="130" t="str">
        <f>VLOOKUP(A437,'NCES LEA District ID'!$F$3:$S$854,14,FALSE)</f>
        <v>1724120</v>
      </c>
      <c r="H437" s="131">
        <f>VLOOKUP(A437,'Enrollment FY18-20'!$A$9:$BL$859,62,FALSE)</f>
        <v>82.5</v>
      </c>
      <c r="I437" s="132">
        <f t="shared" si="12"/>
        <v>1895.0113939393937</v>
      </c>
      <c r="J437" s="133">
        <f>VLOOKUP(A437,'SAIPE FY22'!$C$9:$N$859,9,FALSE)</f>
        <v>0.12162162162162163</v>
      </c>
      <c r="K437" s="134">
        <f t="shared" si="13"/>
        <v>1004646.5</v>
      </c>
      <c r="L437" s="130" t="s">
        <v>10420</v>
      </c>
    </row>
    <row r="438" spans="1:12" ht="15.5" thickTop="1" thickBot="1" x14ac:dyDescent="0.4">
      <c r="A438" s="50" t="s">
        <v>992</v>
      </c>
      <c r="B438" s="9" t="s">
        <v>993</v>
      </c>
      <c r="C438" s="9" t="s">
        <v>981</v>
      </c>
      <c r="D438" s="9" t="s">
        <v>108</v>
      </c>
      <c r="E438" s="7">
        <v>1825748.3</v>
      </c>
      <c r="F438" s="6"/>
      <c r="G438" s="130" t="str">
        <f>VLOOKUP(A438,'NCES LEA District ID'!$F$3:$S$854,14,FALSE)</f>
        <v>1732670</v>
      </c>
      <c r="H438" s="131">
        <f>VLOOKUP(A438,'Enrollment FY18-20'!$A$9:$BL$859,62,FALSE)</f>
        <v>995</v>
      </c>
      <c r="I438" s="132">
        <f t="shared" si="12"/>
        <v>1834.9229145728643</v>
      </c>
      <c r="J438" s="133">
        <f>VLOOKUP(A438,'SAIPE FY22'!$C$9:$N$859,9,FALSE)</f>
        <v>0.12143514259429623</v>
      </c>
      <c r="K438" s="134">
        <f t="shared" si="13"/>
        <v>1005641.5</v>
      </c>
      <c r="L438" s="130" t="s">
        <v>10420</v>
      </c>
    </row>
    <row r="439" spans="1:12" ht="15.5" thickTop="1" thickBot="1" x14ac:dyDescent="0.4">
      <c r="A439" s="50" t="s">
        <v>672</v>
      </c>
      <c r="B439" s="9" t="s">
        <v>673</v>
      </c>
      <c r="C439" s="9" t="s">
        <v>671</v>
      </c>
      <c r="D439" s="9" t="s">
        <v>10</v>
      </c>
      <c r="E439" s="7">
        <v>6072985.6299999999</v>
      </c>
      <c r="F439" s="6"/>
      <c r="G439" s="130" t="str">
        <f>VLOOKUP(A439,'NCES LEA District ID'!$F$3:$S$854,14,FALSE)</f>
        <v>1700005</v>
      </c>
      <c r="H439" s="131">
        <f>VLOOKUP(A439,'Enrollment FY18-20'!$A$9:$BL$859,62,FALSE)</f>
        <v>1756.75</v>
      </c>
      <c r="I439" s="132">
        <f t="shared" si="12"/>
        <v>3456.9435776291448</v>
      </c>
      <c r="J439" s="133">
        <f>VLOOKUP(A439,'SAIPE FY22'!$C$9:$N$859,9,FALSE)</f>
        <v>0.12136929460580913</v>
      </c>
      <c r="K439" s="134">
        <f t="shared" si="13"/>
        <v>1007398.25</v>
      </c>
      <c r="L439" s="130" t="s">
        <v>10420</v>
      </c>
    </row>
    <row r="440" spans="1:12" ht="15.5" thickTop="1" thickBot="1" x14ac:dyDescent="0.4">
      <c r="A440" s="50" t="s">
        <v>1224</v>
      </c>
      <c r="B440" s="9" t="s">
        <v>1225</v>
      </c>
      <c r="C440" s="9" t="s">
        <v>1161</v>
      </c>
      <c r="D440" s="9" t="s">
        <v>108</v>
      </c>
      <c r="E440" s="7">
        <v>1182170.0800000003</v>
      </c>
      <c r="F440" s="6"/>
      <c r="G440" s="130" t="str">
        <f>VLOOKUP(A440,'NCES LEA District ID'!$F$3:$S$854,14,FALSE)</f>
        <v>1715630</v>
      </c>
      <c r="H440" s="131">
        <f>VLOOKUP(A440,'Enrollment FY18-20'!$A$9:$BL$859,62,FALSE)</f>
        <v>711.5</v>
      </c>
      <c r="I440" s="132">
        <f t="shared" si="12"/>
        <v>1661.5180323260722</v>
      </c>
      <c r="J440" s="133">
        <f>VLOOKUP(A440,'SAIPE FY22'!$C$9:$N$859,9,FALSE)</f>
        <v>0.12133891213389121</v>
      </c>
      <c r="K440" s="134">
        <f t="shared" si="13"/>
        <v>1008109.75</v>
      </c>
      <c r="L440" s="130" t="s">
        <v>10420</v>
      </c>
    </row>
    <row r="441" spans="1:12" ht="15.5" thickTop="1" thickBot="1" x14ac:dyDescent="0.4">
      <c r="A441" s="50" t="s">
        <v>1008</v>
      </c>
      <c r="B441" s="9" t="s">
        <v>1009</v>
      </c>
      <c r="C441" s="9" t="s">
        <v>978</v>
      </c>
      <c r="D441" s="9" t="s">
        <v>10</v>
      </c>
      <c r="E441" s="7">
        <v>1152890.2499999998</v>
      </c>
      <c r="F441" s="6"/>
      <c r="G441" s="130" t="str">
        <f>VLOOKUP(A441,'NCES LEA District ID'!$F$3:$S$854,14,FALSE)</f>
        <v>1716140</v>
      </c>
      <c r="H441" s="131">
        <f>VLOOKUP(A441,'Enrollment FY18-20'!$A$9:$BL$859,62,FALSE)</f>
        <v>488.5</v>
      </c>
      <c r="I441" s="132">
        <f t="shared" si="12"/>
        <v>2360.0619242579319</v>
      </c>
      <c r="J441" s="133">
        <f>VLOOKUP(A441,'SAIPE FY22'!$C$9:$N$859,9,FALSE)</f>
        <v>0.12104283054003724</v>
      </c>
      <c r="K441" s="134">
        <f t="shared" si="13"/>
        <v>1008598.25</v>
      </c>
      <c r="L441" s="130" t="s">
        <v>10420</v>
      </c>
    </row>
    <row r="442" spans="1:12" ht="15.5" thickTop="1" thickBot="1" x14ac:dyDescent="0.4">
      <c r="A442" s="50" t="s">
        <v>1527</v>
      </c>
      <c r="B442" s="9" t="s">
        <v>1528</v>
      </c>
      <c r="C442" s="9" t="s">
        <v>1505</v>
      </c>
      <c r="D442" s="9" t="s">
        <v>10</v>
      </c>
      <c r="E442" s="7">
        <v>4579917.8400000008</v>
      </c>
      <c r="F442" s="6"/>
      <c r="G442" s="130" t="str">
        <f>VLOOKUP(A442,'NCES LEA District ID'!$F$3:$S$854,14,FALSE)</f>
        <v>1719970</v>
      </c>
      <c r="H442" s="131">
        <f>VLOOKUP(A442,'Enrollment FY18-20'!$A$9:$BL$859,62,FALSE)</f>
        <v>1983</v>
      </c>
      <c r="I442" s="132">
        <f t="shared" si="12"/>
        <v>2309.5904387291985</v>
      </c>
      <c r="J442" s="133">
        <f>VLOOKUP(A442,'SAIPE FY22'!$C$9:$N$859,9,FALSE)</f>
        <v>0.12069736253911488</v>
      </c>
      <c r="K442" s="134">
        <f t="shared" si="13"/>
        <v>1010581.25</v>
      </c>
      <c r="L442" s="130" t="s">
        <v>10420</v>
      </c>
    </row>
    <row r="443" spans="1:12" ht="15.5" thickTop="1" thickBot="1" x14ac:dyDescent="0.4">
      <c r="A443" s="50" t="s">
        <v>59</v>
      </c>
      <c r="B443" s="9" t="s">
        <v>60</v>
      </c>
      <c r="C443" s="9" t="s">
        <v>61</v>
      </c>
      <c r="D443" s="9" t="s">
        <v>10</v>
      </c>
      <c r="E443" s="7">
        <v>754593.78999999992</v>
      </c>
      <c r="F443" s="6"/>
      <c r="G443" s="130" t="str">
        <f>VLOOKUP(A443,'NCES LEA District ID'!$F$3:$S$854,14,FALSE)</f>
        <v>1726760</v>
      </c>
      <c r="H443" s="131">
        <f>VLOOKUP(A443,'Enrollment FY18-20'!$A$9:$BL$859,62,FALSE)</f>
        <v>296</v>
      </c>
      <c r="I443" s="132">
        <f t="shared" si="12"/>
        <v>2549.3033445945944</v>
      </c>
      <c r="J443" s="133">
        <f>VLOOKUP(A443,'SAIPE FY22'!$C$9:$N$859,9,FALSE)</f>
        <v>0.12040133779264214</v>
      </c>
      <c r="K443" s="134">
        <f t="shared" si="13"/>
        <v>1010877.25</v>
      </c>
      <c r="L443" s="130" t="s">
        <v>10420</v>
      </c>
    </row>
    <row r="444" spans="1:12" ht="15.5" thickTop="1" thickBot="1" x14ac:dyDescent="0.4">
      <c r="A444" s="50" t="s">
        <v>311</v>
      </c>
      <c r="B444" s="9" t="s">
        <v>312</v>
      </c>
      <c r="C444" s="9" t="s">
        <v>128</v>
      </c>
      <c r="D444" s="9" t="s">
        <v>108</v>
      </c>
      <c r="E444" s="7">
        <v>583057.73</v>
      </c>
      <c r="F444" s="6"/>
      <c r="G444" s="130" t="str">
        <f>VLOOKUP(A444,'NCES LEA District ID'!$F$3:$S$854,14,FALSE)</f>
        <v>1730570</v>
      </c>
      <c r="H444" s="131">
        <f>VLOOKUP(A444,'Enrollment FY18-20'!$A$9:$BL$859,62,FALSE)</f>
        <v>632.5</v>
      </c>
      <c r="I444" s="132">
        <f t="shared" si="12"/>
        <v>921.83040316205529</v>
      </c>
      <c r="J444" s="133">
        <f>VLOOKUP(A444,'SAIPE FY22'!$C$9:$N$859,9,FALSE)</f>
        <v>0.12019826517967781</v>
      </c>
      <c r="K444" s="134">
        <f t="shared" si="13"/>
        <v>1011509.75</v>
      </c>
      <c r="L444" s="130" t="s">
        <v>10420</v>
      </c>
    </row>
    <row r="445" spans="1:12" ht="15.5" thickTop="1" thickBot="1" x14ac:dyDescent="0.4">
      <c r="A445" s="50" t="s">
        <v>1613</v>
      </c>
      <c r="B445" s="9" t="s">
        <v>1614</v>
      </c>
      <c r="C445" s="9" t="s">
        <v>1562</v>
      </c>
      <c r="D445" s="9" t="s">
        <v>119</v>
      </c>
      <c r="E445" s="7">
        <v>18081176.370000001</v>
      </c>
      <c r="F445" s="6"/>
      <c r="G445" s="130" t="str">
        <f>VLOOKUP(A445,'NCES LEA District ID'!$F$3:$S$854,14,FALSE)</f>
        <v>1705640</v>
      </c>
      <c r="H445" s="131">
        <f>VLOOKUP(A445,'Enrollment FY18-20'!$A$9:$BL$859,62,FALSE)</f>
        <v>4683.5</v>
      </c>
      <c r="I445" s="132">
        <f t="shared" si="12"/>
        <v>3860.6120145190566</v>
      </c>
      <c r="J445" s="133">
        <f>VLOOKUP(A445,'SAIPE FY22'!$C$9:$N$859,9,FALSE)</f>
        <v>0.12017411052233157</v>
      </c>
      <c r="K445" s="134">
        <f t="shared" si="13"/>
        <v>1016193.25</v>
      </c>
      <c r="L445" s="130" t="s">
        <v>10420</v>
      </c>
    </row>
    <row r="446" spans="1:12" ht="15.5" thickTop="1" thickBot="1" x14ac:dyDescent="0.4">
      <c r="A446" s="50" t="s">
        <v>191</v>
      </c>
      <c r="B446" s="9" t="s">
        <v>192</v>
      </c>
      <c r="C446" s="9" t="s">
        <v>128</v>
      </c>
      <c r="D446" s="9" t="s">
        <v>108</v>
      </c>
      <c r="E446" s="7">
        <v>1161405.1100000001</v>
      </c>
      <c r="F446" s="6"/>
      <c r="G446" s="130" t="str">
        <f>VLOOKUP(A446,'NCES LEA District ID'!$F$3:$S$854,14,FALSE)</f>
        <v>1723100</v>
      </c>
      <c r="H446" s="131">
        <f>VLOOKUP(A446,'Enrollment FY18-20'!$A$9:$BL$859,62,FALSE)</f>
        <v>1179</v>
      </c>
      <c r="I446" s="132">
        <f t="shared" si="12"/>
        <v>985.07642917726901</v>
      </c>
      <c r="J446" s="133">
        <f>VLOOKUP(A446,'SAIPE FY22'!$C$9:$N$859,9,FALSE)</f>
        <v>0.12015503875968993</v>
      </c>
      <c r="K446" s="134">
        <f t="shared" si="13"/>
        <v>1017372.25</v>
      </c>
      <c r="L446" s="130" t="s">
        <v>10420</v>
      </c>
    </row>
    <row r="447" spans="1:12" ht="15.5" thickTop="1" thickBot="1" x14ac:dyDescent="0.4">
      <c r="A447" s="50" t="s">
        <v>1337</v>
      </c>
      <c r="B447" s="9" t="s">
        <v>1338</v>
      </c>
      <c r="C447" s="9" t="s">
        <v>1339</v>
      </c>
      <c r="D447" s="9" t="s">
        <v>10</v>
      </c>
      <c r="E447" s="7">
        <v>1777130.19</v>
      </c>
      <c r="F447" s="6"/>
      <c r="G447" s="130" t="str">
        <f>VLOOKUP(A447,'NCES LEA District ID'!$F$3:$S$854,14,FALSE)</f>
        <v>1718180</v>
      </c>
      <c r="H447" s="131">
        <f>VLOOKUP(A447,'Enrollment FY18-20'!$A$9:$BL$859,62,FALSE)</f>
        <v>462.5</v>
      </c>
      <c r="I447" s="132">
        <f t="shared" si="12"/>
        <v>3842.4436540540542</v>
      </c>
      <c r="J447" s="133">
        <f>VLOOKUP(A447,'SAIPE FY22'!$C$9:$N$859,9,FALSE)</f>
        <v>0.12007874015748031</v>
      </c>
      <c r="K447" s="134">
        <f t="shared" si="13"/>
        <v>1017834.75</v>
      </c>
      <c r="L447" s="130" t="s">
        <v>10420</v>
      </c>
    </row>
    <row r="448" spans="1:12" ht="15.5" thickTop="1" thickBot="1" x14ac:dyDescent="0.4">
      <c r="A448" s="50" t="s">
        <v>1176</v>
      </c>
      <c r="B448" s="9" t="s">
        <v>1177</v>
      </c>
      <c r="C448" s="9" t="s">
        <v>1161</v>
      </c>
      <c r="D448" s="9" t="s">
        <v>108</v>
      </c>
      <c r="E448" s="7">
        <v>2218797.15</v>
      </c>
      <c r="F448" s="6"/>
      <c r="G448" s="130" t="str">
        <f>VLOOKUP(A448,'NCES LEA District ID'!$F$3:$S$854,14,FALSE)</f>
        <v>1716290</v>
      </c>
      <c r="H448" s="131">
        <f>VLOOKUP(A448,'Enrollment FY18-20'!$A$9:$BL$859,62,FALSE)</f>
        <v>777</v>
      </c>
      <c r="I448" s="132">
        <f t="shared" si="12"/>
        <v>2855.5947876447876</v>
      </c>
      <c r="J448" s="133">
        <f>VLOOKUP(A448,'SAIPE FY22'!$C$9:$N$859,9,FALSE)</f>
        <v>0.12004662004662005</v>
      </c>
      <c r="K448" s="134">
        <f t="shared" si="13"/>
        <v>1018611.75</v>
      </c>
      <c r="L448" s="130" t="s">
        <v>10420</v>
      </c>
    </row>
    <row r="449" spans="1:12" ht="15.5" thickTop="1" thickBot="1" x14ac:dyDescent="0.4">
      <c r="A449" s="50" t="s">
        <v>726</v>
      </c>
      <c r="B449" s="9" t="s">
        <v>727</v>
      </c>
      <c r="C449" s="9" t="s">
        <v>723</v>
      </c>
      <c r="D449" s="9" t="s">
        <v>108</v>
      </c>
      <c r="E449" s="7">
        <v>11701805.24</v>
      </c>
      <c r="F449" s="6"/>
      <c r="G449" s="130" t="str">
        <f>VLOOKUP(A449,'NCES LEA District ID'!$F$3:$S$854,14,FALSE)</f>
        <v>1703150</v>
      </c>
      <c r="H449" s="131">
        <f>VLOOKUP(A449,'Enrollment FY18-20'!$A$9:$BL$859,62,FALSE)</f>
        <v>3888.5</v>
      </c>
      <c r="I449" s="132">
        <f t="shared" si="12"/>
        <v>3009.3365667995372</v>
      </c>
      <c r="J449" s="133">
        <f>VLOOKUP(A449,'SAIPE FY22'!$C$9:$N$859,9,FALSE)</f>
        <v>0.11988649799006858</v>
      </c>
      <c r="K449" s="134">
        <f t="shared" si="13"/>
        <v>1022500.25</v>
      </c>
      <c r="L449" s="130" t="s">
        <v>10420</v>
      </c>
    </row>
    <row r="450" spans="1:12" ht="15.5" thickTop="1" thickBot="1" x14ac:dyDescent="0.4">
      <c r="A450" s="50" t="s">
        <v>451</v>
      </c>
      <c r="B450" s="9" t="s">
        <v>452</v>
      </c>
      <c r="C450" s="9" t="s">
        <v>444</v>
      </c>
      <c r="D450" s="9" t="s">
        <v>10</v>
      </c>
      <c r="E450" s="7">
        <v>5741099.6600000011</v>
      </c>
      <c r="F450" s="6"/>
      <c r="G450" s="130" t="str">
        <f>VLOOKUP(A450,'NCES LEA District ID'!$F$3:$S$854,14,FALSE)</f>
        <v>1739120</v>
      </c>
      <c r="H450" s="131">
        <f>VLOOKUP(A450,'Enrollment FY18-20'!$A$9:$BL$859,62,FALSE)</f>
        <v>1601.25</v>
      </c>
      <c r="I450" s="132">
        <f t="shared" si="12"/>
        <v>3585.3862045277133</v>
      </c>
      <c r="J450" s="133">
        <f>VLOOKUP(A450,'SAIPE FY22'!$C$9:$N$859,9,FALSE)</f>
        <v>0.11971444261394838</v>
      </c>
      <c r="K450" s="134">
        <f t="shared" si="13"/>
        <v>1024101.5</v>
      </c>
      <c r="L450" s="130" t="s">
        <v>10420</v>
      </c>
    </row>
    <row r="451" spans="1:12" ht="15.5" thickTop="1" thickBot="1" x14ac:dyDescent="0.4">
      <c r="A451" s="50" t="s">
        <v>427</v>
      </c>
      <c r="B451" s="9" t="s">
        <v>428</v>
      </c>
      <c r="C451" s="9" t="s">
        <v>413</v>
      </c>
      <c r="D451" s="9" t="s">
        <v>10</v>
      </c>
      <c r="E451" s="7">
        <v>1260923.7799999998</v>
      </c>
      <c r="F451" s="6"/>
      <c r="G451" s="130" t="str">
        <f>VLOOKUP(A451,'NCES LEA District ID'!$F$3:$S$854,14,FALSE)</f>
        <v>1737980</v>
      </c>
      <c r="H451" s="131">
        <f>VLOOKUP(A451,'Enrollment FY18-20'!$A$9:$BL$859,62,FALSE)</f>
        <v>570.5</v>
      </c>
      <c r="I451" s="132">
        <f t="shared" si="12"/>
        <v>2210.2082033304114</v>
      </c>
      <c r="J451" s="133">
        <f>VLOOKUP(A451,'SAIPE FY22'!$C$9:$N$859,9,FALSE)</f>
        <v>0.11946050096339114</v>
      </c>
      <c r="K451" s="134">
        <f t="shared" si="13"/>
        <v>1024672</v>
      </c>
      <c r="L451" s="130" t="s">
        <v>10420</v>
      </c>
    </row>
    <row r="452" spans="1:12" ht="15.5" thickTop="1" thickBot="1" x14ac:dyDescent="0.4">
      <c r="A452" s="50" t="s">
        <v>48</v>
      </c>
      <c r="B452" s="9" t="s">
        <v>49</v>
      </c>
      <c r="C452" s="9" t="s">
        <v>50</v>
      </c>
      <c r="D452" s="9" t="s">
        <v>10</v>
      </c>
      <c r="E452" s="7">
        <v>2811906.04</v>
      </c>
      <c r="F452" s="6"/>
      <c r="G452" s="130" t="str">
        <f>VLOOKUP(A452,'NCES LEA District ID'!$F$3:$S$854,14,FALSE)</f>
        <v>1742660</v>
      </c>
      <c r="H452" s="131">
        <f>VLOOKUP(A452,'Enrollment FY18-20'!$A$9:$BL$859,62,FALSE)</f>
        <v>563.5</v>
      </c>
      <c r="I452" s="132">
        <f t="shared" si="12"/>
        <v>4990.0728305235134</v>
      </c>
      <c r="J452" s="133">
        <f>VLOOKUP(A452,'SAIPE FY22'!$C$9:$N$859,9,FALSE)</f>
        <v>0.11945392491467577</v>
      </c>
      <c r="K452" s="134">
        <f t="shared" si="13"/>
        <v>1025235.5</v>
      </c>
      <c r="L452" s="130" t="s">
        <v>10420</v>
      </c>
    </row>
    <row r="453" spans="1:12" ht="15.5" thickTop="1" thickBot="1" x14ac:dyDescent="0.4">
      <c r="A453" s="50" t="s">
        <v>1468</v>
      </c>
      <c r="B453" s="9" t="s">
        <v>1469</v>
      </c>
      <c r="C453" s="9" t="s">
        <v>1467</v>
      </c>
      <c r="D453" s="9" t="s">
        <v>108</v>
      </c>
      <c r="E453" s="7">
        <v>111578.27</v>
      </c>
      <c r="F453" s="6"/>
      <c r="G453" s="130" t="str">
        <f>VLOOKUP(A453,'NCES LEA District ID'!$F$3:$S$854,14,FALSE)</f>
        <v>1711220</v>
      </c>
      <c r="H453" s="131">
        <f>VLOOKUP(A453,'Enrollment FY18-20'!$A$9:$BL$859,62,FALSE)</f>
        <v>87.5</v>
      </c>
      <c r="I453" s="132">
        <f t="shared" si="12"/>
        <v>1275.1802285714286</v>
      </c>
      <c r="J453" s="133">
        <f>VLOOKUP(A453,'SAIPE FY22'!$C$9:$N$859,9,FALSE)</f>
        <v>0.11926605504587157</v>
      </c>
      <c r="K453" s="134">
        <f t="shared" si="13"/>
        <v>1025323</v>
      </c>
      <c r="L453" s="130" t="s">
        <v>10420</v>
      </c>
    </row>
    <row r="454" spans="1:12" ht="15.5" thickTop="1" thickBot="1" x14ac:dyDescent="0.4">
      <c r="A454" s="50" t="s">
        <v>15</v>
      </c>
      <c r="B454" s="9" t="s">
        <v>16</v>
      </c>
      <c r="C454" s="9" t="s">
        <v>7</v>
      </c>
      <c r="D454" s="9" t="s">
        <v>10</v>
      </c>
      <c r="E454" s="7">
        <v>2642559.71</v>
      </c>
      <c r="F454" s="6"/>
      <c r="G454" s="130" t="str">
        <f>VLOOKUP(A454,'NCES LEA District ID'!$F$3:$S$854,14,FALSE)</f>
        <v>1725590</v>
      </c>
      <c r="H454" s="131">
        <f>VLOOKUP(A454,'Enrollment FY18-20'!$A$9:$BL$859,62,FALSE)</f>
        <v>667</v>
      </c>
      <c r="I454" s="132">
        <f t="shared" si="12"/>
        <v>3961.8586356821588</v>
      </c>
      <c r="J454" s="133">
        <f>VLOOKUP(A454,'SAIPE FY22'!$C$9:$N$859,9,FALSE)</f>
        <v>0.11917808219178082</v>
      </c>
      <c r="K454" s="134">
        <f t="shared" si="13"/>
        <v>1025990</v>
      </c>
      <c r="L454" s="130" t="s">
        <v>10420</v>
      </c>
    </row>
    <row r="455" spans="1:12" ht="15.5" thickTop="1" thickBot="1" x14ac:dyDescent="0.4">
      <c r="A455" s="50" t="s">
        <v>13</v>
      </c>
      <c r="B455" s="9" t="s">
        <v>14</v>
      </c>
      <c r="C455" s="9" t="s">
        <v>7</v>
      </c>
      <c r="D455" s="9" t="s">
        <v>10</v>
      </c>
      <c r="E455" s="7">
        <v>3388005.27</v>
      </c>
      <c r="F455" s="6"/>
      <c r="G455" s="130" t="str">
        <f>VLOOKUP(A455,'NCES LEA District ID'!$F$3:$S$854,14,FALSE)</f>
        <v>1708220</v>
      </c>
      <c r="H455" s="131">
        <f>VLOOKUP(A455,'Enrollment FY18-20'!$A$9:$BL$859,62,FALSE)</f>
        <v>860</v>
      </c>
      <c r="I455" s="132">
        <f t="shared" si="12"/>
        <v>3939.5410116279072</v>
      </c>
      <c r="J455" s="133">
        <f>VLOOKUP(A455,'SAIPE FY22'!$C$9:$N$859,9,FALSE)</f>
        <v>0.11915367483296214</v>
      </c>
      <c r="K455" s="134">
        <f t="shared" si="13"/>
        <v>1026850</v>
      </c>
      <c r="L455" s="130" t="s">
        <v>10420</v>
      </c>
    </row>
    <row r="456" spans="1:12" ht="15.5" thickTop="1" thickBot="1" x14ac:dyDescent="0.4">
      <c r="A456" s="50" t="s">
        <v>1004</v>
      </c>
      <c r="B456" s="9" t="s">
        <v>1005</v>
      </c>
      <c r="C456" s="9" t="s">
        <v>978</v>
      </c>
      <c r="D456" s="9" t="s">
        <v>108</v>
      </c>
      <c r="E456" s="7">
        <v>2055157.57</v>
      </c>
      <c r="F456" s="6"/>
      <c r="G456" s="130" t="str">
        <f>VLOOKUP(A456,'NCES LEA District ID'!$F$3:$S$854,14,FALSE)</f>
        <v>1710690</v>
      </c>
      <c r="H456" s="131">
        <f>VLOOKUP(A456,'Enrollment FY18-20'!$A$9:$BL$859,62,FALSE)</f>
        <v>414.5</v>
      </c>
      <c r="I456" s="132">
        <f t="shared" ref="I456:I519" si="14">E456/H456</f>
        <v>4958.160603136309</v>
      </c>
      <c r="J456" s="133">
        <f>VLOOKUP(A456,'SAIPE FY22'!$C$9:$N$859,9,FALSE)</f>
        <v>0.11898734177215189</v>
      </c>
      <c r="K456" s="134">
        <f t="shared" si="13"/>
        <v>1027264.5</v>
      </c>
      <c r="L456" s="130" t="s">
        <v>10420</v>
      </c>
    </row>
    <row r="457" spans="1:12" ht="15.5" thickTop="1" thickBot="1" x14ac:dyDescent="0.4">
      <c r="A457" s="50" t="s">
        <v>1465</v>
      </c>
      <c r="B457" s="9" t="s">
        <v>1466</v>
      </c>
      <c r="C457" s="9" t="s">
        <v>1467</v>
      </c>
      <c r="D457" s="9" t="s">
        <v>108</v>
      </c>
      <c r="E457" s="7">
        <v>114809.73</v>
      </c>
      <c r="F457" s="6"/>
      <c r="G457" s="130" t="str">
        <f>VLOOKUP(A457,'NCES LEA District ID'!$F$3:$S$854,14,FALSE)</f>
        <v>1721130</v>
      </c>
      <c r="H457" s="131">
        <f>VLOOKUP(A457,'Enrollment FY18-20'!$A$9:$BL$859,62,FALSE)</f>
        <v>79</v>
      </c>
      <c r="I457" s="132">
        <f t="shared" si="14"/>
        <v>1453.2877215189874</v>
      </c>
      <c r="J457" s="133">
        <f>VLOOKUP(A457,'SAIPE FY22'!$C$9:$N$859,9,FALSE)</f>
        <v>0.11881188118811881</v>
      </c>
      <c r="K457" s="134">
        <f t="shared" si="13"/>
        <v>1027343.5</v>
      </c>
      <c r="L457" s="130" t="s">
        <v>10420</v>
      </c>
    </row>
    <row r="458" spans="1:12" ht="15.5" thickTop="1" thickBot="1" x14ac:dyDescent="0.4">
      <c r="A458" s="50" t="s">
        <v>281</v>
      </c>
      <c r="B458" s="9" t="s">
        <v>282</v>
      </c>
      <c r="C458" s="9" t="s">
        <v>128</v>
      </c>
      <c r="D458" s="9" t="s">
        <v>10</v>
      </c>
      <c r="E458" s="7">
        <v>12002982.580000002</v>
      </c>
      <c r="F458" s="6"/>
      <c r="G458" s="130" t="str">
        <f>VLOOKUP(A458,'NCES LEA District ID'!$F$3:$S$854,14,FALSE)</f>
        <v>1714100</v>
      </c>
      <c r="H458" s="131">
        <f>VLOOKUP(A458,'Enrollment FY18-20'!$A$9:$BL$859,62,FALSE)</f>
        <v>2775</v>
      </c>
      <c r="I458" s="132">
        <f t="shared" si="14"/>
        <v>4325.3991279279289</v>
      </c>
      <c r="J458" s="133">
        <f>VLOOKUP(A458,'SAIPE FY22'!$C$9:$N$859,9,FALSE)</f>
        <v>0.11868390129259694</v>
      </c>
      <c r="K458" s="134">
        <f t="shared" ref="K458:K521" si="15">+K457+H458</f>
        <v>1030118.5</v>
      </c>
      <c r="L458" s="130" t="s">
        <v>10420</v>
      </c>
    </row>
    <row r="459" spans="1:12" ht="15.5" thickTop="1" thickBot="1" x14ac:dyDescent="0.4">
      <c r="A459" s="50" t="s">
        <v>75</v>
      </c>
      <c r="B459" s="9" t="s">
        <v>76</v>
      </c>
      <c r="C459" s="9" t="s">
        <v>72</v>
      </c>
      <c r="D459" s="9" t="s">
        <v>10</v>
      </c>
      <c r="E459" s="7">
        <v>2290789.71</v>
      </c>
      <c r="F459" s="6"/>
      <c r="G459" s="130" t="str">
        <f>VLOOKUP(A459,'NCES LEA District ID'!$F$3:$S$854,14,FALSE)</f>
        <v>1712240</v>
      </c>
      <c r="H459" s="131">
        <f>VLOOKUP(A459,'Enrollment FY18-20'!$A$9:$BL$859,62,FALSE)</f>
        <v>491.5</v>
      </c>
      <c r="I459" s="132">
        <f t="shared" si="14"/>
        <v>4660.813245167853</v>
      </c>
      <c r="J459" s="133">
        <f>VLOOKUP(A459,'SAIPE FY22'!$C$9:$N$859,9,FALSE)</f>
        <v>0.11864406779661017</v>
      </c>
      <c r="K459" s="134">
        <f t="shared" si="15"/>
        <v>1030610</v>
      </c>
      <c r="L459" s="130" t="s">
        <v>10420</v>
      </c>
    </row>
    <row r="460" spans="1:12" ht="15.5" thickTop="1" thickBot="1" x14ac:dyDescent="0.4">
      <c r="A460" s="50" t="s">
        <v>419</v>
      </c>
      <c r="B460" s="9" t="s">
        <v>420</v>
      </c>
      <c r="C460" s="9" t="s">
        <v>416</v>
      </c>
      <c r="D460" s="9" t="s">
        <v>10</v>
      </c>
      <c r="E460" s="7">
        <v>1344575.86</v>
      </c>
      <c r="F460" s="6"/>
      <c r="G460" s="130" t="str">
        <f>VLOOKUP(A460,'NCES LEA District ID'!$F$3:$S$854,14,FALSE)</f>
        <v>1709400</v>
      </c>
      <c r="H460" s="131">
        <f>VLOOKUP(A460,'Enrollment FY18-20'!$A$9:$BL$859,62,FALSE)</f>
        <v>431.5</v>
      </c>
      <c r="I460" s="132">
        <f t="shared" si="14"/>
        <v>3116.0506604866746</v>
      </c>
      <c r="J460" s="133">
        <f>VLOOKUP(A460,'SAIPE FY22'!$C$9:$N$859,9,FALSE)</f>
        <v>0.11845102505694761</v>
      </c>
      <c r="K460" s="134">
        <f t="shared" si="15"/>
        <v>1031041.5</v>
      </c>
      <c r="L460" s="130" t="s">
        <v>10420</v>
      </c>
    </row>
    <row r="461" spans="1:12" ht="15.5" thickTop="1" thickBot="1" x14ac:dyDescent="0.4">
      <c r="A461" s="50" t="s">
        <v>333</v>
      </c>
      <c r="B461" s="9" t="s">
        <v>334</v>
      </c>
      <c r="C461" s="9" t="s">
        <v>128</v>
      </c>
      <c r="D461" s="9" t="s">
        <v>108</v>
      </c>
      <c r="E461" s="7">
        <v>2561307.8000000007</v>
      </c>
      <c r="F461" s="6"/>
      <c r="G461" s="130" t="str">
        <f>VLOOKUP(A461,'NCES LEA District ID'!$F$3:$S$854,14,FALSE)</f>
        <v>1739030</v>
      </c>
      <c r="H461" s="131">
        <f>VLOOKUP(A461,'Enrollment FY18-20'!$A$9:$BL$859,62,FALSE)</f>
        <v>2259</v>
      </c>
      <c r="I461" s="132">
        <f t="shared" si="14"/>
        <v>1133.8237273129707</v>
      </c>
      <c r="J461" s="133">
        <f>VLOOKUP(A461,'SAIPE FY22'!$C$9:$N$859,9,FALSE)</f>
        <v>0.11842650103519668</v>
      </c>
      <c r="K461" s="134">
        <f t="shared" si="15"/>
        <v>1033300.5</v>
      </c>
      <c r="L461" s="130" t="s">
        <v>10420</v>
      </c>
    </row>
    <row r="462" spans="1:12" ht="15.5" thickTop="1" thickBot="1" x14ac:dyDescent="0.4">
      <c r="A462" s="50" t="s">
        <v>1731</v>
      </c>
      <c r="B462" s="9" t="s">
        <v>1732</v>
      </c>
      <c r="C462" s="9" t="s">
        <v>907</v>
      </c>
      <c r="D462" s="9" t="s">
        <v>108</v>
      </c>
      <c r="E462" s="7">
        <v>130445.23</v>
      </c>
      <c r="F462" s="6"/>
      <c r="G462" s="130" t="str">
        <f>VLOOKUP(A462,'NCES LEA District ID'!$F$3:$S$854,14,FALSE)</f>
        <v>1739660</v>
      </c>
      <c r="H462" s="131">
        <f>VLOOKUP(A462,'Enrollment FY18-20'!$A$9:$BL$859,62,FALSE)</f>
        <v>94</v>
      </c>
      <c r="I462" s="132">
        <f t="shared" si="14"/>
        <v>1387.7152127659574</v>
      </c>
      <c r="J462" s="133">
        <f>VLOOKUP(A462,'SAIPE FY22'!$C$9:$N$859,9,FALSE)</f>
        <v>0.11811023622047244</v>
      </c>
      <c r="K462" s="134">
        <f t="shared" si="15"/>
        <v>1033394.5</v>
      </c>
      <c r="L462" s="130" t="s">
        <v>10420</v>
      </c>
    </row>
    <row r="463" spans="1:12" ht="15.5" thickTop="1" thickBot="1" x14ac:dyDescent="0.4">
      <c r="A463" s="50" t="s">
        <v>511</v>
      </c>
      <c r="B463" s="9" t="s">
        <v>512</v>
      </c>
      <c r="C463" s="9" t="s">
        <v>513</v>
      </c>
      <c r="D463" s="9" t="s">
        <v>10</v>
      </c>
      <c r="E463" s="7">
        <v>3961610.16</v>
      </c>
      <c r="F463" s="6"/>
      <c r="G463" s="130" t="str">
        <f>VLOOKUP(A463,'NCES LEA District ID'!$F$3:$S$854,14,FALSE)</f>
        <v>1738130</v>
      </c>
      <c r="H463" s="131">
        <f>VLOOKUP(A463,'Enrollment FY18-20'!$A$9:$BL$859,62,FALSE)</f>
        <v>1120.5</v>
      </c>
      <c r="I463" s="132">
        <f t="shared" si="14"/>
        <v>3535.5735475234274</v>
      </c>
      <c r="J463" s="133">
        <f>VLOOKUP(A463,'SAIPE FY22'!$C$9:$N$859,9,FALSE)</f>
        <v>0.11810411810411811</v>
      </c>
      <c r="K463" s="134">
        <f t="shared" si="15"/>
        <v>1034515</v>
      </c>
      <c r="L463" s="130" t="s">
        <v>10420</v>
      </c>
    </row>
    <row r="464" spans="1:12" ht="15.5" thickTop="1" thickBot="1" x14ac:dyDescent="0.4">
      <c r="A464" s="50" t="s">
        <v>77</v>
      </c>
      <c r="B464" s="9" t="s">
        <v>78</v>
      </c>
      <c r="C464" s="9" t="s">
        <v>72</v>
      </c>
      <c r="D464" s="9" t="s">
        <v>10</v>
      </c>
      <c r="E464" s="7">
        <v>6155566.4500000002</v>
      </c>
      <c r="F464" s="6"/>
      <c r="G464" s="130" t="str">
        <f>VLOOKUP(A464,'NCES LEA District ID'!$F$3:$S$854,14,FALSE)</f>
        <v>1713560</v>
      </c>
      <c r="H464" s="131">
        <f>VLOOKUP(A464,'Enrollment FY18-20'!$A$9:$BL$859,62,FALSE)</f>
        <v>2496.5</v>
      </c>
      <c r="I464" s="132">
        <f t="shared" si="14"/>
        <v>2465.6785299419189</v>
      </c>
      <c r="J464" s="133">
        <f>VLOOKUP(A464,'SAIPE FY22'!$C$9:$N$859,9,FALSE)</f>
        <v>0.11770100886579028</v>
      </c>
      <c r="K464" s="134">
        <f t="shared" si="15"/>
        <v>1037011.5</v>
      </c>
      <c r="L464" s="130" t="s">
        <v>10420</v>
      </c>
    </row>
    <row r="465" spans="1:12" ht="15.5" thickTop="1" thickBot="1" x14ac:dyDescent="0.4">
      <c r="A465" s="50" t="s">
        <v>1267</v>
      </c>
      <c r="B465" s="9" t="s">
        <v>1268</v>
      </c>
      <c r="C465" s="9" t="s">
        <v>1252</v>
      </c>
      <c r="D465" s="9" t="s">
        <v>108</v>
      </c>
      <c r="E465" s="7">
        <v>102447.62000000001</v>
      </c>
      <c r="F465" s="6"/>
      <c r="G465" s="130" t="str">
        <f>VLOOKUP(A465,'NCES LEA District ID'!$F$3:$S$854,14,FALSE)</f>
        <v>1711910</v>
      </c>
      <c r="H465" s="131">
        <f>VLOOKUP(A465,'Enrollment FY18-20'!$A$9:$BL$859,62,FALSE)</f>
        <v>83.5</v>
      </c>
      <c r="I465" s="132">
        <f t="shared" si="14"/>
        <v>1226.9176047904193</v>
      </c>
      <c r="J465" s="133">
        <f>VLOOKUP(A465,'SAIPE FY22'!$C$9:$N$859,9,FALSE)</f>
        <v>0.11764705882352941</v>
      </c>
      <c r="K465" s="134">
        <f t="shared" si="15"/>
        <v>1037095</v>
      </c>
      <c r="L465" s="130" t="s">
        <v>10420</v>
      </c>
    </row>
    <row r="466" spans="1:12" ht="15.5" thickTop="1" thickBot="1" x14ac:dyDescent="0.4">
      <c r="A466" s="50" t="s">
        <v>1446</v>
      </c>
      <c r="B466" s="9" t="s">
        <v>1447</v>
      </c>
      <c r="C466" s="9" t="s">
        <v>1441</v>
      </c>
      <c r="D466" s="9" t="s">
        <v>108</v>
      </c>
      <c r="E466" s="7">
        <v>809727.47</v>
      </c>
      <c r="F466" s="6"/>
      <c r="G466" s="130" t="str">
        <f>VLOOKUP(A466,'NCES LEA District ID'!$F$3:$S$854,14,FALSE)</f>
        <v>1732490</v>
      </c>
      <c r="H466" s="131">
        <f>VLOOKUP(A466,'Enrollment FY18-20'!$A$9:$BL$859,62,FALSE)</f>
        <v>125</v>
      </c>
      <c r="I466" s="132">
        <f t="shared" si="14"/>
        <v>6477.8197599999994</v>
      </c>
      <c r="J466" s="133">
        <f>VLOOKUP(A466,'SAIPE FY22'!$C$9:$N$859,9,FALSE)</f>
        <v>0.11764705882352941</v>
      </c>
      <c r="K466" s="134">
        <f t="shared" si="15"/>
        <v>1037220</v>
      </c>
      <c r="L466" s="130" t="s">
        <v>10420</v>
      </c>
    </row>
    <row r="467" spans="1:12" ht="15.5" thickTop="1" thickBot="1" x14ac:dyDescent="0.4">
      <c r="A467" s="50" t="s">
        <v>832</v>
      </c>
      <c r="B467" s="9" t="s">
        <v>833</v>
      </c>
      <c r="C467" s="9" t="s">
        <v>834</v>
      </c>
      <c r="D467" s="9" t="s">
        <v>10</v>
      </c>
      <c r="E467" s="7">
        <v>807590.38</v>
      </c>
      <c r="F467" s="6"/>
      <c r="G467" s="130" t="str">
        <f>VLOOKUP(A467,'NCES LEA District ID'!$F$3:$S$854,14,FALSE)</f>
        <v>1703450</v>
      </c>
      <c r="H467" s="131">
        <f>VLOOKUP(A467,'Enrollment FY18-20'!$A$9:$BL$859,62,FALSE)</f>
        <v>168</v>
      </c>
      <c r="I467" s="132">
        <f t="shared" si="14"/>
        <v>4807.0855952380953</v>
      </c>
      <c r="J467" s="133">
        <f>VLOOKUP(A467,'SAIPE FY22'!$C$9:$N$859,9,FALSE)</f>
        <v>0.11711711711711711</v>
      </c>
      <c r="K467" s="134">
        <f t="shared" si="15"/>
        <v>1037388</v>
      </c>
      <c r="L467" s="130" t="s">
        <v>10420</v>
      </c>
    </row>
    <row r="468" spans="1:12" ht="15.5" thickTop="1" thickBot="1" x14ac:dyDescent="0.4">
      <c r="A468" s="50" t="s">
        <v>1692</v>
      </c>
      <c r="B468" s="9" t="s">
        <v>1693</v>
      </c>
      <c r="C468" s="9" t="s">
        <v>1689</v>
      </c>
      <c r="D468" s="9" t="s">
        <v>10</v>
      </c>
      <c r="E468" s="7">
        <v>2600019.27</v>
      </c>
      <c r="F468" s="6"/>
      <c r="G468" s="130" t="str">
        <f>VLOOKUP(A468,'NCES LEA District ID'!$F$3:$S$854,14,FALSE)</f>
        <v>1715100</v>
      </c>
      <c r="H468" s="131">
        <f>VLOOKUP(A468,'Enrollment FY18-20'!$A$9:$BL$859,62,FALSE)</f>
        <v>955</v>
      </c>
      <c r="I468" s="132">
        <f t="shared" si="14"/>
        <v>2722.5332670157068</v>
      </c>
      <c r="J468" s="133">
        <f>VLOOKUP(A468,'SAIPE FY22'!$C$9:$N$859,9,FALSE)</f>
        <v>0.11693171188026193</v>
      </c>
      <c r="K468" s="134">
        <f t="shared" si="15"/>
        <v>1038343</v>
      </c>
      <c r="L468" s="130" t="s">
        <v>10420</v>
      </c>
    </row>
    <row r="469" spans="1:12" ht="15.5" thickTop="1" thickBot="1" x14ac:dyDescent="0.4">
      <c r="A469" s="50" t="s">
        <v>1356</v>
      </c>
      <c r="B469" s="9" t="s">
        <v>1357</v>
      </c>
      <c r="C469" s="9" t="s">
        <v>1336</v>
      </c>
      <c r="D469" s="9" t="s">
        <v>10</v>
      </c>
      <c r="E469" s="7">
        <v>2196092.19</v>
      </c>
      <c r="F469" s="6"/>
      <c r="G469" s="130" t="str">
        <f>VLOOKUP(A469,'NCES LEA District ID'!$F$3:$S$854,14,FALSE)</f>
        <v>1727180</v>
      </c>
      <c r="H469" s="131">
        <f>VLOOKUP(A469,'Enrollment FY18-20'!$A$9:$BL$859,62,FALSE)</f>
        <v>443</v>
      </c>
      <c r="I469" s="132">
        <f t="shared" si="14"/>
        <v>4957.3187133182846</v>
      </c>
      <c r="J469" s="133">
        <f>VLOOKUP(A469,'SAIPE FY22'!$C$9:$N$859,9,FALSE)</f>
        <v>0.11673151750972763</v>
      </c>
      <c r="K469" s="134">
        <f t="shared" si="15"/>
        <v>1038786</v>
      </c>
      <c r="L469" s="130" t="s">
        <v>10420</v>
      </c>
    </row>
    <row r="470" spans="1:12" ht="15.5" thickTop="1" thickBot="1" x14ac:dyDescent="0.4">
      <c r="A470" s="50" t="s">
        <v>1633</v>
      </c>
      <c r="B470" s="9" t="s">
        <v>1634</v>
      </c>
      <c r="C470" s="9" t="s">
        <v>1617</v>
      </c>
      <c r="D470" s="9" t="s">
        <v>10</v>
      </c>
      <c r="E470" s="7">
        <v>478371.9</v>
      </c>
      <c r="F470" s="6"/>
      <c r="G470" s="130" t="str">
        <f>VLOOKUP(A470,'NCES LEA District ID'!$F$3:$S$854,14,FALSE)</f>
        <v>1730930</v>
      </c>
      <c r="H470" s="131">
        <f>VLOOKUP(A470,'Enrollment FY18-20'!$A$9:$BL$859,62,FALSE)</f>
        <v>606.5</v>
      </c>
      <c r="I470" s="132">
        <f t="shared" si="14"/>
        <v>788.74179719703216</v>
      </c>
      <c r="J470" s="133">
        <f>VLOOKUP(A470,'SAIPE FY22'!$C$9:$N$859,9,FALSE)</f>
        <v>0.1166936790923825</v>
      </c>
      <c r="K470" s="134">
        <f t="shared" si="15"/>
        <v>1039392.5</v>
      </c>
      <c r="L470" s="130" t="s">
        <v>10420</v>
      </c>
    </row>
    <row r="471" spans="1:12" ht="15.5" thickTop="1" thickBot="1" x14ac:dyDescent="0.4">
      <c r="A471" s="50" t="s">
        <v>1358</v>
      </c>
      <c r="B471" s="9" t="s">
        <v>1359</v>
      </c>
      <c r="C471" s="9" t="s">
        <v>1336</v>
      </c>
      <c r="D471" s="9" t="s">
        <v>10</v>
      </c>
      <c r="E471" s="7">
        <v>4971751.97</v>
      </c>
      <c r="F471" s="6"/>
      <c r="G471" s="130" t="str">
        <f>VLOOKUP(A471,'NCES LEA District ID'!$F$3:$S$854,14,FALSE)</f>
        <v>1737590</v>
      </c>
      <c r="H471" s="131">
        <f>VLOOKUP(A471,'Enrollment FY18-20'!$A$9:$BL$859,62,FALSE)</f>
        <v>1210</v>
      </c>
      <c r="I471" s="132">
        <f t="shared" si="14"/>
        <v>4108.8859256198348</v>
      </c>
      <c r="J471" s="133">
        <f>VLOOKUP(A471,'SAIPE FY22'!$C$9:$N$859,9,FALSE)</f>
        <v>0.11668036154478226</v>
      </c>
      <c r="K471" s="134">
        <f t="shared" si="15"/>
        <v>1040602.5</v>
      </c>
      <c r="L471" s="130" t="s">
        <v>10420</v>
      </c>
    </row>
    <row r="472" spans="1:12" ht="15.5" thickTop="1" thickBot="1" x14ac:dyDescent="0.4">
      <c r="A472" s="50" t="s">
        <v>998</v>
      </c>
      <c r="B472" s="9" t="s">
        <v>999</v>
      </c>
      <c r="C472" s="9" t="s">
        <v>981</v>
      </c>
      <c r="D472" s="9" t="s">
        <v>119</v>
      </c>
      <c r="E472" s="7">
        <v>538686</v>
      </c>
      <c r="F472" s="6"/>
      <c r="G472" s="130" t="str">
        <f>VLOOKUP(A472,'NCES LEA District ID'!$F$3:$S$854,14,FALSE)</f>
        <v>1732700</v>
      </c>
      <c r="H472" s="131">
        <f>VLOOKUP(A472,'Enrollment FY18-20'!$A$9:$BL$859,62,FALSE)</f>
        <v>533.5</v>
      </c>
      <c r="I472" s="132">
        <f t="shared" si="14"/>
        <v>1009.7207122774133</v>
      </c>
      <c r="J472" s="133">
        <f>VLOOKUP(A472,'SAIPE FY22'!$C$9:$N$859,9,FALSE)</f>
        <v>0.1163575042158516</v>
      </c>
      <c r="K472" s="134">
        <f t="shared" si="15"/>
        <v>1041136</v>
      </c>
      <c r="L472" s="130" t="s">
        <v>10420</v>
      </c>
    </row>
    <row r="473" spans="1:12" ht="15.5" thickTop="1" thickBot="1" x14ac:dyDescent="0.4">
      <c r="A473" s="50" t="s">
        <v>367</v>
      </c>
      <c r="B473" s="9" t="s">
        <v>368</v>
      </c>
      <c r="C473" s="9" t="s">
        <v>128</v>
      </c>
      <c r="D473" s="9" t="s">
        <v>108</v>
      </c>
      <c r="E473" s="7">
        <v>6526079.0999999996</v>
      </c>
      <c r="F473" s="6"/>
      <c r="G473" s="130" t="str">
        <f>VLOOKUP(A473,'NCES LEA District ID'!$F$3:$S$854,14,FALSE)</f>
        <v>1715420</v>
      </c>
      <c r="H473" s="131">
        <f>VLOOKUP(A473,'Enrollment FY18-20'!$A$9:$BL$859,62,FALSE)</f>
        <v>2325.5</v>
      </c>
      <c r="I473" s="132">
        <f t="shared" si="14"/>
        <v>2806.3122339281872</v>
      </c>
      <c r="J473" s="133">
        <f>VLOOKUP(A473,'SAIPE FY22'!$C$9:$N$859,9,FALSE)</f>
        <v>0.11631663974151858</v>
      </c>
      <c r="K473" s="134">
        <f t="shared" si="15"/>
        <v>1043461.5</v>
      </c>
      <c r="L473" s="130" t="s">
        <v>10420</v>
      </c>
    </row>
    <row r="474" spans="1:12" ht="15.5" thickTop="1" thickBot="1" x14ac:dyDescent="0.4">
      <c r="A474" s="50" t="s">
        <v>27</v>
      </c>
      <c r="B474" s="9" t="s">
        <v>28</v>
      </c>
      <c r="C474" s="9" t="s">
        <v>24</v>
      </c>
      <c r="D474" s="9" t="s">
        <v>10</v>
      </c>
      <c r="E474" s="7">
        <v>1313019.1099999999</v>
      </c>
      <c r="F474" s="6"/>
      <c r="G474" s="130" t="str">
        <f>VLOOKUP(A474,'NCES LEA District ID'!$F$3:$S$854,14,FALSE)</f>
        <v>1700105</v>
      </c>
      <c r="H474" s="131">
        <f>VLOOKUP(A474,'Enrollment FY18-20'!$A$9:$BL$859,62,FALSE)</f>
        <v>416.5</v>
      </c>
      <c r="I474" s="132">
        <f t="shared" si="14"/>
        <v>3152.5068667466985</v>
      </c>
      <c r="J474" s="133">
        <f>VLOOKUP(A474,'SAIPE FY22'!$C$9:$N$859,9,FALSE)</f>
        <v>0.11609498680738786</v>
      </c>
      <c r="K474" s="134">
        <f t="shared" si="15"/>
        <v>1043878</v>
      </c>
      <c r="L474" s="130" t="s">
        <v>10420</v>
      </c>
    </row>
    <row r="475" spans="1:12" ht="15.5" thickTop="1" thickBot="1" x14ac:dyDescent="0.4">
      <c r="A475" s="50" t="s">
        <v>1416</v>
      </c>
      <c r="B475" s="9" t="s">
        <v>1417</v>
      </c>
      <c r="C475" s="9" t="s">
        <v>1395</v>
      </c>
      <c r="D475" s="9" t="s">
        <v>10</v>
      </c>
      <c r="E475" s="7">
        <v>15718139.529999999</v>
      </c>
      <c r="F475" s="6"/>
      <c r="G475" s="130" t="str">
        <f>VLOOKUP(A475,'NCES LEA District ID'!$F$3:$S$854,14,FALSE)</f>
        <v>1718420</v>
      </c>
      <c r="H475" s="131">
        <f>VLOOKUP(A475,'Enrollment FY18-20'!$A$9:$BL$859,62,FALSE)</f>
        <v>2538</v>
      </c>
      <c r="I475" s="132">
        <f t="shared" si="14"/>
        <v>6193.1203821907011</v>
      </c>
      <c r="J475" s="133">
        <f>VLOOKUP(A475,'SAIPE FY22'!$C$9:$N$859,9,FALSE)</f>
        <v>0.11603188662533215</v>
      </c>
      <c r="K475" s="134">
        <f t="shared" si="15"/>
        <v>1046416</v>
      </c>
      <c r="L475" s="130" t="s">
        <v>10420</v>
      </c>
    </row>
    <row r="476" spans="1:12" ht="15.5" thickTop="1" thickBot="1" x14ac:dyDescent="0.4">
      <c r="A476" s="50" t="s">
        <v>1253</v>
      </c>
      <c r="B476" s="9" t="s">
        <v>1254</v>
      </c>
      <c r="C476" s="9" t="s">
        <v>1252</v>
      </c>
      <c r="D476" s="9" t="s">
        <v>10</v>
      </c>
      <c r="E476" s="7">
        <v>338375.68999999994</v>
      </c>
      <c r="F476" s="6"/>
      <c r="G476" s="130" t="str">
        <f>VLOOKUP(A476,'NCES LEA District ID'!$F$3:$S$854,14,FALSE)</f>
        <v>1722870</v>
      </c>
      <c r="H476" s="131">
        <f>VLOOKUP(A476,'Enrollment FY18-20'!$A$9:$BL$859,62,FALSE)</f>
        <v>261.5</v>
      </c>
      <c r="I476" s="132">
        <f t="shared" si="14"/>
        <v>1293.9796940726576</v>
      </c>
      <c r="J476" s="133">
        <f>VLOOKUP(A476,'SAIPE FY22'!$C$9:$N$859,9,FALSE)</f>
        <v>0.11594202898550725</v>
      </c>
      <c r="K476" s="134">
        <f t="shared" si="15"/>
        <v>1046677.5</v>
      </c>
      <c r="L476" s="130" t="s">
        <v>10420</v>
      </c>
    </row>
    <row r="477" spans="1:12" ht="15.5" thickTop="1" thickBot="1" x14ac:dyDescent="0.4">
      <c r="A477" s="50" t="s">
        <v>277</v>
      </c>
      <c r="B477" s="9" t="s">
        <v>278</v>
      </c>
      <c r="C477" s="9" t="s">
        <v>128</v>
      </c>
      <c r="D477" s="9" t="s">
        <v>119</v>
      </c>
      <c r="E477" s="7">
        <v>4713934.0399999991</v>
      </c>
      <c r="F477" s="6"/>
      <c r="G477" s="130" t="str">
        <f>VLOOKUP(A477,'NCES LEA District ID'!$F$3:$S$854,14,FALSE)</f>
        <v>1722740</v>
      </c>
      <c r="H477" s="131">
        <f>VLOOKUP(A477,'Enrollment FY18-20'!$A$9:$BL$859,62,FALSE)</f>
        <v>3481</v>
      </c>
      <c r="I477" s="132">
        <f t="shared" si="14"/>
        <v>1354.1896121804077</v>
      </c>
      <c r="J477" s="133">
        <f>VLOOKUP(A477,'SAIPE FY22'!$C$9:$N$859,9,FALSE)</f>
        <v>0.11588899054589814</v>
      </c>
      <c r="K477" s="134">
        <f t="shared" si="15"/>
        <v>1050158.5</v>
      </c>
      <c r="L477" s="130" t="s">
        <v>10420</v>
      </c>
    </row>
    <row r="478" spans="1:12" ht="15.5" thickTop="1" thickBot="1" x14ac:dyDescent="0.4">
      <c r="A478" s="50" t="s">
        <v>299</v>
      </c>
      <c r="B478" s="9" t="s">
        <v>300</v>
      </c>
      <c r="C478" s="9" t="s">
        <v>128</v>
      </c>
      <c r="D478" s="9" t="s">
        <v>108</v>
      </c>
      <c r="E478" s="7">
        <v>6381532.8399999999</v>
      </c>
      <c r="F478" s="6"/>
      <c r="G478" s="130" t="str">
        <f>VLOOKUP(A478,'NCES LEA District ID'!$F$3:$S$854,14,FALSE)</f>
        <v>1729190</v>
      </c>
      <c r="H478" s="131">
        <f>VLOOKUP(A478,'Enrollment FY18-20'!$A$9:$BL$859,62,FALSE)</f>
        <v>3091.75</v>
      </c>
      <c r="I478" s="132">
        <f t="shared" si="14"/>
        <v>2064.0520223174576</v>
      </c>
      <c r="J478" s="133">
        <f>VLOOKUP(A478,'SAIPE FY22'!$C$9:$N$859,9,FALSE)</f>
        <v>0.11586975652684071</v>
      </c>
      <c r="K478" s="134">
        <f t="shared" si="15"/>
        <v>1053250.25</v>
      </c>
      <c r="L478" s="130" t="s">
        <v>10420</v>
      </c>
    </row>
    <row r="479" spans="1:12" ht="15.5" thickTop="1" thickBot="1" x14ac:dyDescent="0.4">
      <c r="A479" s="50" t="s">
        <v>1776</v>
      </c>
      <c r="B479" s="9" t="s">
        <v>1777</v>
      </c>
      <c r="C479" s="9" t="s">
        <v>518</v>
      </c>
      <c r="D479" s="9" t="s">
        <v>10</v>
      </c>
      <c r="E479" s="7">
        <v>1286142.29</v>
      </c>
      <c r="F479" s="6"/>
      <c r="G479" s="130" t="str">
        <f>VLOOKUP(A479,'NCES LEA District ID'!$F$3:$S$854,14,FALSE)</f>
        <v>1737830</v>
      </c>
      <c r="H479" s="131">
        <f>VLOOKUP(A479,'Enrollment FY18-20'!$A$9:$BL$859,62,FALSE)</f>
        <v>354</v>
      </c>
      <c r="I479" s="132">
        <f t="shared" si="14"/>
        <v>3633.1703107344633</v>
      </c>
      <c r="J479" s="133">
        <f>VLOOKUP(A479,'SAIPE FY22'!$C$9:$N$859,9,FALSE)</f>
        <v>0.11566265060240964</v>
      </c>
      <c r="K479" s="134">
        <f t="shared" si="15"/>
        <v>1053604.25</v>
      </c>
      <c r="L479" s="130" t="s">
        <v>10420</v>
      </c>
    </row>
    <row r="480" spans="1:12" ht="15.5" thickTop="1" thickBot="1" x14ac:dyDescent="0.4">
      <c r="A480" s="50" t="s">
        <v>1154</v>
      </c>
      <c r="B480" s="9" t="s">
        <v>1155</v>
      </c>
      <c r="C480" s="9" t="s">
        <v>1156</v>
      </c>
      <c r="D480" s="9" t="s">
        <v>10</v>
      </c>
      <c r="E480" s="7">
        <v>3732970.34</v>
      </c>
      <c r="F480" s="6"/>
      <c r="G480" s="130" t="str">
        <f>VLOOKUP(A480,'NCES LEA District ID'!$F$3:$S$854,14,FALSE)</f>
        <v>1701395</v>
      </c>
      <c r="H480" s="131">
        <f>VLOOKUP(A480,'Enrollment FY18-20'!$A$9:$BL$859,62,FALSE)</f>
        <v>1268.5</v>
      </c>
      <c r="I480" s="132">
        <f t="shared" si="14"/>
        <v>2942.8224990145841</v>
      </c>
      <c r="J480" s="133">
        <f>VLOOKUP(A480,'SAIPE FY22'!$C$9:$N$859,9,FALSE)</f>
        <v>0.11535337124289195</v>
      </c>
      <c r="K480" s="134">
        <f t="shared" si="15"/>
        <v>1054872.75</v>
      </c>
      <c r="L480" s="130" t="s">
        <v>10420</v>
      </c>
    </row>
    <row r="481" spans="1:12" ht="15.5" thickTop="1" thickBot="1" x14ac:dyDescent="0.4">
      <c r="A481" s="50" t="s">
        <v>483</v>
      </c>
      <c r="B481" s="9" t="s">
        <v>484</v>
      </c>
      <c r="C481" s="9" t="s">
        <v>478</v>
      </c>
      <c r="D481" s="9" t="s">
        <v>10</v>
      </c>
      <c r="E481" s="7">
        <v>806823.29999999993</v>
      </c>
      <c r="F481" s="6"/>
      <c r="G481" s="130" t="str">
        <f>VLOOKUP(A481,'NCES LEA District ID'!$F$3:$S$854,14,FALSE)</f>
        <v>1729340</v>
      </c>
      <c r="H481" s="131">
        <f>VLOOKUP(A481,'Enrollment FY18-20'!$A$9:$BL$859,62,FALSE)</f>
        <v>248</v>
      </c>
      <c r="I481" s="132">
        <f t="shared" si="14"/>
        <v>3253.319758064516</v>
      </c>
      <c r="J481" s="133">
        <f>VLOOKUP(A481,'SAIPE FY22'!$C$9:$N$859,9,FALSE)</f>
        <v>0.11510791366906475</v>
      </c>
      <c r="K481" s="134">
        <f t="shared" si="15"/>
        <v>1055120.75</v>
      </c>
      <c r="L481" s="130" t="s">
        <v>10420</v>
      </c>
    </row>
    <row r="482" spans="1:12" ht="15.5" thickTop="1" thickBot="1" x14ac:dyDescent="0.4">
      <c r="A482" s="50" t="s">
        <v>1448</v>
      </c>
      <c r="B482" s="9" t="s">
        <v>1449</v>
      </c>
      <c r="C482" s="9" t="s">
        <v>1441</v>
      </c>
      <c r="D482" s="9" t="s">
        <v>10</v>
      </c>
      <c r="E482" s="7">
        <v>1851639.7700000003</v>
      </c>
      <c r="F482" s="6"/>
      <c r="G482" s="130" t="str">
        <f>VLOOKUP(A482,'NCES LEA District ID'!$F$3:$S$854,14,FALSE)</f>
        <v>1737650</v>
      </c>
      <c r="H482" s="131">
        <f>VLOOKUP(A482,'Enrollment FY18-20'!$A$9:$BL$859,62,FALSE)</f>
        <v>440.5</v>
      </c>
      <c r="I482" s="132">
        <f t="shared" si="14"/>
        <v>4203.4955051078323</v>
      </c>
      <c r="J482" s="133">
        <f>VLOOKUP(A482,'SAIPE FY22'!$C$9:$N$859,9,FALSE)</f>
        <v>0.11453744493392071</v>
      </c>
      <c r="K482" s="134">
        <f t="shared" si="15"/>
        <v>1055561.25</v>
      </c>
      <c r="L482" s="130" t="s">
        <v>10420</v>
      </c>
    </row>
    <row r="483" spans="1:12" ht="15.5" thickTop="1" thickBot="1" x14ac:dyDescent="0.4">
      <c r="A483" s="50" t="s">
        <v>519</v>
      </c>
      <c r="B483" s="9" t="s">
        <v>520</v>
      </c>
      <c r="C483" s="9" t="s">
        <v>518</v>
      </c>
      <c r="D483" s="9" t="s">
        <v>10</v>
      </c>
      <c r="E483" s="7">
        <v>4445269.84</v>
      </c>
      <c r="F483" s="6"/>
      <c r="G483" s="130" t="str">
        <f>VLOOKUP(A483,'NCES LEA District ID'!$F$3:$S$854,14,FALSE)</f>
        <v>1736090</v>
      </c>
      <c r="H483" s="131">
        <f>VLOOKUP(A483,'Enrollment FY18-20'!$A$9:$BL$859,62,FALSE)</f>
        <v>1145</v>
      </c>
      <c r="I483" s="132">
        <f t="shared" si="14"/>
        <v>3882.3317379912664</v>
      </c>
      <c r="J483" s="133">
        <f>VLOOKUP(A483,'SAIPE FY22'!$C$9:$N$859,9,FALSE)</f>
        <v>0.11452513966480447</v>
      </c>
      <c r="K483" s="134">
        <f t="shared" si="15"/>
        <v>1056706.25</v>
      </c>
      <c r="L483" s="130" t="s">
        <v>10420</v>
      </c>
    </row>
    <row r="484" spans="1:12" ht="15.5" thickTop="1" thickBot="1" x14ac:dyDescent="0.4">
      <c r="A484" s="50" t="s">
        <v>1314</v>
      </c>
      <c r="B484" s="9" t="s">
        <v>1315</v>
      </c>
      <c r="C484" s="9" t="s">
        <v>1313</v>
      </c>
      <c r="D484" s="9" t="s">
        <v>10</v>
      </c>
      <c r="E484" s="7">
        <v>2241442.31</v>
      </c>
      <c r="F484" s="6"/>
      <c r="G484" s="130" t="str">
        <f>VLOOKUP(A484,'NCES LEA District ID'!$F$3:$S$854,14,FALSE)</f>
        <v>1703990</v>
      </c>
      <c r="H484" s="131">
        <f>VLOOKUP(A484,'Enrollment FY18-20'!$A$9:$BL$859,62,FALSE)</f>
        <v>914</v>
      </c>
      <c r="I484" s="132">
        <f t="shared" si="14"/>
        <v>2452.3438840262584</v>
      </c>
      <c r="J484" s="133">
        <f>VLOOKUP(A484,'SAIPE FY22'!$C$9:$N$859,9,FALSE)</f>
        <v>0.11449579831932773</v>
      </c>
      <c r="K484" s="134">
        <f t="shared" si="15"/>
        <v>1057620.25</v>
      </c>
      <c r="L484" s="130" t="s">
        <v>10420</v>
      </c>
    </row>
    <row r="485" spans="1:12" ht="15.5" thickTop="1" thickBot="1" x14ac:dyDescent="0.4">
      <c r="A485" s="50" t="s">
        <v>165</v>
      </c>
      <c r="B485" s="9" t="s">
        <v>166</v>
      </c>
      <c r="C485" s="9" t="s">
        <v>128</v>
      </c>
      <c r="D485" s="9" t="s">
        <v>108</v>
      </c>
      <c r="E485" s="7">
        <v>11804502.199999999</v>
      </c>
      <c r="F485" s="6"/>
      <c r="G485" s="130" t="str">
        <f>VLOOKUP(A485,'NCES LEA District ID'!$F$3:$S$854,14,FALSE)</f>
        <v>1713770</v>
      </c>
      <c r="H485" s="131">
        <f>VLOOKUP(A485,'Enrollment FY18-20'!$A$9:$BL$859,62,FALSE)</f>
        <v>6516.5</v>
      </c>
      <c r="I485" s="132">
        <f t="shared" si="14"/>
        <v>1811.4788920432748</v>
      </c>
      <c r="J485" s="133">
        <f>VLOOKUP(A485,'SAIPE FY22'!$C$9:$N$859,9,FALSE)</f>
        <v>0.11444591029023747</v>
      </c>
      <c r="K485" s="134">
        <f t="shared" si="15"/>
        <v>1064136.75</v>
      </c>
      <c r="L485" s="130" t="s">
        <v>10420</v>
      </c>
    </row>
    <row r="486" spans="1:12" ht="15.5" thickTop="1" thickBot="1" x14ac:dyDescent="0.4">
      <c r="A486" s="50" t="s">
        <v>89</v>
      </c>
      <c r="B486" s="9" t="s">
        <v>90</v>
      </c>
      <c r="C486" s="9" t="s">
        <v>91</v>
      </c>
      <c r="D486" s="9" t="s">
        <v>10</v>
      </c>
      <c r="E486" s="7">
        <v>1170189.8899999999</v>
      </c>
      <c r="F486" s="6"/>
      <c r="G486" s="130" t="str">
        <f>VLOOKUP(A486,'NCES LEA District ID'!$F$3:$S$854,14,FALSE)</f>
        <v>1730660</v>
      </c>
      <c r="H486" s="131">
        <f>VLOOKUP(A486,'Enrollment FY18-20'!$A$9:$BL$859,62,FALSE)</f>
        <v>455</v>
      </c>
      <c r="I486" s="132">
        <f t="shared" si="14"/>
        <v>2571.845912087912</v>
      </c>
      <c r="J486" s="133">
        <f>VLOOKUP(A486,'SAIPE FY22'!$C$9:$N$859,9,FALSE)</f>
        <v>0.11439114391143912</v>
      </c>
      <c r="K486" s="134">
        <f t="shared" si="15"/>
        <v>1064591.75</v>
      </c>
      <c r="L486" s="130" t="s">
        <v>10420</v>
      </c>
    </row>
    <row r="487" spans="1:12" ht="15.5" thickTop="1" thickBot="1" x14ac:dyDescent="0.4">
      <c r="A487" s="50" t="s">
        <v>1364</v>
      </c>
      <c r="B487" s="9" t="s">
        <v>1365</v>
      </c>
      <c r="C487" s="9" t="s">
        <v>1336</v>
      </c>
      <c r="D487" s="9" t="s">
        <v>10</v>
      </c>
      <c r="E487" s="7">
        <v>6156490.3899999997</v>
      </c>
      <c r="F487" s="6"/>
      <c r="G487" s="130" t="str">
        <f>VLOOKUP(A487,'NCES LEA District ID'!$F$3:$S$854,14,FALSE)</f>
        <v>1731500</v>
      </c>
      <c r="H487" s="131">
        <f>VLOOKUP(A487,'Enrollment FY18-20'!$A$9:$BL$859,62,FALSE)</f>
        <v>1357.5</v>
      </c>
      <c r="I487" s="132">
        <f t="shared" si="14"/>
        <v>4535.167874769797</v>
      </c>
      <c r="J487" s="133">
        <f>VLOOKUP(A487,'SAIPE FY22'!$C$9:$N$859,9,FALSE)</f>
        <v>0.11430395913154534</v>
      </c>
      <c r="K487" s="134">
        <f t="shared" si="15"/>
        <v>1065949.25</v>
      </c>
      <c r="L487" s="130" t="s">
        <v>10420</v>
      </c>
    </row>
    <row r="488" spans="1:12" ht="15.5" thickTop="1" thickBot="1" x14ac:dyDescent="0.4">
      <c r="A488" s="50" t="s">
        <v>1113</v>
      </c>
      <c r="B488" s="9" t="s">
        <v>1114</v>
      </c>
      <c r="C488" s="9" t="s">
        <v>1102</v>
      </c>
      <c r="D488" s="9" t="s">
        <v>10</v>
      </c>
      <c r="E488" s="7">
        <v>235279.74000000002</v>
      </c>
      <c r="F488" s="6"/>
      <c r="G488" s="130" t="str">
        <f>VLOOKUP(A488,'NCES LEA District ID'!$F$3:$S$854,14,FALSE)</f>
        <v>1700323</v>
      </c>
      <c r="H488" s="131">
        <f>VLOOKUP(A488,'Enrollment FY18-20'!$A$9:$BL$859,62,FALSE)</f>
        <v>114</v>
      </c>
      <c r="I488" s="132">
        <f t="shared" si="14"/>
        <v>2063.8573684210528</v>
      </c>
      <c r="J488" s="133">
        <f>VLOOKUP(A488,'SAIPE FY22'!$C$9:$N$859,9,FALSE)</f>
        <v>0.11428571428571428</v>
      </c>
      <c r="K488" s="134">
        <f t="shared" si="15"/>
        <v>1066063.25</v>
      </c>
      <c r="L488" s="130" t="s">
        <v>10420</v>
      </c>
    </row>
    <row r="489" spans="1:12" ht="15.5" thickTop="1" thickBot="1" x14ac:dyDescent="0.4">
      <c r="A489" s="50" t="s">
        <v>959</v>
      </c>
      <c r="B489" s="9" t="s">
        <v>960</v>
      </c>
      <c r="C489" s="9" t="s">
        <v>954</v>
      </c>
      <c r="D489" s="9" t="s">
        <v>10</v>
      </c>
      <c r="E489" s="7">
        <v>315898.09000000008</v>
      </c>
      <c r="F489" s="6"/>
      <c r="G489" s="130" t="str">
        <f>VLOOKUP(A489,'NCES LEA District ID'!$F$3:$S$854,14,FALSE)</f>
        <v>1727780</v>
      </c>
      <c r="H489" s="131">
        <f>VLOOKUP(A489,'Enrollment FY18-20'!$A$9:$BL$859,62,FALSE)</f>
        <v>256</v>
      </c>
      <c r="I489" s="132">
        <f t="shared" si="14"/>
        <v>1233.9769140625003</v>
      </c>
      <c r="J489" s="133">
        <f>VLOOKUP(A489,'SAIPE FY22'!$C$9:$N$859,9,FALSE)</f>
        <v>0.11411411411411411</v>
      </c>
      <c r="K489" s="134">
        <f t="shared" si="15"/>
        <v>1066319.25</v>
      </c>
      <c r="L489" s="130" t="s">
        <v>10420</v>
      </c>
    </row>
    <row r="490" spans="1:12" ht="15.5" thickTop="1" thickBot="1" x14ac:dyDescent="0.4">
      <c r="A490" s="50" t="s">
        <v>1470</v>
      </c>
      <c r="B490" s="9" t="s">
        <v>1471</v>
      </c>
      <c r="C490" s="9" t="s">
        <v>1467</v>
      </c>
      <c r="D490" s="9" t="s">
        <v>119</v>
      </c>
      <c r="E490" s="7">
        <v>2092274.6499999997</v>
      </c>
      <c r="F490" s="6"/>
      <c r="G490" s="130" t="str">
        <f>VLOOKUP(A490,'NCES LEA District ID'!$F$3:$S$854,14,FALSE)</f>
        <v>1734290</v>
      </c>
      <c r="H490" s="131">
        <f>VLOOKUP(A490,'Enrollment FY18-20'!$A$9:$BL$859,62,FALSE)</f>
        <v>904.5</v>
      </c>
      <c r="I490" s="132">
        <f t="shared" si="14"/>
        <v>2313.1836926478713</v>
      </c>
      <c r="J490" s="133">
        <f>VLOOKUP(A490,'SAIPE FY22'!$C$9:$N$859,9,FALSE)</f>
        <v>0.11396648044692738</v>
      </c>
      <c r="K490" s="134">
        <f t="shared" si="15"/>
        <v>1067223.75</v>
      </c>
      <c r="L490" s="130" t="s">
        <v>10420</v>
      </c>
    </row>
    <row r="491" spans="1:12" ht="15.5" thickTop="1" thickBot="1" x14ac:dyDescent="0.4">
      <c r="A491" s="50" t="s">
        <v>1308</v>
      </c>
      <c r="B491" s="9" t="s">
        <v>1309</v>
      </c>
      <c r="C491" s="9" t="s">
        <v>1307</v>
      </c>
      <c r="D491" s="9" t="s">
        <v>10</v>
      </c>
      <c r="E491" s="7">
        <v>1153011.2100000002</v>
      </c>
      <c r="F491" s="6"/>
      <c r="G491" s="130" t="str">
        <f>VLOOKUP(A491,'NCES LEA District ID'!$F$3:$S$854,14,FALSE)</f>
        <v>1700126</v>
      </c>
      <c r="H491" s="131">
        <f>VLOOKUP(A491,'Enrollment FY18-20'!$A$9:$BL$859,62,FALSE)</f>
        <v>673</v>
      </c>
      <c r="I491" s="132">
        <f t="shared" si="14"/>
        <v>1713.24102526003</v>
      </c>
      <c r="J491" s="133">
        <f>VLOOKUP(A491,'SAIPE FY22'!$C$9:$N$859,9,FALSE)</f>
        <v>0.11394302848575712</v>
      </c>
      <c r="K491" s="134">
        <f t="shared" si="15"/>
        <v>1067896.75</v>
      </c>
      <c r="L491" s="130" t="s">
        <v>10420</v>
      </c>
    </row>
    <row r="492" spans="1:12" ht="15.5" thickTop="1" thickBot="1" x14ac:dyDescent="0.4">
      <c r="A492" s="50" t="s">
        <v>1563</v>
      </c>
      <c r="B492" s="9" t="s">
        <v>1564</v>
      </c>
      <c r="C492" s="9" t="s">
        <v>1562</v>
      </c>
      <c r="D492" s="9" t="s">
        <v>10</v>
      </c>
      <c r="E492" s="7">
        <v>1743431.9399999997</v>
      </c>
      <c r="F492" s="6"/>
      <c r="G492" s="130" t="str">
        <f>VLOOKUP(A492,'NCES LEA District ID'!$F$3:$S$854,14,FALSE)</f>
        <v>1722300</v>
      </c>
      <c r="H492" s="131">
        <f>VLOOKUP(A492,'Enrollment FY18-20'!$A$9:$BL$859,62,FALSE)</f>
        <v>543</v>
      </c>
      <c r="I492" s="132">
        <f t="shared" si="14"/>
        <v>3210.7402209944744</v>
      </c>
      <c r="J492" s="133">
        <f>VLOOKUP(A492,'SAIPE FY22'!$C$9:$N$859,9,FALSE)</f>
        <v>0.11394302848575712</v>
      </c>
      <c r="K492" s="134">
        <f t="shared" si="15"/>
        <v>1068439.75</v>
      </c>
      <c r="L492" s="130" t="s">
        <v>10420</v>
      </c>
    </row>
    <row r="493" spans="1:12" ht="15.5" thickTop="1" thickBot="1" x14ac:dyDescent="0.4">
      <c r="A493" s="50" t="s">
        <v>514</v>
      </c>
      <c r="B493" s="9" t="s">
        <v>515</v>
      </c>
      <c r="C493" s="9" t="s">
        <v>513</v>
      </c>
      <c r="D493" s="9" t="s">
        <v>10</v>
      </c>
      <c r="E493" s="7">
        <v>1010588.37</v>
      </c>
      <c r="F493" s="6"/>
      <c r="G493" s="130" t="str">
        <f>VLOOKUP(A493,'NCES LEA District ID'!$F$3:$S$854,14,FALSE)</f>
        <v>1700223</v>
      </c>
      <c r="H493" s="131">
        <f>VLOOKUP(A493,'Enrollment FY18-20'!$A$9:$BL$859,62,FALSE)</f>
        <v>478.5</v>
      </c>
      <c r="I493" s="132">
        <f t="shared" si="14"/>
        <v>2111.9924137931034</v>
      </c>
      <c r="J493" s="133">
        <f>VLOOKUP(A493,'SAIPE FY22'!$C$9:$N$859,9,FALSE)</f>
        <v>0.11367673179396093</v>
      </c>
      <c r="K493" s="134">
        <f t="shared" si="15"/>
        <v>1068918.25</v>
      </c>
      <c r="L493" s="130" t="s">
        <v>10420</v>
      </c>
    </row>
    <row r="494" spans="1:12" ht="15.5" thickTop="1" thickBot="1" x14ac:dyDescent="0.4">
      <c r="A494" s="50" t="s">
        <v>674</v>
      </c>
      <c r="B494" s="9" t="s">
        <v>675</v>
      </c>
      <c r="C494" s="9" t="s">
        <v>671</v>
      </c>
      <c r="D494" s="9" t="s">
        <v>10</v>
      </c>
      <c r="E494" s="7">
        <v>760365.3</v>
      </c>
      <c r="F494" s="6"/>
      <c r="G494" s="130" t="str">
        <f>VLOOKUP(A494,'NCES LEA District ID'!$F$3:$S$854,14,FALSE)</f>
        <v>1701390</v>
      </c>
      <c r="H494" s="131">
        <f>VLOOKUP(A494,'Enrollment FY18-20'!$A$9:$BL$859,62,FALSE)</f>
        <v>323</v>
      </c>
      <c r="I494" s="132">
        <f t="shared" si="14"/>
        <v>2354.0721362229106</v>
      </c>
      <c r="J494" s="133">
        <f>VLOOKUP(A494,'SAIPE FY22'!$C$9:$N$859,9,FALSE)</f>
        <v>0.11363636363636363</v>
      </c>
      <c r="K494" s="134">
        <f t="shared" si="15"/>
        <v>1069241.25</v>
      </c>
      <c r="L494" s="130" t="s">
        <v>10420</v>
      </c>
    </row>
    <row r="495" spans="1:12" ht="15.5" thickTop="1" thickBot="1" x14ac:dyDescent="0.4">
      <c r="A495" s="50" t="s">
        <v>495</v>
      </c>
      <c r="B495" s="9" t="s">
        <v>496</v>
      </c>
      <c r="C495" s="9" t="s">
        <v>497</v>
      </c>
      <c r="D495" s="9" t="s">
        <v>10</v>
      </c>
      <c r="E495" s="7">
        <v>2070479.09</v>
      </c>
      <c r="F495" s="6"/>
      <c r="G495" s="130" t="str">
        <f>VLOOKUP(A495,'NCES LEA District ID'!$F$3:$S$854,14,FALSE)</f>
        <v>1704260</v>
      </c>
      <c r="H495" s="131">
        <f>VLOOKUP(A495,'Enrollment FY18-20'!$A$9:$BL$859,62,FALSE)</f>
        <v>1151</v>
      </c>
      <c r="I495" s="132">
        <f t="shared" si="14"/>
        <v>1798.8523805386621</v>
      </c>
      <c r="J495" s="133">
        <f>VLOOKUP(A495,'SAIPE FY22'!$C$9:$N$859,9,FALSE)</f>
        <v>0.11360163015792155</v>
      </c>
      <c r="K495" s="134">
        <f t="shared" si="15"/>
        <v>1070392.25</v>
      </c>
      <c r="L495" s="130" t="s">
        <v>10420</v>
      </c>
    </row>
    <row r="496" spans="1:12" ht="15.5" thickTop="1" thickBot="1" x14ac:dyDescent="0.4">
      <c r="A496" s="50" t="s">
        <v>1410</v>
      </c>
      <c r="B496" s="9" t="s">
        <v>1411</v>
      </c>
      <c r="C496" s="9" t="s">
        <v>1395</v>
      </c>
      <c r="D496" s="9" t="s">
        <v>108</v>
      </c>
      <c r="E496" s="7">
        <v>1434213.16</v>
      </c>
      <c r="F496" s="6"/>
      <c r="G496" s="130" t="str">
        <f>VLOOKUP(A496,'NCES LEA District ID'!$F$3:$S$854,14,FALSE)</f>
        <v>1718360</v>
      </c>
      <c r="H496" s="131">
        <f>VLOOKUP(A496,'Enrollment FY18-20'!$A$9:$BL$859,62,FALSE)</f>
        <v>364.5</v>
      </c>
      <c r="I496" s="132">
        <f t="shared" si="14"/>
        <v>3934.7411796982165</v>
      </c>
      <c r="J496" s="133">
        <f>VLOOKUP(A496,'SAIPE FY22'!$C$9:$N$859,9,FALSE)</f>
        <v>0.11298076923076923</v>
      </c>
      <c r="K496" s="134">
        <f t="shared" si="15"/>
        <v>1070756.75</v>
      </c>
      <c r="L496" s="130" t="s">
        <v>10420</v>
      </c>
    </row>
    <row r="497" spans="1:12" ht="15.5" thickTop="1" thickBot="1" x14ac:dyDescent="0.4">
      <c r="A497" s="50" t="s">
        <v>73</v>
      </c>
      <c r="B497" s="9" t="s">
        <v>74</v>
      </c>
      <c r="C497" s="9" t="s">
        <v>72</v>
      </c>
      <c r="D497" s="9" t="s">
        <v>10</v>
      </c>
      <c r="E497" s="7">
        <v>577893.03</v>
      </c>
      <c r="F497" s="6"/>
      <c r="G497" s="130" t="str">
        <f>VLOOKUP(A497,'NCES LEA District ID'!$F$3:$S$854,14,FALSE)</f>
        <v>1705460</v>
      </c>
      <c r="H497" s="131">
        <f>VLOOKUP(A497,'Enrollment FY18-20'!$A$9:$BL$859,62,FALSE)</f>
        <v>278.5</v>
      </c>
      <c r="I497" s="132">
        <f t="shared" si="14"/>
        <v>2075.0198563734293</v>
      </c>
      <c r="J497" s="133">
        <f>VLOOKUP(A497,'SAIPE FY22'!$C$9:$N$859,9,FALSE)</f>
        <v>0.1126005361930295</v>
      </c>
      <c r="K497" s="134">
        <f t="shared" si="15"/>
        <v>1071035.25</v>
      </c>
      <c r="L497" s="130" t="s">
        <v>10420</v>
      </c>
    </row>
    <row r="498" spans="1:12" ht="15.5" thickTop="1" thickBot="1" x14ac:dyDescent="0.4">
      <c r="A498" s="50" t="s">
        <v>187</v>
      </c>
      <c r="B498" s="9" t="s">
        <v>188</v>
      </c>
      <c r="C498" s="9" t="s">
        <v>128</v>
      </c>
      <c r="D498" s="9" t="s">
        <v>108</v>
      </c>
      <c r="E498" s="7">
        <v>617959.29</v>
      </c>
      <c r="F498" s="6"/>
      <c r="G498" s="130" t="str">
        <f>VLOOKUP(A498,'NCES LEA District ID'!$F$3:$S$854,14,FALSE)</f>
        <v>1713260</v>
      </c>
      <c r="H498" s="131">
        <f>VLOOKUP(A498,'Enrollment FY18-20'!$A$9:$BL$859,62,FALSE)</f>
        <v>472.5</v>
      </c>
      <c r="I498" s="132">
        <f t="shared" si="14"/>
        <v>1307.8503492063494</v>
      </c>
      <c r="J498" s="133">
        <f>VLOOKUP(A498,'SAIPE FY22'!$C$9:$N$859,9,FALSE)</f>
        <v>0.11233480176211454</v>
      </c>
      <c r="K498" s="134">
        <f t="shared" si="15"/>
        <v>1071507.75</v>
      </c>
      <c r="L498" s="130" t="s">
        <v>10420</v>
      </c>
    </row>
    <row r="499" spans="1:12" ht="15.5" thickTop="1" thickBot="1" x14ac:dyDescent="0.4">
      <c r="A499" s="50" t="s">
        <v>1649</v>
      </c>
      <c r="B499" s="9" t="s">
        <v>1650</v>
      </c>
      <c r="C499" s="9" t="s">
        <v>1646</v>
      </c>
      <c r="D499" s="9" t="s">
        <v>10</v>
      </c>
      <c r="E499" s="7">
        <v>3914678.8000000003</v>
      </c>
      <c r="F499" s="6"/>
      <c r="G499" s="130" t="str">
        <f>VLOOKUP(A499,'NCES LEA District ID'!$F$3:$S$854,14,FALSE)</f>
        <v>1743962</v>
      </c>
      <c r="H499" s="131">
        <f>VLOOKUP(A499,'Enrollment FY18-20'!$A$9:$BL$859,62,FALSE)</f>
        <v>881.5</v>
      </c>
      <c r="I499" s="132">
        <f t="shared" si="14"/>
        <v>4440.9288712422012</v>
      </c>
      <c r="J499" s="133">
        <f>VLOOKUP(A499,'SAIPE FY22'!$C$9:$N$859,9,FALSE)</f>
        <v>0.11216730038022814</v>
      </c>
      <c r="K499" s="134">
        <f t="shared" si="15"/>
        <v>1072389.25</v>
      </c>
      <c r="L499" s="130" t="s">
        <v>10420</v>
      </c>
    </row>
    <row r="500" spans="1:12" ht="15.5" thickTop="1" thickBot="1" x14ac:dyDescent="0.4">
      <c r="A500" s="50" t="s">
        <v>1729</v>
      </c>
      <c r="B500" s="9" t="s">
        <v>1730</v>
      </c>
      <c r="C500" s="9" t="s">
        <v>907</v>
      </c>
      <c r="D500" s="9" t="s">
        <v>108</v>
      </c>
      <c r="E500" s="7">
        <v>556966.98</v>
      </c>
      <c r="F500" s="6"/>
      <c r="G500" s="130" t="str">
        <f>VLOOKUP(A500,'NCES LEA District ID'!$F$3:$S$854,14,FALSE)</f>
        <v>1709540</v>
      </c>
      <c r="H500" s="131">
        <f>VLOOKUP(A500,'Enrollment FY18-20'!$A$9:$BL$859,62,FALSE)</f>
        <v>1212.5</v>
      </c>
      <c r="I500" s="132">
        <f t="shared" si="14"/>
        <v>459.35421030927836</v>
      </c>
      <c r="J500" s="133">
        <f>VLOOKUP(A500,'SAIPE FY22'!$C$9:$N$859,9,FALSE)</f>
        <v>0.11160384331116038</v>
      </c>
      <c r="K500" s="134">
        <f t="shared" si="15"/>
        <v>1073601.75</v>
      </c>
      <c r="L500" s="130" t="s">
        <v>10420</v>
      </c>
    </row>
    <row r="501" spans="1:12" ht="15.5" thickTop="1" thickBot="1" x14ac:dyDescent="0.4">
      <c r="A501" s="50" t="s">
        <v>131</v>
      </c>
      <c r="B501" s="9" t="s">
        <v>132</v>
      </c>
      <c r="C501" s="9" t="s">
        <v>128</v>
      </c>
      <c r="D501" s="9" t="s">
        <v>108</v>
      </c>
      <c r="E501" s="7">
        <v>12871839.08</v>
      </c>
      <c r="F501" s="6"/>
      <c r="G501" s="130" t="str">
        <f>VLOOKUP(A501,'NCES LEA District ID'!$F$3:$S$854,14,FALSE)</f>
        <v>1742210</v>
      </c>
      <c r="H501" s="131">
        <f>VLOOKUP(A501,'Enrollment FY18-20'!$A$9:$BL$859,62,FALSE)</f>
        <v>5901.75</v>
      </c>
      <c r="I501" s="132">
        <f t="shared" si="14"/>
        <v>2181.0207277502436</v>
      </c>
      <c r="J501" s="133">
        <f>VLOOKUP(A501,'SAIPE FY22'!$C$9:$N$859,9,FALSE)</f>
        <v>0.11126871552403467</v>
      </c>
      <c r="K501" s="134">
        <f t="shared" si="15"/>
        <v>1079503.5</v>
      </c>
      <c r="L501" s="130" t="s">
        <v>10420</v>
      </c>
    </row>
    <row r="502" spans="1:12" ht="15.5" thickTop="1" thickBot="1" x14ac:dyDescent="0.4">
      <c r="A502" s="50" t="s">
        <v>667</v>
      </c>
      <c r="B502" s="9" t="s">
        <v>668</v>
      </c>
      <c r="C502" s="9" t="s">
        <v>666</v>
      </c>
      <c r="D502" s="9" t="s">
        <v>10</v>
      </c>
      <c r="E502" s="7">
        <v>867789.2699999999</v>
      </c>
      <c r="F502" s="6"/>
      <c r="G502" s="130" t="str">
        <f>VLOOKUP(A502,'NCES LEA District ID'!$F$3:$S$854,14,FALSE)</f>
        <v>1700003</v>
      </c>
      <c r="H502" s="131">
        <f>VLOOKUP(A502,'Enrollment FY18-20'!$A$9:$BL$859,62,FALSE)</f>
        <v>681</v>
      </c>
      <c r="I502" s="132">
        <f t="shared" si="14"/>
        <v>1274.2867400881055</v>
      </c>
      <c r="J502" s="133">
        <f>VLOOKUP(A502,'SAIPE FY22'!$C$9:$N$859,9,FALSE)</f>
        <v>0.11126005361930295</v>
      </c>
      <c r="K502" s="134">
        <f t="shared" si="15"/>
        <v>1080184.5</v>
      </c>
      <c r="L502" s="130" t="s">
        <v>10420</v>
      </c>
    </row>
    <row r="503" spans="1:12" ht="15.5" thickTop="1" thickBot="1" x14ac:dyDescent="0.4">
      <c r="A503" s="50" t="s">
        <v>1558</v>
      </c>
      <c r="B503" s="9" t="s">
        <v>1559</v>
      </c>
      <c r="C503" s="9" t="s">
        <v>1541</v>
      </c>
      <c r="D503" s="9" t="s">
        <v>10</v>
      </c>
      <c r="E503" s="7">
        <v>5429453.5600000005</v>
      </c>
      <c r="F503" s="6"/>
      <c r="G503" s="130" t="str">
        <f>VLOOKUP(A503,'NCES LEA District ID'!$F$3:$S$854,14,FALSE)</f>
        <v>1736180</v>
      </c>
      <c r="H503" s="131">
        <f>VLOOKUP(A503,'Enrollment FY18-20'!$A$9:$BL$859,62,FALSE)</f>
        <v>1395.25</v>
      </c>
      <c r="I503" s="132">
        <f t="shared" si="14"/>
        <v>3891.3840243683931</v>
      </c>
      <c r="J503" s="133">
        <f>VLOOKUP(A503,'SAIPE FY22'!$C$9:$N$859,9,FALSE)</f>
        <v>0.11081262592343855</v>
      </c>
      <c r="K503" s="134">
        <f t="shared" si="15"/>
        <v>1081579.75</v>
      </c>
      <c r="L503" s="130" t="s">
        <v>10420</v>
      </c>
    </row>
    <row r="504" spans="1:12" ht="15.5" thickTop="1" thickBot="1" x14ac:dyDescent="0.4">
      <c r="A504" s="50" t="s">
        <v>1671</v>
      </c>
      <c r="B504" s="9" t="s">
        <v>1672</v>
      </c>
      <c r="C504" s="9" t="s">
        <v>1643</v>
      </c>
      <c r="D504" s="9" t="s">
        <v>119</v>
      </c>
      <c r="E504" s="7">
        <v>4327433.9400000004</v>
      </c>
      <c r="F504" s="6"/>
      <c r="G504" s="130" t="str">
        <f>VLOOKUP(A504,'NCES LEA District ID'!$F$3:$S$854,14,FALSE)</f>
        <v>1731110</v>
      </c>
      <c r="H504" s="131">
        <f>VLOOKUP(A504,'Enrollment FY18-20'!$A$9:$BL$859,62,FALSE)</f>
        <v>1805</v>
      </c>
      <c r="I504" s="132">
        <f t="shared" si="14"/>
        <v>2397.4703268698063</v>
      </c>
      <c r="J504" s="133">
        <f>VLOOKUP(A504,'SAIPE FY22'!$C$9:$N$859,9,FALSE)</f>
        <v>0.11075069508804448</v>
      </c>
      <c r="K504" s="134">
        <f t="shared" si="15"/>
        <v>1083384.75</v>
      </c>
      <c r="L504" s="130" t="s">
        <v>10420</v>
      </c>
    </row>
    <row r="505" spans="1:12" ht="15.5" thickTop="1" thickBot="1" x14ac:dyDescent="0.4">
      <c r="A505" s="50" t="s">
        <v>1675</v>
      </c>
      <c r="B505" s="9" t="s">
        <v>1676</v>
      </c>
      <c r="C505" s="9" t="s">
        <v>1643</v>
      </c>
      <c r="D505" s="9" t="s">
        <v>119</v>
      </c>
      <c r="E505" s="7">
        <v>1349735.41</v>
      </c>
      <c r="F505" s="6"/>
      <c r="G505" s="130" t="str">
        <f>VLOOKUP(A505,'NCES LEA District ID'!$F$3:$S$854,14,FALSE)</f>
        <v>1713230</v>
      </c>
      <c r="H505" s="131">
        <f>VLOOKUP(A505,'Enrollment FY18-20'!$A$9:$BL$859,62,FALSE)</f>
        <v>991</v>
      </c>
      <c r="I505" s="132">
        <f t="shared" si="14"/>
        <v>1361.9933501513622</v>
      </c>
      <c r="J505" s="133">
        <f>VLOOKUP(A505,'SAIPE FY22'!$C$9:$N$859,9,FALSE)</f>
        <v>0.11049723756906077</v>
      </c>
      <c r="K505" s="134">
        <f t="shared" si="15"/>
        <v>1084375.75</v>
      </c>
      <c r="L505" s="130" t="s">
        <v>10420</v>
      </c>
    </row>
    <row r="506" spans="1:12" ht="15.5" thickTop="1" thickBot="1" x14ac:dyDescent="0.4">
      <c r="A506" s="50" t="s">
        <v>640</v>
      </c>
      <c r="B506" s="9" t="s">
        <v>641</v>
      </c>
      <c r="C506" s="9" t="s">
        <v>633</v>
      </c>
      <c r="D506" s="9" t="s">
        <v>108</v>
      </c>
      <c r="E506" s="7">
        <v>957929.30999999994</v>
      </c>
      <c r="F506" s="6"/>
      <c r="G506" s="130" t="str">
        <f>VLOOKUP(A506,'NCES LEA District ID'!$F$3:$S$854,14,FALSE)</f>
        <v>1727720</v>
      </c>
      <c r="H506" s="131">
        <f>VLOOKUP(A506,'Enrollment FY18-20'!$A$9:$BL$859,62,FALSE)</f>
        <v>495.5</v>
      </c>
      <c r="I506" s="132">
        <f t="shared" si="14"/>
        <v>1933.2579414732593</v>
      </c>
      <c r="J506" s="133">
        <f>VLOOKUP(A506,'SAIPE FY22'!$C$9:$N$859,9,FALSE)</f>
        <v>0.1104199066874028</v>
      </c>
      <c r="K506" s="134">
        <f t="shared" si="15"/>
        <v>1084871.25</v>
      </c>
      <c r="L506" s="130" t="s">
        <v>10420</v>
      </c>
    </row>
    <row r="507" spans="1:12" ht="15.5" thickTop="1" thickBot="1" x14ac:dyDescent="0.4">
      <c r="A507" s="50" t="s">
        <v>728</v>
      </c>
      <c r="B507" s="9" t="s">
        <v>729</v>
      </c>
      <c r="C507" s="9" t="s">
        <v>723</v>
      </c>
      <c r="D507" s="9" t="s">
        <v>108</v>
      </c>
      <c r="E507" s="7">
        <v>1692132.23</v>
      </c>
      <c r="F507" s="6"/>
      <c r="G507" s="130" t="str">
        <f>VLOOKUP(A507,'NCES LEA District ID'!$F$3:$S$854,14,FALSE)</f>
        <v>1743020</v>
      </c>
      <c r="H507" s="131">
        <f>VLOOKUP(A507,'Enrollment FY18-20'!$A$9:$BL$859,62,FALSE)</f>
        <v>976.5</v>
      </c>
      <c r="I507" s="132">
        <f t="shared" si="14"/>
        <v>1732.8543061955966</v>
      </c>
      <c r="J507" s="133">
        <f>VLOOKUP(A507,'SAIPE FY22'!$C$9:$N$859,9,FALSE)</f>
        <v>0.11020036429872496</v>
      </c>
      <c r="K507" s="134">
        <f t="shared" si="15"/>
        <v>1085847.75</v>
      </c>
      <c r="L507" s="130" t="s">
        <v>10420</v>
      </c>
    </row>
    <row r="508" spans="1:12" ht="15.5" thickTop="1" thickBot="1" x14ac:dyDescent="0.4">
      <c r="A508" s="50" t="s">
        <v>490</v>
      </c>
      <c r="B508" s="9" t="s">
        <v>491</v>
      </c>
      <c r="C508" s="9" t="s">
        <v>492</v>
      </c>
      <c r="D508" s="9" t="s">
        <v>10</v>
      </c>
      <c r="E508" s="7">
        <v>1403711.9600000002</v>
      </c>
      <c r="F508" s="6"/>
      <c r="G508" s="130" t="str">
        <f>VLOOKUP(A508,'NCES LEA District ID'!$F$3:$S$854,14,FALSE)</f>
        <v>1739600</v>
      </c>
      <c r="H508" s="131">
        <f>VLOOKUP(A508,'Enrollment FY18-20'!$A$9:$BL$859,62,FALSE)</f>
        <v>926</v>
      </c>
      <c r="I508" s="132">
        <f t="shared" si="14"/>
        <v>1515.8876457883371</v>
      </c>
      <c r="J508" s="133">
        <f>VLOOKUP(A508,'SAIPE FY22'!$C$9:$N$859,9,FALSE)</f>
        <v>0.11016949152542373</v>
      </c>
      <c r="K508" s="134">
        <f t="shared" si="15"/>
        <v>1086773.75</v>
      </c>
      <c r="L508" s="130" t="s">
        <v>10420</v>
      </c>
    </row>
    <row r="509" spans="1:12" ht="15.5" thickTop="1" thickBot="1" x14ac:dyDescent="0.4">
      <c r="A509" s="50" t="s">
        <v>129</v>
      </c>
      <c r="B509" s="9" t="s">
        <v>130</v>
      </c>
      <c r="C509" s="9" t="s">
        <v>128</v>
      </c>
      <c r="D509" s="9" t="s">
        <v>108</v>
      </c>
      <c r="E509" s="7">
        <v>16515153.449999999</v>
      </c>
      <c r="F509" s="6"/>
      <c r="G509" s="130" t="str">
        <f>VLOOKUP(A509,'NCES LEA District ID'!$F$3:$S$854,14,FALSE)</f>
        <v>1730420</v>
      </c>
      <c r="H509" s="131">
        <f>VLOOKUP(A509,'Enrollment FY18-20'!$A$9:$BL$859,62,FALSE)</f>
        <v>11419.5</v>
      </c>
      <c r="I509" s="132">
        <f t="shared" si="14"/>
        <v>1446.2238670694862</v>
      </c>
      <c r="J509" s="133">
        <f>VLOOKUP(A509,'SAIPE FY22'!$C$9:$N$859,9,FALSE)</f>
        <v>0.10996535889792959</v>
      </c>
      <c r="K509" s="134">
        <f t="shared" si="15"/>
        <v>1098193.25</v>
      </c>
      <c r="L509" s="130" t="s">
        <v>10420</v>
      </c>
    </row>
    <row r="510" spans="1:12" ht="15.5" thickTop="1" thickBot="1" x14ac:dyDescent="0.4">
      <c r="A510" s="50" t="s">
        <v>740</v>
      </c>
      <c r="B510" s="9" t="s">
        <v>741</v>
      </c>
      <c r="C510" s="9" t="s">
        <v>723</v>
      </c>
      <c r="D510" s="9" t="s">
        <v>108</v>
      </c>
      <c r="E510" s="7">
        <v>7313672.0200000005</v>
      </c>
      <c r="F510" s="6"/>
      <c r="G510" s="130" t="str">
        <f>VLOOKUP(A510,'NCES LEA District ID'!$F$3:$S$854,14,FALSE)</f>
        <v>1732970</v>
      </c>
      <c r="H510" s="131">
        <f>VLOOKUP(A510,'Enrollment FY18-20'!$A$9:$BL$859,62,FALSE)</f>
        <v>1720.25</v>
      </c>
      <c r="I510" s="132">
        <f t="shared" si="14"/>
        <v>4251.5169423048974</v>
      </c>
      <c r="J510" s="133">
        <f>VLOOKUP(A510,'SAIPE FY22'!$C$9:$N$859,9,FALSE)</f>
        <v>0.10985626283367557</v>
      </c>
      <c r="K510" s="134">
        <f t="shared" si="15"/>
        <v>1099913.5</v>
      </c>
      <c r="L510" s="130" t="s">
        <v>10420</v>
      </c>
    </row>
    <row r="511" spans="1:12" ht="15.5" thickTop="1" thickBot="1" x14ac:dyDescent="0.4">
      <c r="A511" s="50" t="s">
        <v>905</v>
      </c>
      <c r="B511" s="9" t="s">
        <v>906</v>
      </c>
      <c r="C511" s="9" t="s">
        <v>898</v>
      </c>
      <c r="D511" s="9" t="s">
        <v>10</v>
      </c>
      <c r="E511" s="7">
        <v>9126009.0099999998</v>
      </c>
      <c r="F511" s="6"/>
      <c r="G511" s="130" t="str">
        <f>VLOOKUP(A511,'NCES LEA District ID'!$F$3:$S$854,14,FALSE)</f>
        <v>1708640</v>
      </c>
      <c r="H511" s="131">
        <f>VLOOKUP(A511,'Enrollment FY18-20'!$A$9:$BL$859,62,FALSE)</f>
        <v>2129</v>
      </c>
      <c r="I511" s="132">
        <f t="shared" si="14"/>
        <v>4286.5237247534051</v>
      </c>
      <c r="J511" s="133">
        <f>VLOOKUP(A511,'SAIPE FY22'!$C$9:$N$859,9,FALSE)</f>
        <v>0.10961038961038962</v>
      </c>
      <c r="K511" s="134">
        <f t="shared" si="15"/>
        <v>1102042.5</v>
      </c>
      <c r="L511" s="130" t="s">
        <v>10420</v>
      </c>
    </row>
    <row r="512" spans="1:12" ht="15.5" thickTop="1" thickBot="1" x14ac:dyDescent="0.4">
      <c r="A512" s="50" t="s">
        <v>1186</v>
      </c>
      <c r="B512" s="9" t="s">
        <v>1187</v>
      </c>
      <c r="C512" s="9" t="s">
        <v>1161</v>
      </c>
      <c r="D512" s="9" t="s">
        <v>108</v>
      </c>
      <c r="E512" s="7">
        <v>2747858.76</v>
      </c>
      <c r="F512" s="6"/>
      <c r="G512" s="130" t="str">
        <f>VLOOKUP(A512,'NCES LEA District ID'!$F$3:$S$854,14,FALSE)</f>
        <v>1717800</v>
      </c>
      <c r="H512" s="131">
        <f>VLOOKUP(A512,'Enrollment FY18-20'!$A$9:$BL$859,62,FALSE)</f>
        <v>2014.5</v>
      </c>
      <c r="I512" s="132">
        <f t="shared" si="14"/>
        <v>1364.0400893521964</v>
      </c>
      <c r="J512" s="133">
        <f>VLOOKUP(A512,'SAIPE FY22'!$C$9:$N$859,9,FALSE)</f>
        <v>0.10946012877662209</v>
      </c>
      <c r="K512" s="134">
        <f t="shared" si="15"/>
        <v>1104057</v>
      </c>
      <c r="L512" s="130" t="s">
        <v>10420</v>
      </c>
    </row>
    <row r="513" spans="1:12" ht="15.5" thickTop="1" thickBot="1" x14ac:dyDescent="0.4">
      <c r="A513" s="50" t="s">
        <v>1495</v>
      </c>
      <c r="B513" s="9" t="s">
        <v>1496</v>
      </c>
      <c r="C513" s="9" t="s">
        <v>1488</v>
      </c>
      <c r="D513" s="9" t="s">
        <v>10</v>
      </c>
      <c r="E513" s="7">
        <v>3073683.9299999997</v>
      </c>
      <c r="F513" s="6"/>
      <c r="G513" s="130" t="str">
        <f>VLOOKUP(A513,'NCES LEA District ID'!$F$3:$S$854,14,FALSE)</f>
        <v>1726710</v>
      </c>
      <c r="H513" s="131">
        <f>VLOOKUP(A513,'Enrollment FY18-20'!$A$9:$BL$859,62,FALSE)</f>
        <v>984</v>
      </c>
      <c r="I513" s="132">
        <f t="shared" si="14"/>
        <v>3123.6625304878044</v>
      </c>
      <c r="J513" s="133">
        <f>VLOOKUP(A513,'SAIPE FY22'!$C$9:$N$859,9,FALSE)</f>
        <v>0.10914760914760915</v>
      </c>
      <c r="K513" s="134">
        <f t="shared" si="15"/>
        <v>1105041</v>
      </c>
      <c r="L513" s="130" t="s">
        <v>10420</v>
      </c>
    </row>
    <row r="514" spans="1:12" ht="15.5" thickTop="1" thickBot="1" x14ac:dyDescent="0.4">
      <c r="A514" s="50" t="s">
        <v>1119</v>
      </c>
      <c r="B514" s="9" t="s">
        <v>1120</v>
      </c>
      <c r="C514" s="9" t="s">
        <v>1099</v>
      </c>
      <c r="D514" s="9" t="s">
        <v>10</v>
      </c>
      <c r="E514" s="7">
        <v>5047240.3999999994</v>
      </c>
      <c r="F514" s="6"/>
      <c r="G514" s="130" t="str">
        <f>VLOOKUP(A514,'NCES LEA District ID'!$F$3:$S$854,14,FALSE)</f>
        <v>1724390</v>
      </c>
      <c r="H514" s="131">
        <f>VLOOKUP(A514,'Enrollment FY18-20'!$A$9:$BL$859,62,FALSE)</f>
        <v>1929.5</v>
      </c>
      <c r="I514" s="132">
        <f t="shared" si="14"/>
        <v>2615.8281420057006</v>
      </c>
      <c r="J514" s="133">
        <f>VLOOKUP(A514,'SAIPE FY22'!$C$9:$N$859,9,FALSE)</f>
        <v>0.10910815939278938</v>
      </c>
      <c r="K514" s="134">
        <f t="shared" si="15"/>
        <v>1106970.5</v>
      </c>
      <c r="L514" s="130" t="s">
        <v>10420</v>
      </c>
    </row>
    <row r="515" spans="1:12" ht="15.5" thickTop="1" thickBot="1" x14ac:dyDescent="0.4">
      <c r="A515" s="50" t="s">
        <v>1137</v>
      </c>
      <c r="B515" s="9" t="s">
        <v>1138</v>
      </c>
      <c r="C515" s="9" t="s">
        <v>1099</v>
      </c>
      <c r="D515" s="9" t="s">
        <v>119</v>
      </c>
      <c r="E515" s="7">
        <v>6837297.6699999999</v>
      </c>
      <c r="F515" s="6"/>
      <c r="G515" s="130" t="str">
        <f>VLOOKUP(A515,'NCES LEA District ID'!$F$3:$S$854,14,FALSE)</f>
        <v>1706960</v>
      </c>
      <c r="H515" s="131">
        <f>VLOOKUP(A515,'Enrollment FY18-20'!$A$9:$BL$859,62,FALSE)</f>
        <v>2063.5</v>
      </c>
      <c r="I515" s="132">
        <f t="shared" si="14"/>
        <v>3313.4468960503996</v>
      </c>
      <c r="J515" s="133">
        <f>VLOOKUP(A515,'SAIPE FY22'!$C$9:$N$859,9,FALSE)</f>
        <v>0.10887690044139284</v>
      </c>
      <c r="K515" s="134">
        <f t="shared" si="15"/>
        <v>1109034</v>
      </c>
      <c r="L515" s="130" t="s">
        <v>10420</v>
      </c>
    </row>
    <row r="516" spans="1:12" ht="15.5" thickTop="1" thickBot="1" x14ac:dyDescent="0.4">
      <c r="A516" s="50" t="s">
        <v>436</v>
      </c>
      <c r="B516" s="9" t="s">
        <v>437</v>
      </c>
      <c r="C516" s="9" t="s">
        <v>435</v>
      </c>
      <c r="D516" s="9" t="s">
        <v>10</v>
      </c>
      <c r="E516" s="7">
        <v>1674653.29</v>
      </c>
      <c r="F516" s="6"/>
      <c r="G516" s="130" t="str">
        <f>VLOOKUP(A516,'NCES LEA District ID'!$F$3:$S$854,14,FALSE)</f>
        <v>1731020</v>
      </c>
      <c r="H516" s="131">
        <f>VLOOKUP(A516,'Enrollment FY18-20'!$A$9:$BL$859,62,FALSE)</f>
        <v>429</v>
      </c>
      <c r="I516" s="132">
        <f t="shared" si="14"/>
        <v>3903.6207226107226</v>
      </c>
      <c r="J516" s="133">
        <f>VLOOKUP(A516,'SAIPE FY22'!$C$9:$N$859,9,FALSE)</f>
        <v>0.10828025477707007</v>
      </c>
      <c r="K516" s="134">
        <f t="shared" si="15"/>
        <v>1109463</v>
      </c>
      <c r="L516" s="130" t="s">
        <v>10420</v>
      </c>
    </row>
    <row r="517" spans="1:12" ht="15.5" thickTop="1" thickBot="1" x14ac:dyDescent="0.4">
      <c r="A517" s="51" t="s">
        <v>1289</v>
      </c>
      <c r="B517" s="9" t="s">
        <v>1290</v>
      </c>
      <c r="C517" s="9" t="s">
        <v>1252</v>
      </c>
      <c r="D517" s="9" t="s">
        <v>108</v>
      </c>
      <c r="E517" s="7">
        <v>213754.43000000002</v>
      </c>
      <c r="F517" s="6"/>
      <c r="G517" s="130" t="str">
        <f>VLOOKUP(A517,'NCES LEA District ID'!$F$3:$S$854,14,FALSE)</f>
        <v>1701434</v>
      </c>
      <c r="H517" s="131">
        <f>VLOOKUP(A517,'Enrollment FY18-20'!$A$9:$BL$859,62,FALSE)</f>
        <v>160.5</v>
      </c>
      <c r="I517" s="132">
        <f t="shared" si="14"/>
        <v>1331.8033021806855</v>
      </c>
      <c r="J517" s="133">
        <f>VLOOKUP(A517,'SAIPE FY22'!$C$9:$N$859,9,FALSE)</f>
        <v>0.10828025477707007</v>
      </c>
      <c r="K517" s="134">
        <f t="shared" si="15"/>
        <v>1109623.5</v>
      </c>
      <c r="L517" s="130" t="s">
        <v>10420</v>
      </c>
    </row>
    <row r="518" spans="1:12" ht="15.5" thickTop="1" thickBot="1" x14ac:dyDescent="0.4">
      <c r="A518" s="50" t="s">
        <v>1295</v>
      </c>
      <c r="B518" s="9" t="s">
        <v>1296</v>
      </c>
      <c r="C518" s="9" t="s">
        <v>1252</v>
      </c>
      <c r="D518" s="9" t="s">
        <v>108</v>
      </c>
      <c r="E518" s="7">
        <v>196276.39</v>
      </c>
      <c r="F518" s="6"/>
      <c r="G518" s="130" t="str">
        <f>VLOOKUP(A518,'NCES LEA District ID'!$F$3:$S$854,14,FALSE)</f>
        <v>1726250</v>
      </c>
      <c r="H518" s="131">
        <f>VLOOKUP(A518,'Enrollment FY18-20'!$A$9:$BL$859,62,FALSE)</f>
        <v>188</v>
      </c>
      <c r="I518" s="132">
        <f t="shared" si="14"/>
        <v>1044.0233510638298</v>
      </c>
      <c r="J518" s="133">
        <f>VLOOKUP(A518,'SAIPE FY22'!$C$9:$N$859,9,FALSE)</f>
        <v>0.10810810810810811</v>
      </c>
      <c r="K518" s="134">
        <f t="shared" si="15"/>
        <v>1109811.5</v>
      </c>
      <c r="L518" s="130" t="s">
        <v>10420</v>
      </c>
    </row>
    <row r="519" spans="1:12" ht="15.5" thickTop="1" thickBot="1" x14ac:dyDescent="0.4">
      <c r="A519" s="50" t="s">
        <v>1535</v>
      </c>
      <c r="B519" s="9" t="s">
        <v>1536</v>
      </c>
      <c r="C519" s="9" t="s">
        <v>1505</v>
      </c>
      <c r="D519" s="9" t="s">
        <v>10</v>
      </c>
      <c r="E519" s="7">
        <v>1838482.45</v>
      </c>
      <c r="F519" s="6"/>
      <c r="G519" s="130" t="str">
        <f>VLOOKUP(A519,'NCES LEA District ID'!$F$3:$S$854,14,FALSE)</f>
        <v>1732770</v>
      </c>
      <c r="H519" s="131">
        <f>VLOOKUP(A519,'Enrollment FY18-20'!$A$9:$BL$859,62,FALSE)</f>
        <v>687.5</v>
      </c>
      <c r="I519" s="132">
        <f t="shared" si="14"/>
        <v>2674.1562909090908</v>
      </c>
      <c r="J519" s="133">
        <f>VLOOKUP(A519,'SAIPE FY22'!$C$9:$N$859,9,FALSE)</f>
        <v>0.10810810810810811</v>
      </c>
      <c r="K519" s="134">
        <f t="shared" si="15"/>
        <v>1110499</v>
      </c>
      <c r="L519" s="130" t="s">
        <v>10420</v>
      </c>
    </row>
    <row r="520" spans="1:12" ht="15.5" thickTop="1" thickBot="1" x14ac:dyDescent="0.4">
      <c r="A520" s="50" t="s">
        <v>1159</v>
      </c>
      <c r="B520" s="9" t="s">
        <v>1160</v>
      </c>
      <c r="C520" s="9" t="s">
        <v>1139</v>
      </c>
      <c r="D520" s="9" t="s">
        <v>10</v>
      </c>
      <c r="E520" s="7">
        <v>1420010.02</v>
      </c>
      <c r="F520" s="6"/>
      <c r="G520" s="130" t="str">
        <f>VLOOKUP(A520,'NCES LEA District ID'!$F$3:$S$854,14,FALSE)</f>
        <v>1700321</v>
      </c>
      <c r="H520" s="131">
        <f>VLOOKUP(A520,'Enrollment FY18-20'!$A$9:$BL$859,62,FALSE)</f>
        <v>883</v>
      </c>
      <c r="I520" s="132">
        <f t="shared" ref="I520:I583" si="16">E520/H520</f>
        <v>1608.1653680634201</v>
      </c>
      <c r="J520" s="133">
        <f>VLOOKUP(A520,'SAIPE FY22'!$C$9:$N$859,9,FALSE)</f>
        <v>0.10798650168728909</v>
      </c>
      <c r="K520" s="134">
        <f t="shared" si="15"/>
        <v>1111382</v>
      </c>
      <c r="L520" s="130" t="s">
        <v>10420</v>
      </c>
    </row>
    <row r="521" spans="1:12" ht="15.5" thickTop="1" thickBot="1" x14ac:dyDescent="0.4">
      <c r="A521" s="50" t="s">
        <v>183</v>
      </c>
      <c r="B521" s="9" t="s">
        <v>184</v>
      </c>
      <c r="C521" s="9" t="s">
        <v>128</v>
      </c>
      <c r="D521" s="9" t="s">
        <v>108</v>
      </c>
      <c r="E521" s="7">
        <v>552969.73</v>
      </c>
      <c r="F521" s="6"/>
      <c r="G521" s="130" t="str">
        <f>VLOOKUP(A521,'NCES LEA District ID'!$F$3:$S$854,14,FALSE)</f>
        <v>1728500</v>
      </c>
      <c r="H521" s="131">
        <f>VLOOKUP(A521,'Enrollment FY18-20'!$A$9:$BL$859,62,FALSE)</f>
        <v>549</v>
      </c>
      <c r="I521" s="132">
        <f t="shared" si="16"/>
        <v>1007.2308378870673</v>
      </c>
      <c r="J521" s="133">
        <f>VLOOKUP(A521,'SAIPE FY22'!$C$9:$N$859,9,FALSE)</f>
        <v>0.10789980732177264</v>
      </c>
      <c r="K521" s="134">
        <f t="shared" si="15"/>
        <v>1111931</v>
      </c>
      <c r="L521" s="130" t="s">
        <v>10420</v>
      </c>
    </row>
    <row r="522" spans="1:12" ht="15.5" thickTop="1" thickBot="1" x14ac:dyDescent="0.4">
      <c r="A522" s="50" t="s">
        <v>1081</v>
      </c>
      <c r="B522" s="9" t="s">
        <v>1082</v>
      </c>
      <c r="C522" s="9" t="s">
        <v>1080</v>
      </c>
      <c r="D522" s="9" t="s">
        <v>10</v>
      </c>
      <c r="E522" s="7">
        <v>179371820.82999995</v>
      </c>
      <c r="F522" s="6"/>
      <c r="G522" s="130" t="str">
        <f>VLOOKUP(A522,'NCES LEA District ID'!$F$3:$S$854,14,FALSE)</f>
        <v>1713710</v>
      </c>
      <c r="H522" s="131">
        <f>VLOOKUP(A522,'Enrollment FY18-20'!$A$9:$BL$859,62,FALSE)</f>
        <v>37684.5</v>
      </c>
      <c r="I522" s="132">
        <f t="shared" si="16"/>
        <v>4759.8301909273032</v>
      </c>
      <c r="J522" s="133">
        <f>VLOOKUP(A522,'SAIPE FY22'!$C$9:$N$859,9,FALSE)</f>
        <v>0.10779370895944516</v>
      </c>
      <c r="K522" s="134">
        <f t="shared" ref="K522:K585" si="17">+K521+H522</f>
        <v>1149615.5</v>
      </c>
      <c r="L522" s="130" t="s">
        <v>10420</v>
      </c>
    </row>
    <row r="523" spans="1:12" ht="15.5" thickTop="1" thickBot="1" x14ac:dyDescent="0.4">
      <c r="A523" s="50" t="s">
        <v>742</v>
      </c>
      <c r="B523" s="9" t="s">
        <v>743</v>
      </c>
      <c r="C523" s="9" t="s">
        <v>723</v>
      </c>
      <c r="D523" s="9" t="s">
        <v>108</v>
      </c>
      <c r="E523" s="7">
        <v>2649815.8199999998</v>
      </c>
      <c r="F523" s="6"/>
      <c r="G523" s="130" t="str">
        <f>VLOOKUP(A523,'NCES LEA District ID'!$F$3:$S$854,14,FALSE)</f>
        <v>1720880</v>
      </c>
      <c r="H523" s="131">
        <f>VLOOKUP(A523,'Enrollment FY18-20'!$A$9:$BL$859,62,FALSE)</f>
        <v>1510.5</v>
      </c>
      <c r="I523" s="132">
        <f t="shared" si="16"/>
        <v>1754.264031777557</v>
      </c>
      <c r="J523" s="133">
        <f>VLOOKUP(A523,'SAIPE FY22'!$C$9:$N$859,9,FALSE)</f>
        <v>0.10773809523809524</v>
      </c>
      <c r="K523" s="134">
        <f t="shared" si="17"/>
        <v>1151126</v>
      </c>
      <c r="L523" s="130" t="s">
        <v>10420</v>
      </c>
    </row>
    <row r="524" spans="1:12" ht="15.5" thickTop="1" thickBot="1" x14ac:dyDescent="0.4">
      <c r="A524" s="50" t="s">
        <v>1810</v>
      </c>
      <c r="B524" s="9" t="s">
        <v>1811</v>
      </c>
      <c r="C524" s="9" t="s">
        <v>907</v>
      </c>
      <c r="D524" s="9" t="s">
        <v>10</v>
      </c>
      <c r="E524" s="7">
        <v>46980095.460000001</v>
      </c>
      <c r="F524" s="6"/>
      <c r="G524" s="130" t="str">
        <f>VLOOKUP(A524,'NCES LEA District ID'!$F$3:$S$854,14,FALSE)</f>
        <v>1740070</v>
      </c>
      <c r="H524" s="131">
        <f>VLOOKUP(A524,'Enrollment FY18-20'!$A$9:$BL$859,62,FALSE)</f>
        <v>16369.5</v>
      </c>
      <c r="I524" s="132">
        <f t="shared" si="16"/>
        <v>2869.9774250893429</v>
      </c>
      <c r="J524" s="133">
        <f>VLOOKUP(A524,'SAIPE FY22'!$C$9:$N$859,9,FALSE)</f>
        <v>0.1077369324572308</v>
      </c>
      <c r="K524" s="134">
        <f t="shared" si="17"/>
        <v>1167495.5</v>
      </c>
      <c r="L524" s="130" t="s">
        <v>10420</v>
      </c>
    </row>
    <row r="525" spans="1:12" ht="15.5" thickTop="1" thickBot="1" x14ac:dyDescent="0.4">
      <c r="A525" s="50" t="s">
        <v>1285</v>
      </c>
      <c r="B525" s="9" t="s">
        <v>1286</v>
      </c>
      <c r="C525" s="9" t="s">
        <v>1252</v>
      </c>
      <c r="D525" s="9" t="s">
        <v>119</v>
      </c>
      <c r="E525" s="7">
        <v>303880.96000000002</v>
      </c>
      <c r="F525" s="6"/>
      <c r="G525" s="130" t="str">
        <f>VLOOKUP(A525,'NCES LEA District ID'!$F$3:$S$854,14,FALSE)</f>
        <v>1735850</v>
      </c>
      <c r="H525" s="131">
        <f>VLOOKUP(A525,'Enrollment FY18-20'!$A$9:$BL$859,62,FALSE)</f>
        <v>455</v>
      </c>
      <c r="I525" s="132">
        <f t="shared" si="16"/>
        <v>667.87024175824183</v>
      </c>
      <c r="J525" s="133">
        <f>VLOOKUP(A525,'SAIPE FY22'!$C$9:$N$859,9,FALSE)</f>
        <v>0.10755148741418764</v>
      </c>
      <c r="K525" s="134">
        <f t="shared" si="17"/>
        <v>1167950.5</v>
      </c>
      <c r="L525" s="130" t="s">
        <v>10420</v>
      </c>
    </row>
    <row r="526" spans="1:12" ht="15.5" thickTop="1" thickBot="1" x14ac:dyDescent="0.4">
      <c r="A526" s="50" t="s">
        <v>241</v>
      </c>
      <c r="B526" s="9" t="s">
        <v>242</v>
      </c>
      <c r="C526" s="9" t="s">
        <v>128</v>
      </c>
      <c r="D526" s="9" t="s">
        <v>108</v>
      </c>
      <c r="E526" s="7">
        <v>515135.59</v>
      </c>
      <c r="F526" s="6"/>
      <c r="G526" s="130" t="str">
        <f>VLOOKUP(A526,'NCES LEA District ID'!$F$3:$S$854,14,FALSE)</f>
        <v>1721420</v>
      </c>
      <c r="H526" s="131">
        <f>VLOOKUP(A526,'Enrollment FY18-20'!$A$9:$BL$859,62,FALSE)</f>
        <v>520</v>
      </c>
      <c r="I526" s="132">
        <f t="shared" si="16"/>
        <v>990.64536538461539</v>
      </c>
      <c r="J526" s="133">
        <f>VLOOKUP(A526,'SAIPE FY22'!$C$9:$N$859,9,FALSE)</f>
        <v>0.10615711252653928</v>
      </c>
      <c r="K526" s="134">
        <f t="shared" si="17"/>
        <v>1168470.5</v>
      </c>
      <c r="L526" s="130" t="s">
        <v>10420</v>
      </c>
    </row>
    <row r="527" spans="1:12" ht="15.5" thickTop="1" thickBot="1" x14ac:dyDescent="0.4">
      <c r="A527" s="50" t="s">
        <v>754</v>
      </c>
      <c r="B527" s="9" t="s">
        <v>755</v>
      </c>
      <c r="C527" s="9" t="s">
        <v>723</v>
      </c>
      <c r="D527" s="9" t="s">
        <v>108</v>
      </c>
      <c r="E527" s="7">
        <v>5918358.5699999994</v>
      </c>
      <c r="F527" s="6"/>
      <c r="G527" s="130" t="str">
        <f>VLOOKUP(A527,'NCES LEA District ID'!$F$3:$S$854,14,FALSE)</f>
        <v>1740350</v>
      </c>
      <c r="H527" s="131">
        <f>VLOOKUP(A527,'Enrollment FY18-20'!$A$9:$BL$859,62,FALSE)</f>
        <v>3203</v>
      </c>
      <c r="I527" s="132">
        <f t="shared" si="16"/>
        <v>1847.7547830159224</v>
      </c>
      <c r="J527" s="133">
        <f>VLOOKUP(A527,'SAIPE FY22'!$C$9:$N$859,9,FALSE)</f>
        <v>0.10565835344596407</v>
      </c>
      <c r="K527" s="134">
        <f t="shared" si="17"/>
        <v>1171673.5</v>
      </c>
      <c r="L527" s="130" t="s">
        <v>10420</v>
      </c>
    </row>
    <row r="528" spans="1:12" ht="15.5" thickTop="1" thickBot="1" x14ac:dyDescent="0.4">
      <c r="A528" s="50" t="s">
        <v>703</v>
      </c>
      <c r="B528" s="9" t="s">
        <v>704</v>
      </c>
      <c r="C528" s="9" t="s">
        <v>694</v>
      </c>
      <c r="D528" s="9" t="s">
        <v>108</v>
      </c>
      <c r="E528" s="7">
        <v>152217.54</v>
      </c>
      <c r="F528" s="6"/>
      <c r="G528" s="130" t="str">
        <f>VLOOKUP(A528,'NCES LEA District ID'!$F$3:$S$854,14,FALSE)</f>
        <v>1741600</v>
      </c>
      <c r="H528" s="131">
        <f>VLOOKUP(A528,'Enrollment FY18-20'!$A$9:$BL$859,62,FALSE)</f>
        <v>200.5</v>
      </c>
      <c r="I528" s="132">
        <f t="shared" si="16"/>
        <v>759.18972568578556</v>
      </c>
      <c r="J528" s="133">
        <f>VLOOKUP(A528,'SAIPE FY22'!$C$9:$N$859,9,FALSE)</f>
        <v>0.10559006211180125</v>
      </c>
      <c r="K528" s="134">
        <f t="shared" si="17"/>
        <v>1171874</v>
      </c>
      <c r="L528" s="130" t="s">
        <v>10420</v>
      </c>
    </row>
    <row r="529" spans="1:12" ht="15.5" thickTop="1" thickBot="1" x14ac:dyDescent="0.4">
      <c r="A529" s="50" t="s">
        <v>756</v>
      </c>
      <c r="B529" s="9" t="s">
        <v>757</v>
      </c>
      <c r="C529" s="9" t="s">
        <v>723</v>
      </c>
      <c r="D529" s="9" t="s">
        <v>108</v>
      </c>
      <c r="E529" s="7">
        <v>482444.24000000005</v>
      </c>
      <c r="F529" s="6"/>
      <c r="G529" s="130" t="str">
        <f>VLOOKUP(A529,'NCES LEA District ID'!$F$3:$S$854,14,FALSE)</f>
        <v>1735220</v>
      </c>
      <c r="H529" s="131">
        <f>VLOOKUP(A529,'Enrollment FY18-20'!$A$9:$BL$859,62,FALSE)</f>
        <v>456.5</v>
      </c>
      <c r="I529" s="132">
        <f t="shared" si="16"/>
        <v>1056.8329463307778</v>
      </c>
      <c r="J529" s="133">
        <f>VLOOKUP(A529,'SAIPE FY22'!$C$9:$N$859,9,FALSE)</f>
        <v>0.10556621880998081</v>
      </c>
      <c r="K529" s="134">
        <f t="shared" si="17"/>
        <v>1172330.5</v>
      </c>
      <c r="L529" s="130" t="s">
        <v>10420</v>
      </c>
    </row>
    <row r="530" spans="1:12" ht="15.5" thickTop="1" thickBot="1" x14ac:dyDescent="0.4">
      <c r="A530" s="50" t="s">
        <v>102</v>
      </c>
      <c r="B530" s="9" t="s">
        <v>103</v>
      </c>
      <c r="C530" s="9" t="s">
        <v>101</v>
      </c>
      <c r="D530" s="9" t="s">
        <v>10</v>
      </c>
      <c r="E530" s="7">
        <v>7374159.8700000001</v>
      </c>
      <c r="F530" s="6"/>
      <c r="G530" s="130" t="str">
        <f>VLOOKUP(A530,'NCES LEA District ID'!$F$3:$S$854,14,FALSE)</f>
        <v>1728700</v>
      </c>
      <c r="H530" s="131">
        <f>VLOOKUP(A530,'Enrollment FY18-20'!$A$9:$BL$859,62,FALSE)</f>
        <v>1593</v>
      </c>
      <c r="I530" s="132">
        <f t="shared" si="16"/>
        <v>4629.1022410546138</v>
      </c>
      <c r="J530" s="133">
        <f>VLOOKUP(A530,'SAIPE FY22'!$C$9:$N$859,9,FALSE)</f>
        <v>0.10536159600997506</v>
      </c>
      <c r="K530" s="134">
        <f t="shared" si="17"/>
        <v>1173923.5</v>
      </c>
      <c r="L530" s="130" t="s">
        <v>10420</v>
      </c>
    </row>
    <row r="531" spans="1:12" ht="15.5" thickTop="1" thickBot="1" x14ac:dyDescent="0.4">
      <c r="A531" s="50" t="s">
        <v>349</v>
      </c>
      <c r="B531" s="9" t="s">
        <v>350</v>
      </c>
      <c r="C531" s="9" t="s">
        <v>128</v>
      </c>
      <c r="D531" s="9" t="s">
        <v>108</v>
      </c>
      <c r="E531" s="7">
        <v>6103419.0099999998</v>
      </c>
      <c r="F531" s="6"/>
      <c r="G531" s="130" t="str">
        <f>VLOOKUP(A531,'NCES LEA District ID'!$F$3:$S$854,14,FALSE)</f>
        <v>1719530</v>
      </c>
      <c r="H531" s="131">
        <f>VLOOKUP(A531,'Enrollment FY18-20'!$A$9:$BL$859,62,FALSE)</f>
        <v>1947.5</v>
      </c>
      <c r="I531" s="132">
        <f t="shared" si="16"/>
        <v>3133.9763851091143</v>
      </c>
      <c r="J531" s="133">
        <f>VLOOKUP(A531,'SAIPE FY22'!$C$9:$N$859,9,FALSE)</f>
        <v>0.10535117056856187</v>
      </c>
      <c r="K531" s="134">
        <f t="shared" si="17"/>
        <v>1175871</v>
      </c>
      <c r="L531" s="130" t="s">
        <v>10420</v>
      </c>
    </row>
    <row r="532" spans="1:12" ht="15.5" thickTop="1" thickBot="1" x14ac:dyDescent="0.4">
      <c r="A532" s="50" t="s">
        <v>1478</v>
      </c>
      <c r="B532" s="9" t="s">
        <v>1479</v>
      </c>
      <c r="C532" s="9" t="s">
        <v>1467</v>
      </c>
      <c r="D532" s="9" t="s">
        <v>10</v>
      </c>
      <c r="E532" s="7">
        <v>6407121.1399999997</v>
      </c>
      <c r="F532" s="6"/>
      <c r="G532" s="130" t="str">
        <f>VLOOKUP(A532,'NCES LEA District ID'!$F$3:$S$854,14,FALSE)</f>
        <v>1725690</v>
      </c>
      <c r="H532" s="131">
        <f>VLOOKUP(A532,'Enrollment FY18-20'!$A$9:$BL$859,62,FALSE)</f>
        <v>1647.5</v>
      </c>
      <c r="I532" s="132">
        <f t="shared" si="16"/>
        <v>3888.9961396054628</v>
      </c>
      <c r="J532" s="133">
        <f>VLOOKUP(A532,'SAIPE FY22'!$C$9:$N$859,9,FALSE)</f>
        <v>0.1049199762892709</v>
      </c>
      <c r="K532" s="134">
        <f t="shared" si="17"/>
        <v>1177518.5</v>
      </c>
      <c r="L532" s="130" t="s">
        <v>10420</v>
      </c>
    </row>
    <row r="533" spans="1:12" ht="15.5" thickTop="1" thickBot="1" x14ac:dyDescent="0.4">
      <c r="A533" s="50" t="s">
        <v>1121</v>
      </c>
      <c r="B533" s="9" t="s">
        <v>1122</v>
      </c>
      <c r="C533" s="9" t="s">
        <v>1099</v>
      </c>
      <c r="D533" s="9" t="s">
        <v>10</v>
      </c>
      <c r="E533" s="7">
        <v>786933.6399999999</v>
      </c>
      <c r="F533" s="6"/>
      <c r="G533" s="130" t="str">
        <f>VLOOKUP(A533,'NCES LEA District ID'!$F$3:$S$854,14,FALSE)</f>
        <v>1717370</v>
      </c>
      <c r="H533" s="131">
        <f>VLOOKUP(A533,'Enrollment FY18-20'!$A$9:$BL$859,62,FALSE)</f>
        <v>476.25</v>
      </c>
      <c r="I533" s="132">
        <f t="shared" si="16"/>
        <v>1652.3540997375326</v>
      </c>
      <c r="J533" s="133">
        <f>VLOOKUP(A533,'SAIPE FY22'!$C$9:$N$859,9,FALSE)</f>
        <v>0.10488245931283906</v>
      </c>
      <c r="K533" s="134">
        <f t="shared" si="17"/>
        <v>1177994.75</v>
      </c>
      <c r="L533" s="130" t="s">
        <v>10420</v>
      </c>
    </row>
    <row r="534" spans="1:12" ht="15.5" thickTop="1" thickBot="1" x14ac:dyDescent="0.4">
      <c r="A534" s="50" t="s">
        <v>485</v>
      </c>
      <c r="B534" s="9" t="s">
        <v>486</v>
      </c>
      <c r="C534" s="9" t="s">
        <v>487</v>
      </c>
      <c r="D534" s="9" t="s">
        <v>10</v>
      </c>
      <c r="E534" s="7">
        <v>2391033.2400000002</v>
      </c>
      <c r="F534" s="6"/>
      <c r="G534" s="130" t="str">
        <f>VLOOKUP(A534,'NCES LEA District ID'!$F$3:$S$854,14,FALSE)</f>
        <v>1727840</v>
      </c>
      <c r="H534" s="131">
        <f>VLOOKUP(A534,'Enrollment FY18-20'!$A$9:$BL$859,62,FALSE)</f>
        <v>559.5</v>
      </c>
      <c r="I534" s="132">
        <f t="shared" si="16"/>
        <v>4273.5178552278821</v>
      </c>
      <c r="J534" s="133">
        <f>VLOOKUP(A534,'SAIPE FY22'!$C$9:$N$859,9,FALSE)</f>
        <v>0.1044776119402985</v>
      </c>
      <c r="K534" s="134">
        <f t="shared" si="17"/>
        <v>1178554.25</v>
      </c>
      <c r="L534" s="130" t="s">
        <v>10420</v>
      </c>
    </row>
    <row r="535" spans="1:12" ht="15.5" thickTop="1" thickBot="1" x14ac:dyDescent="0.4">
      <c r="A535" s="50" t="s">
        <v>1669</v>
      </c>
      <c r="B535" s="9" t="s">
        <v>1670</v>
      </c>
      <c r="C535" s="9" t="s">
        <v>1643</v>
      </c>
      <c r="D535" s="9" t="s">
        <v>108</v>
      </c>
      <c r="E535" s="7">
        <v>1507221.0200000003</v>
      </c>
      <c r="F535" s="6"/>
      <c r="G535" s="130" t="str">
        <f>VLOOKUP(A535,'NCES LEA District ID'!$F$3:$S$854,14,FALSE)</f>
        <v>1736780</v>
      </c>
      <c r="H535" s="131">
        <f>VLOOKUP(A535,'Enrollment FY18-20'!$A$9:$BL$859,62,FALSE)</f>
        <v>208</v>
      </c>
      <c r="I535" s="132">
        <f t="shared" si="16"/>
        <v>7246.2549038461548</v>
      </c>
      <c r="J535" s="133">
        <f>VLOOKUP(A535,'SAIPE FY22'!$C$9:$N$859,9,FALSE)</f>
        <v>0.10441767068273092</v>
      </c>
      <c r="K535" s="134">
        <f t="shared" si="17"/>
        <v>1178762.25</v>
      </c>
      <c r="L535" s="130" t="s">
        <v>10420</v>
      </c>
    </row>
    <row r="536" spans="1:12" ht="15.5" thickTop="1" thickBot="1" x14ac:dyDescent="0.4">
      <c r="A536" s="50" t="s">
        <v>1442</v>
      </c>
      <c r="B536" s="9" t="s">
        <v>1443</v>
      </c>
      <c r="C536" s="9" t="s">
        <v>1441</v>
      </c>
      <c r="D536" s="9" t="s">
        <v>119</v>
      </c>
      <c r="E536" s="7">
        <v>239205.72</v>
      </c>
      <c r="F536" s="6"/>
      <c r="G536" s="130" t="str">
        <f>VLOOKUP(A536,'NCES LEA District ID'!$F$3:$S$854,14,FALSE)</f>
        <v>1700333</v>
      </c>
      <c r="H536" s="131">
        <f>VLOOKUP(A536,'Enrollment FY18-20'!$A$9:$BL$859,62,FALSE)</f>
        <v>41.5</v>
      </c>
      <c r="I536" s="132">
        <f t="shared" si="16"/>
        <v>5763.9932530120486</v>
      </c>
      <c r="J536" s="133">
        <f>VLOOKUP(A536,'SAIPE FY22'!$C$9:$N$859,9,FALSE)</f>
        <v>0.10416666666666667</v>
      </c>
      <c r="K536" s="134">
        <f t="shared" si="17"/>
        <v>1178803.75</v>
      </c>
      <c r="L536" s="130" t="s">
        <v>10420</v>
      </c>
    </row>
    <row r="537" spans="1:12" ht="15.5" thickTop="1" thickBot="1" x14ac:dyDescent="0.4">
      <c r="A537" s="50" t="s">
        <v>99</v>
      </c>
      <c r="B537" s="9" t="s">
        <v>100</v>
      </c>
      <c r="C537" s="9" t="s">
        <v>101</v>
      </c>
      <c r="D537" s="9" t="s">
        <v>10</v>
      </c>
      <c r="E537" s="7">
        <v>34943498.039999999</v>
      </c>
      <c r="F537" s="6"/>
      <c r="G537" s="130" t="str">
        <f>VLOOKUP(A537,'NCES LEA District ID'!$F$3:$S$854,14,FALSE)</f>
        <v>1705790</v>
      </c>
      <c r="H537" s="131">
        <f>VLOOKUP(A537,'Enrollment FY18-20'!$A$9:$BL$859,62,FALSE)</f>
        <v>7842.5</v>
      </c>
      <c r="I537" s="132">
        <f t="shared" si="16"/>
        <v>4455.6580223143128</v>
      </c>
      <c r="J537" s="133">
        <f>VLOOKUP(A537,'SAIPE FY22'!$C$9:$N$859,9,FALSE)</f>
        <v>0.10409053400919487</v>
      </c>
      <c r="K537" s="134">
        <f t="shared" si="17"/>
        <v>1186646.25</v>
      </c>
      <c r="L537" s="130" t="s">
        <v>10420</v>
      </c>
    </row>
    <row r="538" spans="1:12" ht="15.5" thickTop="1" thickBot="1" x14ac:dyDescent="0.4">
      <c r="A538" s="50" t="s">
        <v>1583</v>
      </c>
      <c r="B538" s="9" t="s">
        <v>1584</v>
      </c>
      <c r="C538" s="9" t="s">
        <v>1562</v>
      </c>
      <c r="D538" s="9" t="s">
        <v>108</v>
      </c>
      <c r="E538" s="7">
        <v>675433.29</v>
      </c>
      <c r="F538" s="6"/>
      <c r="G538" s="130" t="str">
        <f>VLOOKUP(A538,'NCES LEA District ID'!$F$3:$S$854,14,FALSE)</f>
        <v>1732190</v>
      </c>
      <c r="H538" s="131">
        <f>VLOOKUP(A538,'Enrollment FY18-20'!$A$9:$BL$859,62,FALSE)</f>
        <v>678</v>
      </c>
      <c r="I538" s="132">
        <f t="shared" si="16"/>
        <v>996.21429203539833</v>
      </c>
      <c r="J538" s="133">
        <f>VLOOKUP(A538,'SAIPE FY22'!$C$9:$N$859,9,FALSE)</f>
        <v>0.10407876230661041</v>
      </c>
      <c r="K538" s="134">
        <f t="shared" si="17"/>
        <v>1187324.25</v>
      </c>
      <c r="L538" s="130" t="s">
        <v>10420</v>
      </c>
    </row>
    <row r="539" spans="1:12" ht="15.5" thickTop="1" thickBot="1" x14ac:dyDescent="0.4">
      <c r="A539" s="50" t="s">
        <v>1162</v>
      </c>
      <c r="B539" s="9" t="s">
        <v>1163</v>
      </c>
      <c r="C539" s="9" t="s">
        <v>1161</v>
      </c>
      <c r="D539" s="9" t="s">
        <v>108</v>
      </c>
      <c r="E539" s="7">
        <v>1398973.16</v>
      </c>
      <c r="F539" s="6"/>
      <c r="G539" s="130" t="str">
        <f>VLOOKUP(A539,'NCES LEA District ID'!$F$3:$S$854,14,FALSE)</f>
        <v>1742900</v>
      </c>
      <c r="H539" s="131">
        <f>VLOOKUP(A539,'Enrollment FY18-20'!$A$9:$BL$859,62,FALSE)</f>
        <v>556</v>
      </c>
      <c r="I539" s="132">
        <f t="shared" si="16"/>
        <v>2516.1387769784169</v>
      </c>
      <c r="J539" s="133">
        <f>VLOOKUP(A539,'SAIPE FY22'!$C$9:$N$859,9,FALSE)</f>
        <v>0.104</v>
      </c>
      <c r="K539" s="134">
        <f t="shared" si="17"/>
        <v>1187880.25</v>
      </c>
      <c r="L539" s="130" t="s">
        <v>10420</v>
      </c>
    </row>
    <row r="540" spans="1:12" ht="15.5" thickTop="1" thickBot="1" x14ac:dyDescent="0.4">
      <c r="A540" s="50" t="s">
        <v>901</v>
      </c>
      <c r="B540" s="9" t="s">
        <v>902</v>
      </c>
      <c r="C540" s="9" t="s">
        <v>898</v>
      </c>
      <c r="D540" s="9" t="s">
        <v>10</v>
      </c>
      <c r="E540" s="7">
        <v>2256185.92</v>
      </c>
      <c r="F540" s="6"/>
      <c r="G540" s="130" t="str">
        <f>VLOOKUP(A540,'NCES LEA District ID'!$F$3:$S$854,14,FALSE)</f>
        <v>1711100</v>
      </c>
      <c r="H540" s="131">
        <f>VLOOKUP(A540,'Enrollment FY18-20'!$A$9:$BL$859,62,FALSE)</f>
        <v>474</v>
      </c>
      <c r="I540" s="132">
        <f t="shared" si="16"/>
        <v>4759.8859071729958</v>
      </c>
      <c r="J540" s="133">
        <f>VLOOKUP(A540,'SAIPE FY22'!$C$9:$N$859,9,FALSE)</f>
        <v>0.10344827586206896</v>
      </c>
      <c r="K540" s="134">
        <f t="shared" si="17"/>
        <v>1188354.25</v>
      </c>
      <c r="L540" s="130" t="s">
        <v>10420</v>
      </c>
    </row>
    <row r="541" spans="1:12" ht="15.5" thickTop="1" thickBot="1" x14ac:dyDescent="0.4">
      <c r="A541" s="50" t="s">
        <v>692</v>
      </c>
      <c r="B541" s="9" t="s">
        <v>693</v>
      </c>
      <c r="C541" s="9" t="s">
        <v>694</v>
      </c>
      <c r="D541" s="9" t="s">
        <v>10</v>
      </c>
      <c r="E541" s="7">
        <v>317718.58</v>
      </c>
      <c r="F541" s="6"/>
      <c r="G541" s="130" t="str">
        <f>VLOOKUP(A541,'NCES LEA District ID'!$F$3:$S$854,14,FALSE)</f>
        <v>1718390</v>
      </c>
      <c r="H541" s="131">
        <f>VLOOKUP(A541,'Enrollment FY18-20'!$A$9:$BL$859,62,FALSE)</f>
        <v>206</v>
      </c>
      <c r="I541" s="132">
        <f t="shared" si="16"/>
        <v>1542.3232038834951</v>
      </c>
      <c r="J541" s="133">
        <f>VLOOKUP(A541,'SAIPE FY22'!$C$9:$N$859,9,FALSE)</f>
        <v>0.10328638497652583</v>
      </c>
      <c r="K541" s="134">
        <f t="shared" si="17"/>
        <v>1188560.25</v>
      </c>
      <c r="L541" s="130" t="s">
        <v>10420</v>
      </c>
    </row>
    <row r="542" spans="1:12" ht="15.5" thickTop="1" thickBot="1" x14ac:dyDescent="0.4">
      <c r="A542" s="50" t="s">
        <v>724</v>
      </c>
      <c r="B542" s="9" t="s">
        <v>725</v>
      </c>
      <c r="C542" s="9" t="s">
        <v>723</v>
      </c>
      <c r="D542" s="9" t="s">
        <v>108</v>
      </c>
      <c r="E542" s="7">
        <v>4354027.1499999994</v>
      </c>
      <c r="F542" s="6"/>
      <c r="G542" s="130" t="str">
        <f>VLOOKUP(A542,'NCES LEA District ID'!$F$3:$S$854,14,FALSE)</f>
        <v>1705910</v>
      </c>
      <c r="H542" s="131">
        <f>VLOOKUP(A542,'Enrollment FY18-20'!$A$9:$BL$859,62,FALSE)</f>
        <v>2112.5</v>
      </c>
      <c r="I542" s="132">
        <f t="shared" si="16"/>
        <v>2061.077940828402</v>
      </c>
      <c r="J542" s="133">
        <f>VLOOKUP(A542,'SAIPE FY22'!$C$9:$N$859,9,FALSE)</f>
        <v>0.10325814536340852</v>
      </c>
      <c r="K542" s="134">
        <f t="shared" si="17"/>
        <v>1190672.75</v>
      </c>
      <c r="L542" s="130" t="s">
        <v>10420</v>
      </c>
    </row>
    <row r="543" spans="1:12" ht="15.5" thickTop="1" thickBot="1" x14ac:dyDescent="0.4">
      <c r="A543" s="50" t="s">
        <v>1489</v>
      </c>
      <c r="B543" s="9" t="s">
        <v>1490</v>
      </c>
      <c r="C543" s="9" t="s">
        <v>1488</v>
      </c>
      <c r="D543" s="9" t="s">
        <v>10</v>
      </c>
      <c r="E543" s="7">
        <v>2631598.42</v>
      </c>
      <c r="F543" s="6"/>
      <c r="G543" s="130" t="str">
        <f>VLOOKUP(A543,'NCES LEA District ID'!$F$3:$S$854,14,FALSE)</f>
        <v>1733950</v>
      </c>
      <c r="H543" s="131">
        <f>VLOOKUP(A543,'Enrollment FY18-20'!$A$9:$BL$859,62,FALSE)</f>
        <v>912.5</v>
      </c>
      <c r="I543" s="132">
        <f t="shared" si="16"/>
        <v>2883.9434739726025</v>
      </c>
      <c r="J543" s="133">
        <f>VLOOKUP(A543,'SAIPE FY22'!$C$9:$N$859,9,FALSE)</f>
        <v>0.10323253388946819</v>
      </c>
      <c r="K543" s="134">
        <f t="shared" si="17"/>
        <v>1191585.25</v>
      </c>
      <c r="L543" s="130" t="s">
        <v>10420</v>
      </c>
    </row>
    <row r="544" spans="1:12" ht="15.5" thickTop="1" thickBot="1" x14ac:dyDescent="0.4">
      <c r="A544" s="50" t="s">
        <v>203</v>
      </c>
      <c r="B544" s="9" t="s">
        <v>204</v>
      </c>
      <c r="C544" s="9" t="s">
        <v>128</v>
      </c>
      <c r="D544" s="9" t="s">
        <v>119</v>
      </c>
      <c r="E544" s="7">
        <v>4836512.05</v>
      </c>
      <c r="F544" s="6"/>
      <c r="G544" s="130" t="str">
        <f>VLOOKUP(A544,'NCES LEA District ID'!$F$3:$S$854,14,FALSE)</f>
        <v>1728530</v>
      </c>
      <c r="H544" s="131">
        <f>VLOOKUP(A544,'Enrollment FY18-20'!$A$9:$BL$859,62,FALSE)</f>
        <v>4576.5</v>
      </c>
      <c r="I544" s="132">
        <f t="shared" si="16"/>
        <v>1056.8146072326012</v>
      </c>
      <c r="J544" s="133">
        <f>VLOOKUP(A544,'SAIPE FY22'!$C$9:$N$859,9,FALSE)</f>
        <v>0.10309944037882049</v>
      </c>
      <c r="K544" s="134">
        <f t="shared" si="17"/>
        <v>1196161.75</v>
      </c>
      <c r="L544" s="130" t="s">
        <v>10420</v>
      </c>
    </row>
    <row r="545" spans="1:12" ht="15.5" thickTop="1" thickBot="1" x14ac:dyDescent="0.4">
      <c r="A545" s="50" t="s">
        <v>1474</v>
      </c>
      <c r="B545" s="9" t="s">
        <v>1475</v>
      </c>
      <c r="C545" s="9" t="s">
        <v>1467</v>
      </c>
      <c r="D545" s="9" t="s">
        <v>10</v>
      </c>
      <c r="E545" s="7">
        <v>2211232.9299999997</v>
      </c>
      <c r="F545" s="6"/>
      <c r="G545" s="130" t="str">
        <f>VLOOKUP(A545,'NCES LEA District ID'!$F$3:$S$854,14,FALSE)</f>
        <v>1715490</v>
      </c>
      <c r="H545" s="131">
        <f>VLOOKUP(A545,'Enrollment FY18-20'!$A$9:$BL$859,62,FALSE)</f>
        <v>805.5</v>
      </c>
      <c r="I545" s="132">
        <f t="shared" si="16"/>
        <v>2745.1681315952819</v>
      </c>
      <c r="J545" s="133">
        <f>VLOOKUP(A545,'SAIPE FY22'!$C$9:$N$859,9,FALSE)</f>
        <v>0.10305343511450382</v>
      </c>
      <c r="K545" s="134">
        <f t="shared" si="17"/>
        <v>1196967.25</v>
      </c>
      <c r="L545" s="130" t="s">
        <v>10420</v>
      </c>
    </row>
    <row r="546" spans="1:12" ht="15.5" thickTop="1" thickBot="1" x14ac:dyDescent="0.4">
      <c r="A546" s="50" t="s">
        <v>1725</v>
      </c>
      <c r="B546" s="9" t="s">
        <v>1726</v>
      </c>
      <c r="C546" s="9" t="s">
        <v>1706</v>
      </c>
      <c r="D546" s="9" t="s">
        <v>119</v>
      </c>
      <c r="E546" s="7">
        <v>49522.009999999995</v>
      </c>
      <c r="F546" s="6"/>
      <c r="G546" s="130" t="str">
        <f>VLOOKUP(A546,'NCES LEA District ID'!$F$3:$S$854,14,FALSE)</f>
        <v>1704230</v>
      </c>
      <c r="H546" s="131">
        <f>VLOOKUP(A546,'Enrollment FY18-20'!$A$9:$BL$859,62,FALSE)</f>
        <v>65.5</v>
      </c>
      <c r="I546" s="132">
        <f t="shared" si="16"/>
        <v>756.06122137404577</v>
      </c>
      <c r="J546" s="133">
        <f>VLOOKUP(A546,'SAIPE FY22'!$C$9:$N$859,9,FALSE)</f>
        <v>0.10227272727272728</v>
      </c>
      <c r="K546" s="134">
        <f t="shared" si="17"/>
        <v>1197032.75</v>
      </c>
      <c r="L546" s="130" t="s">
        <v>10420</v>
      </c>
    </row>
    <row r="547" spans="1:12" ht="15.5" thickTop="1" thickBot="1" x14ac:dyDescent="0.4">
      <c r="A547" s="50" t="s">
        <v>1796</v>
      </c>
      <c r="B547" s="9" t="s">
        <v>1797</v>
      </c>
      <c r="C547" s="9" t="s">
        <v>907</v>
      </c>
      <c r="D547" s="9" t="s">
        <v>108</v>
      </c>
      <c r="E547" s="7">
        <v>1072227.5899999999</v>
      </c>
      <c r="F547" s="6"/>
      <c r="G547" s="130" t="str">
        <f>VLOOKUP(A547,'NCES LEA District ID'!$F$3:$S$854,14,FALSE)</f>
        <v>1733450</v>
      </c>
      <c r="H547" s="131">
        <f>VLOOKUP(A547,'Enrollment FY18-20'!$A$9:$BL$859,62,FALSE)</f>
        <v>899</v>
      </c>
      <c r="I547" s="132">
        <f t="shared" si="16"/>
        <v>1192.6891991101222</v>
      </c>
      <c r="J547" s="133">
        <f>VLOOKUP(A547,'SAIPE FY22'!$C$9:$N$859,9,FALSE)</f>
        <v>0.10129310344827586</v>
      </c>
      <c r="K547" s="134">
        <f t="shared" si="17"/>
        <v>1197931.75</v>
      </c>
      <c r="L547" s="130" t="s">
        <v>10420</v>
      </c>
    </row>
    <row r="548" spans="1:12" ht="15.5" thickTop="1" thickBot="1" x14ac:dyDescent="0.4">
      <c r="A548" s="50" t="s">
        <v>1444</v>
      </c>
      <c r="B548" s="9" t="s">
        <v>1445</v>
      </c>
      <c r="C548" s="9" t="s">
        <v>1441</v>
      </c>
      <c r="D548" s="9" t="s">
        <v>10</v>
      </c>
      <c r="E548" s="7">
        <v>820148.18</v>
      </c>
      <c r="F548" s="6"/>
      <c r="G548" s="130" t="str">
        <f>VLOOKUP(A548,'NCES LEA District ID'!$F$3:$S$854,14,FALSE)</f>
        <v>1733300</v>
      </c>
      <c r="H548" s="131">
        <f>VLOOKUP(A548,'Enrollment FY18-20'!$A$9:$BL$859,62,FALSE)</f>
        <v>949.5</v>
      </c>
      <c r="I548" s="132">
        <f t="shared" si="16"/>
        <v>863.76848867825174</v>
      </c>
      <c r="J548" s="133">
        <f>VLOOKUP(A548,'SAIPE FY22'!$C$9:$N$859,9,FALSE)</f>
        <v>0.10124333925399645</v>
      </c>
      <c r="K548" s="134">
        <f t="shared" si="17"/>
        <v>1198881.25</v>
      </c>
      <c r="L548" s="130" t="s">
        <v>10420</v>
      </c>
    </row>
    <row r="549" spans="1:12" ht="15.5" thickTop="1" thickBot="1" x14ac:dyDescent="0.4">
      <c r="A549" s="50" t="s">
        <v>35</v>
      </c>
      <c r="B549" s="9" t="s">
        <v>36</v>
      </c>
      <c r="C549" s="9" t="s">
        <v>6</v>
      </c>
      <c r="D549" s="9" t="s">
        <v>10</v>
      </c>
      <c r="E549" s="7">
        <v>1006432.39</v>
      </c>
      <c r="F549" s="6"/>
      <c r="G549" s="130" t="str">
        <f>VLOOKUP(A549,'NCES LEA District ID'!$F$3:$S$854,14,FALSE)</f>
        <v>1710830</v>
      </c>
      <c r="H549" s="131">
        <f>VLOOKUP(A549,'Enrollment FY18-20'!$A$9:$BL$859,62,FALSE)</f>
        <v>347</v>
      </c>
      <c r="I549" s="132">
        <f t="shared" si="16"/>
        <v>2900.3815273775217</v>
      </c>
      <c r="J549" s="133">
        <f>VLOOKUP(A549,'SAIPE FY22'!$C$9:$N$859,9,FALSE)</f>
        <v>0.10122699386503067</v>
      </c>
      <c r="K549" s="134">
        <f t="shared" si="17"/>
        <v>1199228.25</v>
      </c>
      <c r="L549" s="130" t="s">
        <v>10420</v>
      </c>
    </row>
    <row r="550" spans="1:12" ht="15.5" thickTop="1" thickBot="1" x14ac:dyDescent="0.4">
      <c r="A550" s="50" t="s">
        <v>421</v>
      </c>
      <c r="B550" s="9" t="s">
        <v>422</v>
      </c>
      <c r="C550" s="9" t="s">
        <v>413</v>
      </c>
      <c r="D550" s="9" t="s">
        <v>10</v>
      </c>
      <c r="E550" s="7">
        <v>1191108.1300000001</v>
      </c>
      <c r="F550" s="6"/>
      <c r="G550" s="130" t="str">
        <f>VLOOKUP(A550,'NCES LEA District ID'!$F$3:$S$854,14,FALSE)</f>
        <v>1713050</v>
      </c>
      <c r="H550" s="131">
        <f>VLOOKUP(A550,'Enrollment FY18-20'!$A$9:$BL$859,62,FALSE)</f>
        <v>614.5</v>
      </c>
      <c r="I550" s="132">
        <f t="shared" si="16"/>
        <v>1938.3370707892598</v>
      </c>
      <c r="J550" s="133">
        <f>VLOOKUP(A550,'SAIPE FY22'!$C$9:$N$859,9,FALSE)</f>
        <v>0.10068965517241379</v>
      </c>
      <c r="K550" s="134">
        <f t="shared" si="17"/>
        <v>1199842.75</v>
      </c>
      <c r="L550" s="130" t="s">
        <v>10420</v>
      </c>
    </row>
    <row r="551" spans="1:12" ht="15.5" thickTop="1" thickBot="1" x14ac:dyDescent="0.4">
      <c r="A551" s="50" t="s">
        <v>493</v>
      </c>
      <c r="B551" s="9" t="s">
        <v>494</v>
      </c>
      <c r="C551" s="9" t="s">
        <v>492</v>
      </c>
      <c r="D551" s="9" t="s">
        <v>10</v>
      </c>
      <c r="E551" s="7">
        <v>2497468.6700000004</v>
      </c>
      <c r="F551" s="6"/>
      <c r="G551" s="130" t="str">
        <f>VLOOKUP(A551,'NCES LEA District ID'!$F$3:$S$854,14,FALSE)</f>
        <v>1740320</v>
      </c>
      <c r="H551" s="131">
        <f>VLOOKUP(A551,'Enrollment FY18-20'!$A$9:$BL$859,62,FALSE)</f>
        <v>648.5</v>
      </c>
      <c r="I551" s="132">
        <f t="shared" si="16"/>
        <v>3851.1467540478034</v>
      </c>
      <c r="J551" s="133">
        <f>VLOOKUP(A551,'SAIPE FY22'!$C$9:$N$859,9,FALSE)</f>
        <v>0.10015174506828528</v>
      </c>
      <c r="K551" s="134">
        <f t="shared" si="17"/>
        <v>1200491.25</v>
      </c>
      <c r="L551" s="130" t="s">
        <v>10420</v>
      </c>
    </row>
    <row r="552" spans="1:12" ht="15.5" thickTop="1" thickBot="1" x14ac:dyDescent="0.4">
      <c r="A552" s="50" t="s">
        <v>211</v>
      </c>
      <c r="B552" s="9" t="s">
        <v>212</v>
      </c>
      <c r="C552" s="9" t="s">
        <v>128</v>
      </c>
      <c r="D552" s="9" t="s">
        <v>108</v>
      </c>
      <c r="E552" s="7">
        <v>1238544.1300000001</v>
      </c>
      <c r="F552" s="6"/>
      <c r="G552" s="130" t="str">
        <f>VLOOKUP(A552,'NCES LEA District ID'!$F$3:$S$854,14,FALSE)</f>
        <v>1728650</v>
      </c>
      <c r="H552" s="131">
        <f>VLOOKUP(A552,'Enrollment FY18-20'!$A$9:$BL$859,62,FALSE)</f>
        <v>1092.5</v>
      </c>
      <c r="I552" s="132">
        <f t="shared" si="16"/>
        <v>1133.6788375286042</v>
      </c>
      <c r="J552" s="133">
        <f>VLOOKUP(A552,'SAIPE FY22'!$C$9:$N$859,9,FALSE)</f>
        <v>0.1001031991744066</v>
      </c>
      <c r="K552" s="134">
        <f t="shared" si="17"/>
        <v>1201583.75</v>
      </c>
      <c r="L552" s="130" t="s">
        <v>10420</v>
      </c>
    </row>
    <row r="553" spans="1:12" ht="15.5" thickTop="1" thickBot="1" x14ac:dyDescent="0.4">
      <c r="A553" s="50" t="s">
        <v>594</v>
      </c>
      <c r="B553" s="9" t="s">
        <v>595</v>
      </c>
      <c r="C553" s="9" t="s">
        <v>577</v>
      </c>
      <c r="D553" s="9" t="s">
        <v>108</v>
      </c>
      <c r="E553" s="7">
        <v>367128.32999999996</v>
      </c>
      <c r="F553" s="6"/>
      <c r="G553" s="130" t="str">
        <f>VLOOKUP(A553,'NCES LEA District ID'!$F$3:$S$854,14,FALSE)</f>
        <v>1714940</v>
      </c>
      <c r="H553" s="131">
        <f>VLOOKUP(A553,'Enrollment FY18-20'!$A$9:$BL$859,62,FALSE)</f>
        <v>49.5</v>
      </c>
      <c r="I553" s="132">
        <f t="shared" si="16"/>
        <v>7416.7339393939383</v>
      </c>
      <c r="J553" s="133">
        <f>VLOOKUP(A553,'SAIPE FY22'!$C$9:$N$859,9,FALSE)</f>
        <v>0.1</v>
      </c>
      <c r="K553" s="134">
        <f t="shared" si="17"/>
        <v>1201633.25</v>
      </c>
      <c r="L553" s="130" t="s">
        <v>10420</v>
      </c>
    </row>
    <row r="554" spans="1:12" ht="15.5" thickTop="1" thickBot="1" x14ac:dyDescent="0.4">
      <c r="A554" s="50" t="s">
        <v>445</v>
      </c>
      <c r="B554" s="9" t="s">
        <v>446</v>
      </c>
      <c r="C554" s="9" t="s">
        <v>444</v>
      </c>
      <c r="D554" s="9" t="s">
        <v>10</v>
      </c>
      <c r="E554" s="7">
        <v>1471374.16</v>
      </c>
      <c r="F554" s="6"/>
      <c r="G554" s="130" t="str">
        <f>VLOOKUP(A554,'NCES LEA District ID'!$F$3:$S$854,14,FALSE)</f>
        <v>1715180</v>
      </c>
      <c r="H554" s="131">
        <f>VLOOKUP(A554,'Enrollment FY18-20'!$A$9:$BL$859,62,FALSE)</f>
        <v>622</v>
      </c>
      <c r="I554" s="132">
        <f t="shared" si="16"/>
        <v>2365.5533118971061</v>
      </c>
      <c r="J554" s="133">
        <f>VLOOKUP(A554,'SAIPE FY22'!$C$9:$N$859,9,FALSE)</f>
        <v>9.9838969404186795E-2</v>
      </c>
      <c r="K554" s="134">
        <f t="shared" si="17"/>
        <v>1202255.25</v>
      </c>
      <c r="L554" s="130" t="s">
        <v>10420</v>
      </c>
    </row>
    <row r="555" spans="1:12" ht="15.5" thickTop="1" thickBot="1" x14ac:dyDescent="0.4">
      <c r="A555" s="50" t="s">
        <v>878</v>
      </c>
      <c r="B555" s="9" t="s">
        <v>879</v>
      </c>
      <c r="C555" s="9" t="s">
        <v>880</v>
      </c>
      <c r="D555" s="9" t="s">
        <v>10</v>
      </c>
      <c r="E555" s="7">
        <v>2002626.4</v>
      </c>
      <c r="F555" s="6"/>
      <c r="G555" s="130" t="str">
        <f>VLOOKUP(A555,'NCES LEA District ID'!$F$3:$S$854,14,FALSE)</f>
        <v>1700014</v>
      </c>
      <c r="H555" s="131">
        <f>VLOOKUP(A555,'Enrollment FY18-20'!$A$9:$BL$859,62,FALSE)</f>
        <v>557.5</v>
      </c>
      <c r="I555" s="132">
        <f t="shared" si="16"/>
        <v>3592.1549775784752</v>
      </c>
      <c r="J555" s="133">
        <f>VLOOKUP(A555,'SAIPE FY22'!$C$9:$N$859,9,FALSE)</f>
        <v>9.9637681159420288E-2</v>
      </c>
      <c r="K555" s="134">
        <f t="shared" si="17"/>
        <v>1202812.75</v>
      </c>
      <c r="L555" s="130" t="s">
        <v>10420</v>
      </c>
    </row>
    <row r="556" spans="1:12" ht="15.5" thickTop="1" thickBot="1" x14ac:dyDescent="0.4">
      <c r="A556" s="50" t="s">
        <v>106</v>
      </c>
      <c r="B556" s="9" t="s">
        <v>107</v>
      </c>
      <c r="C556" s="9" t="s">
        <v>98</v>
      </c>
      <c r="D556" s="9" t="s">
        <v>108</v>
      </c>
      <c r="E556" s="7">
        <v>4202843.84</v>
      </c>
      <c r="F556" s="6"/>
      <c r="G556" s="130" t="str">
        <f>VLOOKUP(A556,'NCES LEA District ID'!$F$3:$S$854,14,FALSE)</f>
        <v>1721180</v>
      </c>
      <c r="H556" s="131">
        <f>VLOOKUP(A556,'Enrollment FY18-20'!$A$9:$BL$859,62,FALSE)</f>
        <v>1635</v>
      </c>
      <c r="I556" s="132">
        <f t="shared" si="16"/>
        <v>2570.5466911314984</v>
      </c>
      <c r="J556" s="133">
        <f>VLOOKUP(A556,'SAIPE FY22'!$C$9:$N$859,9,FALSE)</f>
        <v>9.9587203302373584E-2</v>
      </c>
      <c r="K556" s="134">
        <f t="shared" si="17"/>
        <v>1204447.75</v>
      </c>
      <c r="L556" s="130" t="s">
        <v>10420</v>
      </c>
    </row>
    <row r="557" spans="1:12" ht="15.5" thickTop="1" thickBot="1" x14ac:dyDescent="0.4">
      <c r="A557" s="50" t="s">
        <v>695</v>
      </c>
      <c r="B557" s="9" t="s">
        <v>696</v>
      </c>
      <c r="C557" s="9" t="s">
        <v>694</v>
      </c>
      <c r="D557" s="9" t="s">
        <v>10</v>
      </c>
      <c r="E557" s="7">
        <v>548007.27999999991</v>
      </c>
      <c r="F557" s="6"/>
      <c r="G557" s="130" t="str">
        <f>VLOOKUP(A557,'NCES LEA District ID'!$F$3:$S$854,14,FALSE)</f>
        <v>1727290</v>
      </c>
      <c r="H557" s="131">
        <f>VLOOKUP(A557,'Enrollment FY18-20'!$A$9:$BL$859,62,FALSE)</f>
        <v>494.5</v>
      </c>
      <c r="I557" s="132">
        <f t="shared" si="16"/>
        <v>1108.2048129423658</v>
      </c>
      <c r="J557" s="133">
        <f>VLOOKUP(A557,'SAIPE FY22'!$C$9:$N$859,9,FALSE)</f>
        <v>9.9447513812154692E-2</v>
      </c>
      <c r="K557" s="134">
        <f t="shared" si="17"/>
        <v>1204942.25</v>
      </c>
      <c r="L557" s="130" t="s">
        <v>10420</v>
      </c>
    </row>
    <row r="558" spans="1:12" ht="15.5" thickTop="1" thickBot="1" x14ac:dyDescent="0.4">
      <c r="A558" s="50" t="s">
        <v>1519</v>
      </c>
      <c r="B558" s="9" t="s">
        <v>1520</v>
      </c>
      <c r="C558" s="9" t="s">
        <v>1505</v>
      </c>
      <c r="D558" s="9" t="s">
        <v>10</v>
      </c>
      <c r="E558" s="7">
        <v>4072182.74</v>
      </c>
      <c r="F558" s="6"/>
      <c r="G558" s="130" t="str">
        <f>VLOOKUP(A558,'NCES LEA District ID'!$F$3:$S$854,14,FALSE)</f>
        <v>1700044</v>
      </c>
      <c r="H558" s="131">
        <f>VLOOKUP(A558,'Enrollment FY18-20'!$A$9:$BL$859,62,FALSE)</f>
        <v>1278</v>
      </c>
      <c r="I558" s="132">
        <f t="shared" si="16"/>
        <v>3186.3714710485133</v>
      </c>
      <c r="J558" s="133">
        <f>VLOOKUP(A558,'SAIPE FY22'!$C$9:$N$859,9,FALSE)</f>
        <v>9.9134539732494101E-2</v>
      </c>
      <c r="K558" s="134">
        <f t="shared" si="17"/>
        <v>1206220.25</v>
      </c>
      <c r="L558" s="130" t="s">
        <v>10420</v>
      </c>
    </row>
    <row r="559" spans="1:12" ht="15.5" thickTop="1" thickBot="1" x14ac:dyDescent="0.4">
      <c r="A559" s="50" t="s">
        <v>1334</v>
      </c>
      <c r="B559" s="9" t="s">
        <v>1335</v>
      </c>
      <c r="C559" s="9" t="s">
        <v>497</v>
      </c>
      <c r="D559" s="9" t="s">
        <v>10</v>
      </c>
      <c r="E559" s="7">
        <v>1358670.7399999998</v>
      </c>
      <c r="F559" s="6"/>
      <c r="G559" s="130" t="str">
        <f>VLOOKUP(A559,'NCES LEA District ID'!$F$3:$S$854,14,FALSE)</f>
        <v>1709330</v>
      </c>
      <c r="H559" s="131">
        <f>VLOOKUP(A559,'Enrollment FY18-20'!$A$9:$BL$859,62,FALSE)</f>
        <v>465.75</v>
      </c>
      <c r="I559" s="132">
        <f t="shared" si="16"/>
        <v>2917.1674503488989</v>
      </c>
      <c r="J559" s="133">
        <f>VLOOKUP(A559,'SAIPE FY22'!$C$9:$N$859,9,FALSE)</f>
        <v>9.90990990990991E-2</v>
      </c>
      <c r="K559" s="134">
        <f t="shared" si="17"/>
        <v>1206686</v>
      </c>
      <c r="L559" s="130" t="s">
        <v>10420</v>
      </c>
    </row>
    <row r="560" spans="1:12" ht="15.5" thickTop="1" thickBot="1" x14ac:dyDescent="0.4">
      <c r="A560" s="50" t="s">
        <v>279</v>
      </c>
      <c r="B560" s="9" t="s">
        <v>280</v>
      </c>
      <c r="C560" s="9" t="s">
        <v>128</v>
      </c>
      <c r="D560" s="9" t="s">
        <v>119</v>
      </c>
      <c r="E560" s="7">
        <v>895324.72000000009</v>
      </c>
      <c r="F560" s="6"/>
      <c r="G560" s="130" t="str">
        <f>VLOOKUP(A560,'NCES LEA District ID'!$F$3:$S$854,14,FALSE)</f>
        <v>1733720</v>
      </c>
      <c r="H560" s="131">
        <f>VLOOKUP(A560,'Enrollment FY18-20'!$A$9:$BL$859,62,FALSE)</f>
        <v>859</v>
      </c>
      <c r="I560" s="132">
        <f t="shared" si="16"/>
        <v>1042.2872176949943</v>
      </c>
      <c r="J560" s="133">
        <f>VLOOKUP(A560,'SAIPE FY22'!$C$9:$N$859,9,FALSE)</f>
        <v>9.8976109215017066E-2</v>
      </c>
      <c r="K560" s="134">
        <f t="shared" si="17"/>
        <v>1207545</v>
      </c>
      <c r="L560" s="130" t="s">
        <v>10420</v>
      </c>
    </row>
    <row r="561" spans="1:12" ht="15.5" thickTop="1" thickBot="1" x14ac:dyDescent="0.4">
      <c r="A561" s="50" t="s">
        <v>1324</v>
      </c>
      <c r="B561" s="9" t="s">
        <v>1325</v>
      </c>
      <c r="C561" s="9" t="s">
        <v>1313</v>
      </c>
      <c r="D561" s="9" t="s">
        <v>10</v>
      </c>
      <c r="E561" s="7">
        <v>2725225.3000000003</v>
      </c>
      <c r="F561" s="6"/>
      <c r="G561" s="130" t="str">
        <f>VLOOKUP(A561,'NCES LEA District ID'!$F$3:$S$854,14,FALSE)</f>
        <v>1700123</v>
      </c>
      <c r="H561" s="131">
        <f>VLOOKUP(A561,'Enrollment FY18-20'!$A$9:$BL$859,62,FALSE)</f>
        <v>964</v>
      </c>
      <c r="I561" s="132">
        <f t="shared" si="16"/>
        <v>2826.997199170125</v>
      </c>
      <c r="J561" s="133">
        <f>VLOOKUP(A561,'SAIPE FY22'!$C$9:$N$859,9,FALSE)</f>
        <v>9.8911968348170135E-2</v>
      </c>
      <c r="K561" s="134">
        <f t="shared" si="17"/>
        <v>1208509</v>
      </c>
      <c r="L561" s="130" t="s">
        <v>10420</v>
      </c>
    </row>
    <row r="562" spans="1:12" ht="15.5" thickTop="1" thickBot="1" x14ac:dyDescent="0.4">
      <c r="A562" s="50" t="s">
        <v>185</v>
      </c>
      <c r="B562" s="9" t="s">
        <v>186</v>
      </c>
      <c r="C562" s="9" t="s">
        <v>128</v>
      </c>
      <c r="D562" s="9" t="s">
        <v>108</v>
      </c>
      <c r="E562" s="7">
        <v>539364.53999999992</v>
      </c>
      <c r="F562" s="6"/>
      <c r="G562" s="130" t="str">
        <f>VLOOKUP(A562,'NCES LEA District ID'!$F$3:$S$854,14,FALSE)</f>
        <v>1714820</v>
      </c>
      <c r="H562" s="131">
        <f>VLOOKUP(A562,'Enrollment FY18-20'!$A$9:$BL$859,62,FALSE)</f>
        <v>752</v>
      </c>
      <c r="I562" s="132">
        <f t="shared" si="16"/>
        <v>717.24007978723398</v>
      </c>
      <c r="J562" s="133">
        <f>VLOOKUP(A562,'SAIPE FY22'!$C$9:$N$859,9,FALSE)</f>
        <v>9.8846787479406922E-2</v>
      </c>
      <c r="K562" s="134">
        <f t="shared" si="17"/>
        <v>1209261</v>
      </c>
      <c r="L562" s="130" t="s">
        <v>10420</v>
      </c>
    </row>
    <row r="563" spans="1:12" ht="15.5" thickTop="1" thickBot="1" x14ac:dyDescent="0.4">
      <c r="A563" s="50" t="s">
        <v>772</v>
      </c>
      <c r="B563" s="9" t="s">
        <v>773</v>
      </c>
      <c r="C563" s="9" t="s">
        <v>723</v>
      </c>
      <c r="D563" s="9" t="s">
        <v>108</v>
      </c>
      <c r="E563" s="7">
        <v>4259011.71</v>
      </c>
      <c r="F563" s="6"/>
      <c r="G563" s="130" t="str">
        <f>VLOOKUP(A563,'NCES LEA District ID'!$F$3:$S$854,14,FALSE)</f>
        <v>1717040</v>
      </c>
      <c r="H563" s="131">
        <f>VLOOKUP(A563,'Enrollment FY18-20'!$A$9:$BL$859,62,FALSE)</f>
        <v>2910.5</v>
      </c>
      <c r="I563" s="132">
        <f t="shared" si="16"/>
        <v>1463.3264765504209</v>
      </c>
      <c r="J563" s="133">
        <f>VLOOKUP(A563,'SAIPE FY22'!$C$9:$N$859,9,FALSE)</f>
        <v>9.8715348208248815E-2</v>
      </c>
      <c r="K563" s="134">
        <f t="shared" si="17"/>
        <v>1212171.5</v>
      </c>
      <c r="L563" s="130" t="s">
        <v>10420</v>
      </c>
    </row>
    <row r="564" spans="1:12" ht="15.5" thickTop="1" thickBot="1" x14ac:dyDescent="0.4">
      <c r="A564" s="50" t="s">
        <v>70</v>
      </c>
      <c r="B564" s="9" t="s">
        <v>71</v>
      </c>
      <c r="C564" s="9" t="s">
        <v>72</v>
      </c>
      <c r="D564" s="9" t="s">
        <v>10</v>
      </c>
      <c r="E564" s="7">
        <v>3279311.29</v>
      </c>
      <c r="F564" s="6"/>
      <c r="G564" s="130" t="str">
        <f>VLOOKUP(A564,'NCES LEA District ID'!$F$3:$S$854,14,FALSE)</f>
        <v>1703510</v>
      </c>
      <c r="H564" s="131">
        <f>VLOOKUP(A564,'Enrollment FY18-20'!$A$9:$BL$859,62,FALSE)</f>
        <v>652.5</v>
      </c>
      <c r="I564" s="132">
        <f t="shared" si="16"/>
        <v>5025.7644291187744</v>
      </c>
      <c r="J564" s="133">
        <f>VLOOKUP(A564,'SAIPE FY22'!$C$9:$N$859,9,FALSE)</f>
        <v>9.8510882016036652E-2</v>
      </c>
      <c r="K564" s="134">
        <f t="shared" si="17"/>
        <v>1212824</v>
      </c>
      <c r="L564" s="130" t="s">
        <v>10420</v>
      </c>
    </row>
    <row r="565" spans="1:12" ht="15.5" thickTop="1" thickBot="1" x14ac:dyDescent="0.4">
      <c r="A565" s="50" t="s">
        <v>1631</v>
      </c>
      <c r="B565" s="9" t="s">
        <v>1632</v>
      </c>
      <c r="C565" s="9" t="s">
        <v>1617</v>
      </c>
      <c r="D565" s="9" t="s">
        <v>10</v>
      </c>
      <c r="E565" s="7">
        <v>5171914.53</v>
      </c>
      <c r="F565" s="6"/>
      <c r="G565" s="130" t="str">
        <f>VLOOKUP(A565,'NCES LEA District ID'!$F$3:$S$854,14,FALSE)</f>
        <v>1704620</v>
      </c>
      <c r="H565" s="131">
        <f>VLOOKUP(A565,'Enrollment FY18-20'!$A$9:$BL$859,62,FALSE)</f>
        <v>1240.5</v>
      </c>
      <c r="I565" s="132">
        <f t="shared" si="16"/>
        <v>4169.2176783555024</v>
      </c>
      <c r="J565" s="133">
        <f>VLOOKUP(A565,'SAIPE FY22'!$C$9:$N$859,9,FALSE)</f>
        <v>9.8323170731707321E-2</v>
      </c>
      <c r="K565" s="134">
        <f t="shared" si="17"/>
        <v>1214064.5</v>
      </c>
      <c r="L565" s="130" t="s">
        <v>10420</v>
      </c>
    </row>
    <row r="566" spans="1:12" ht="15.5" thickTop="1" thickBot="1" x14ac:dyDescent="0.4">
      <c r="A566" s="50" t="s">
        <v>147</v>
      </c>
      <c r="B566" s="9" t="s">
        <v>148</v>
      </c>
      <c r="C566" s="9" t="s">
        <v>128</v>
      </c>
      <c r="D566" s="9" t="s">
        <v>108</v>
      </c>
      <c r="E566" s="7">
        <v>805360.15</v>
      </c>
      <c r="F566" s="6"/>
      <c r="G566" s="130" t="str">
        <f>VLOOKUP(A566,'NCES LEA District ID'!$F$3:$S$854,14,FALSE)</f>
        <v>1741700</v>
      </c>
      <c r="H566" s="131">
        <f>VLOOKUP(A566,'Enrollment FY18-20'!$A$9:$BL$859,62,FALSE)</f>
        <v>876</v>
      </c>
      <c r="I566" s="132">
        <f t="shared" si="16"/>
        <v>919.360901826484</v>
      </c>
      <c r="J566" s="133">
        <f>VLOOKUP(A566,'SAIPE FY22'!$C$9:$N$859,9,FALSE)</f>
        <v>9.812568908489526E-2</v>
      </c>
      <c r="K566" s="134">
        <f t="shared" si="17"/>
        <v>1214940.5</v>
      </c>
      <c r="L566" s="130" t="s">
        <v>10420</v>
      </c>
    </row>
    <row r="567" spans="1:12" ht="15.5" thickTop="1" thickBot="1" x14ac:dyDescent="0.4">
      <c r="A567" s="50" t="s">
        <v>1020</v>
      </c>
      <c r="B567" s="9" t="s">
        <v>1021</v>
      </c>
      <c r="C567" s="9" t="s">
        <v>978</v>
      </c>
      <c r="D567" s="9" t="s">
        <v>10</v>
      </c>
      <c r="E567" s="7">
        <v>2172402.2600000002</v>
      </c>
      <c r="F567" s="6"/>
      <c r="G567" s="130" t="str">
        <f>VLOOKUP(A567,'NCES LEA District ID'!$F$3:$S$854,14,FALSE)</f>
        <v>1742060</v>
      </c>
      <c r="H567" s="131">
        <f>VLOOKUP(A567,'Enrollment FY18-20'!$A$9:$BL$859,62,FALSE)</f>
        <v>527</v>
      </c>
      <c r="I567" s="132">
        <f t="shared" si="16"/>
        <v>4122.2054269449718</v>
      </c>
      <c r="J567" s="133">
        <f>VLOOKUP(A567,'SAIPE FY22'!$C$9:$N$859,9,FALSE)</f>
        <v>9.7864768683274025E-2</v>
      </c>
      <c r="K567" s="134">
        <f t="shared" si="17"/>
        <v>1215467.5</v>
      </c>
      <c r="L567" s="130" t="s">
        <v>10420</v>
      </c>
    </row>
    <row r="568" spans="1:12" ht="15.5" thickTop="1" thickBot="1" x14ac:dyDescent="0.4">
      <c r="A568" s="50" t="s">
        <v>1696</v>
      </c>
      <c r="B568" s="9" t="s">
        <v>1697</v>
      </c>
      <c r="C568" s="9" t="s">
        <v>1689</v>
      </c>
      <c r="D568" s="9" t="s">
        <v>10</v>
      </c>
      <c r="E568" s="7">
        <v>966168.62</v>
      </c>
      <c r="F568" s="6"/>
      <c r="G568" s="130" t="str">
        <f>VLOOKUP(A568,'NCES LEA District ID'!$F$3:$S$854,14,FALSE)</f>
        <v>1740920</v>
      </c>
      <c r="H568" s="131">
        <f>VLOOKUP(A568,'Enrollment FY18-20'!$A$9:$BL$859,62,FALSE)</f>
        <v>326</v>
      </c>
      <c r="I568" s="132">
        <f t="shared" si="16"/>
        <v>2963.7074233128833</v>
      </c>
      <c r="J568" s="133">
        <f>VLOOKUP(A568,'SAIPE FY22'!$C$9:$N$859,9,FALSE)</f>
        <v>9.7619047619047619E-2</v>
      </c>
      <c r="K568" s="134">
        <f t="shared" si="17"/>
        <v>1215793.5</v>
      </c>
      <c r="L568" s="130" t="s">
        <v>10420</v>
      </c>
    </row>
    <row r="569" spans="1:12" ht="15.5" thickTop="1" thickBot="1" x14ac:dyDescent="0.4">
      <c r="A569" s="50" t="s">
        <v>1054</v>
      </c>
      <c r="B569" s="9" t="s">
        <v>1055</v>
      </c>
      <c r="C569" s="9" t="s">
        <v>1051</v>
      </c>
      <c r="D569" s="9" t="s">
        <v>119</v>
      </c>
      <c r="E569" s="7">
        <v>1776424.01</v>
      </c>
      <c r="F569" s="6"/>
      <c r="G569" s="130" t="str">
        <f>VLOOKUP(A569,'NCES LEA District ID'!$F$3:$S$854,14,FALSE)</f>
        <v>1731620</v>
      </c>
      <c r="H569" s="131">
        <f>VLOOKUP(A569,'Enrollment FY18-20'!$A$9:$BL$859,62,FALSE)</f>
        <v>434.5</v>
      </c>
      <c r="I569" s="132">
        <f t="shared" si="16"/>
        <v>4088.4327042577675</v>
      </c>
      <c r="J569" s="133">
        <f>VLOOKUP(A569,'SAIPE FY22'!$C$9:$N$859,9,FALSE)</f>
        <v>9.7222222222222224E-2</v>
      </c>
      <c r="K569" s="134">
        <f t="shared" si="17"/>
        <v>1216228</v>
      </c>
      <c r="L569" s="130" t="s">
        <v>10420</v>
      </c>
    </row>
    <row r="570" spans="1:12" ht="15.5" thickTop="1" thickBot="1" x14ac:dyDescent="0.4">
      <c r="A570" s="50" t="s">
        <v>469</v>
      </c>
      <c r="B570" s="9" t="s">
        <v>470</v>
      </c>
      <c r="C570" s="9" t="s">
        <v>444</v>
      </c>
      <c r="D570" s="9" t="s">
        <v>108</v>
      </c>
      <c r="E570" s="7">
        <v>185500.2</v>
      </c>
      <c r="F570" s="6"/>
      <c r="G570" s="130" t="str">
        <f>VLOOKUP(A570,'NCES LEA District ID'!$F$3:$S$854,14,FALSE)</f>
        <v>1700330</v>
      </c>
      <c r="H570" s="131">
        <f>VLOOKUP(A570,'Enrollment FY18-20'!$A$9:$BL$859,62,FALSE)</f>
        <v>253.5</v>
      </c>
      <c r="I570" s="132">
        <f t="shared" si="16"/>
        <v>731.75621301775152</v>
      </c>
      <c r="J570" s="133">
        <f>VLOOKUP(A570,'SAIPE FY22'!$C$9:$N$859,9,FALSE)</f>
        <v>9.6654275092936809E-2</v>
      </c>
      <c r="K570" s="134">
        <f t="shared" si="17"/>
        <v>1216481.5</v>
      </c>
      <c r="L570" s="130" t="s">
        <v>10420</v>
      </c>
    </row>
    <row r="571" spans="1:12" ht="15.5" thickTop="1" thickBot="1" x14ac:dyDescent="0.4">
      <c r="A571" s="50" t="s">
        <v>423</v>
      </c>
      <c r="B571" s="9" t="s">
        <v>424</v>
      </c>
      <c r="C571" s="9" t="s">
        <v>413</v>
      </c>
      <c r="D571" s="9" t="s">
        <v>10</v>
      </c>
      <c r="E571" s="7">
        <v>753828.58</v>
      </c>
      <c r="F571" s="6"/>
      <c r="G571" s="130" t="str">
        <f>VLOOKUP(A571,'NCES LEA District ID'!$F$3:$S$854,14,FALSE)</f>
        <v>1716050</v>
      </c>
      <c r="H571" s="131">
        <f>VLOOKUP(A571,'Enrollment FY18-20'!$A$9:$BL$859,62,FALSE)</f>
        <v>798</v>
      </c>
      <c r="I571" s="132">
        <f t="shared" si="16"/>
        <v>944.64734335839591</v>
      </c>
      <c r="J571" s="133">
        <f>VLOOKUP(A571,'SAIPE FY22'!$C$9:$N$859,9,FALSE)</f>
        <v>9.6605744125326368E-2</v>
      </c>
      <c r="K571" s="134">
        <f t="shared" si="17"/>
        <v>1217279.5</v>
      </c>
      <c r="L571" s="130" t="s">
        <v>10420</v>
      </c>
    </row>
    <row r="572" spans="1:12" ht="15.5" thickTop="1" thickBot="1" x14ac:dyDescent="0.4">
      <c r="A572" s="50" t="s">
        <v>505</v>
      </c>
      <c r="B572" s="9" t="s">
        <v>506</v>
      </c>
      <c r="C572" s="9" t="s">
        <v>502</v>
      </c>
      <c r="D572" s="9" t="s">
        <v>10</v>
      </c>
      <c r="E572" s="7">
        <v>1533777.6600000001</v>
      </c>
      <c r="F572" s="6"/>
      <c r="G572" s="130" t="str">
        <f>VLOOKUP(A572,'NCES LEA District ID'!$F$3:$S$854,14,FALSE)</f>
        <v>1730780</v>
      </c>
      <c r="H572" s="131">
        <f>VLOOKUP(A572,'Enrollment FY18-20'!$A$9:$BL$859,62,FALSE)</f>
        <v>622</v>
      </c>
      <c r="I572" s="132">
        <f t="shared" si="16"/>
        <v>2465.8804823151127</v>
      </c>
      <c r="J572" s="133">
        <f>VLOOKUP(A572,'SAIPE FY22'!$C$9:$N$859,9,FALSE)</f>
        <v>9.6153846153846159E-2</v>
      </c>
      <c r="K572" s="134">
        <f t="shared" si="17"/>
        <v>1217901.5</v>
      </c>
      <c r="L572" s="130" t="s">
        <v>10420</v>
      </c>
    </row>
    <row r="573" spans="1:12" ht="15.5" thickTop="1" thickBot="1" x14ac:dyDescent="0.4">
      <c r="A573" s="50" t="s">
        <v>701</v>
      </c>
      <c r="B573" s="9" t="s">
        <v>702</v>
      </c>
      <c r="C573" s="9" t="s">
        <v>694</v>
      </c>
      <c r="D573" s="9" t="s">
        <v>108</v>
      </c>
      <c r="E573" s="7">
        <v>159742.57999999999</v>
      </c>
      <c r="F573" s="6"/>
      <c r="G573" s="130" t="str">
        <f>VLOOKUP(A573,'NCES LEA District ID'!$F$3:$S$854,14,FALSE)</f>
        <v>1700103</v>
      </c>
      <c r="H573" s="131">
        <f>VLOOKUP(A573,'Enrollment FY18-20'!$A$9:$BL$859,62,FALSE)</f>
        <v>100</v>
      </c>
      <c r="I573" s="132">
        <f t="shared" si="16"/>
        <v>1597.4258</v>
      </c>
      <c r="J573" s="133">
        <f>VLOOKUP(A573,'SAIPE FY22'!$C$9:$N$859,9,FALSE)</f>
        <v>9.5652173913043481E-2</v>
      </c>
      <c r="K573" s="134">
        <f t="shared" si="17"/>
        <v>1218001.5</v>
      </c>
      <c r="L573" s="130" t="s">
        <v>10420</v>
      </c>
    </row>
    <row r="574" spans="1:12" ht="15.5" thickTop="1" thickBot="1" x14ac:dyDescent="0.4">
      <c r="A574" s="50" t="s">
        <v>946</v>
      </c>
      <c r="B574" s="9" t="s">
        <v>947</v>
      </c>
      <c r="C574" s="9" t="s">
        <v>941</v>
      </c>
      <c r="D574" s="9" t="s">
        <v>10</v>
      </c>
      <c r="E574" s="7">
        <v>712211.27</v>
      </c>
      <c r="F574" s="6"/>
      <c r="G574" s="130" t="str">
        <f>VLOOKUP(A574,'NCES LEA District ID'!$F$3:$S$854,14,FALSE)</f>
        <v>1736960</v>
      </c>
      <c r="H574" s="131">
        <f>VLOOKUP(A574,'Enrollment FY18-20'!$A$9:$BL$859,62,FALSE)</f>
        <v>304</v>
      </c>
      <c r="I574" s="132">
        <f t="shared" si="16"/>
        <v>2342.800230263158</v>
      </c>
      <c r="J574" s="133">
        <f>VLOOKUP(A574,'SAIPE FY22'!$C$9:$N$859,9,FALSE)</f>
        <v>9.5628415300546443E-2</v>
      </c>
      <c r="K574" s="134">
        <f t="shared" si="17"/>
        <v>1218305.5</v>
      </c>
      <c r="L574" s="130" t="s">
        <v>10420</v>
      </c>
    </row>
    <row r="575" spans="1:12" ht="15.5" thickTop="1" thickBot="1" x14ac:dyDescent="0.4">
      <c r="A575" s="50" t="s">
        <v>321</v>
      </c>
      <c r="B575" s="9" t="s">
        <v>322</v>
      </c>
      <c r="C575" s="9" t="s">
        <v>128</v>
      </c>
      <c r="D575" s="9" t="s">
        <v>108</v>
      </c>
      <c r="E575" s="7">
        <v>5562063.5899999999</v>
      </c>
      <c r="F575" s="6"/>
      <c r="G575" s="130" t="str">
        <f>VLOOKUP(A575,'NCES LEA District ID'!$F$3:$S$854,14,FALSE)</f>
        <v>1721270</v>
      </c>
      <c r="H575" s="131">
        <f>VLOOKUP(A575,'Enrollment FY18-20'!$A$9:$BL$859,62,FALSE)</f>
        <v>3444.5</v>
      </c>
      <c r="I575" s="132">
        <f t="shared" si="16"/>
        <v>1614.7666105385397</v>
      </c>
      <c r="J575" s="133">
        <f>VLOOKUP(A575,'SAIPE FY22'!$C$9:$N$859,9,FALSE)</f>
        <v>9.5516052003183874E-2</v>
      </c>
      <c r="K575" s="134">
        <f t="shared" si="17"/>
        <v>1221750</v>
      </c>
      <c r="L575" s="130" t="s">
        <v>10420</v>
      </c>
    </row>
    <row r="576" spans="1:12" ht="15.5" thickTop="1" thickBot="1" x14ac:dyDescent="0.4">
      <c r="A576" s="50" t="s">
        <v>113</v>
      </c>
      <c r="B576" s="9" t="s">
        <v>114</v>
      </c>
      <c r="C576" s="9" t="s">
        <v>98</v>
      </c>
      <c r="D576" s="9" t="s">
        <v>108</v>
      </c>
      <c r="E576" s="7">
        <v>4467792.6899999995</v>
      </c>
      <c r="F576" s="6"/>
      <c r="G576" s="130" t="str">
        <f>VLOOKUP(A576,'NCES LEA District ID'!$F$3:$S$854,14,FALSE)</f>
        <v>1734540</v>
      </c>
      <c r="H576" s="131">
        <f>VLOOKUP(A576,'Enrollment FY18-20'!$A$9:$BL$859,62,FALSE)</f>
        <v>1500</v>
      </c>
      <c r="I576" s="132">
        <f t="shared" si="16"/>
        <v>2978.5284599999995</v>
      </c>
      <c r="J576" s="133">
        <f>VLOOKUP(A576,'SAIPE FY22'!$C$9:$N$859,9,FALSE)</f>
        <v>9.5392602206359506E-2</v>
      </c>
      <c r="K576" s="134">
        <f t="shared" si="17"/>
        <v>1223250</v>
      </c>
      <c r="L576" s="130" t="s">
        <v>10420</v>
      </c>
    </row>
    <row r="577" spans="1:12" ht="15.5" thickTop="1" thickBot="1" x14ac:dyDescent="0.4">
      <c r="A577" s="50" t="s">
        <v>1148</v>
      </c>
      <c r="B577" s="9" t="s">
        <v>1149</v>
      </c>
      <c r="C577" s="9" t="s">
        <v>1145</v>
      </c>
      <c r="D577" s="9" t="s">
        <v>10</v>
      </c>
      <c r="E577" s="7">
        <v>1472265.24</v>
      </c>
      <c r="F577" s="6"/>
      <c r="G577" s="130" t="str">
        <f>VLOOKUP(A577,'NCES LEA District ID'!$F$3:$S$854,14,FALSE)</f>
        <v>1729940</v>
      </c>
      <c r="H577" s="131">
        <f>VLOOKUP(A577,'Enrollment FY18-20'!$A$9:$BL$859,62,FALSE)</f>
        <v>561</v>
      </c>
      <c r="I577" s="132">
        <f t="shared" si="16"/>
        <v>2624.3587165775402</v>
      </c>
      <c r="J577" s="133">
        <f>VLOOKUP(A577,'SAIPE FY22'!$C$9:$N$859,9,FALSE)</f>
        <v>9.5312499999999994E-2</v>
      </c>
      <c r="K577" s="134">
        <f t="shared" si="17"/>
        <v>1223811</v>
      </c>
      <c r="L577" s="130" t="s">
        <v>10420</v>
      </c>
    </row>
    <row r="578" spans="1:12" ht="15.5" thickTop="1" thickBot="1" x14ac:dyDescent="0.4">
      <c r="A578" s="50" t="s">
        <v>1512</v>
      </c>
      <c r="B578" s="9" t="s">
        <v>1195</v>
      </c>
      <c r="C578" s="9" t="s">
        <v>1505</v>
      </c>
      <c r="D578" s="9" t="s">
        <v>108</v>
      </c>
      <c r="E578" s="7">
        <v>1183950.71</v>
      </c>
      <c r="F578" s="6"/>
      <c r="G578" s="130" t="str">
        <f>VLOOKUP(A578,'NCES LEA District ID'!$F$3:$S$854,14,FALSE)</f>
        <v>1729100</v>
      </c>
      <c r="H578" s="131">
        <f>VLOOKUP(A578,'Enrollment FY18-20'!$A$9:$BL$859,62,FALSE)</f>
        <v>282.5</v>
      </c>
      <c r="I578" s="132">
        <f t="shared" si="16"/>
        <v>4190.9759646017701</v>
      </c>
      <c r="J578" s="133">
        <f>VLOOKUP(A578,'SAIPE FY22'!$C$9:$N$859,9,FALSE)</f>
        <v>9.4786729857819899E-2</v>
      </c>
      <c r="K578" s="134">
        <f t="shared" si="17"/>
        <v>1224093.5</v>
      </c>
      <c r="L578" s="130" t="s">
        <v>10420</v>
      </c>
    </row>
    <row r="579" spans="1:12" ht="15.5" thickTop="1" thickBot="1" x14ac:dyDescent="0.4">
      <c r="A579" s="50" t="s">
        <v>1320</v>
      </c>
      <c r="B579" s="9" t="s">
        <v>1321</v>
      </c>
      <c r="C579" s="9" t="s">
        <v>1313</v>
      </c>
      <c r="D579" s="9" t="s">
        <v>10</v>
      </c>
      <c r="E579" s="7">
        <v>1500041.86</v>
      </c>
      <c r="F579" s="6"/>
      <c r="G579" s="130" t="str">
        <f>VLOOKUP(A579,'NCES LEA District ID'!$F$3:$S$854,14,FALSE)</f>
        <v>1700324</v>
      </c>
      <c r="H579" s="131">
        <f>VLOOKUP(A579,'Enrollment FY18-20'!$A$9:$BL$859,62,FALSE)</f>
        <v>693</v>
      </c>
      <c r="I579" s="132">
        <f t="shared" si="16"/>
        <v>2164.5625685425689</v>
      </c>
      <c r="J579" s="133">
        <f>VLOOKUP(A579,'SAIPE FY22'!$C$9:$N$859,9,FALSE)</f>
        <v>9.4722598105548034E-2</v>
      </c>
      <c r="K579" s="134">
        <f t="shared" si="17"/>
        <v>1224786.5</v>
      </c>
      <c r="L579" s="130" t="s">
        <v>10420</v>
      </c>
    </row>
    <row r="580" spans="1:12" ht="15.5" thickTop="1" thickBot="1" x14ac:dyDescent="0.4">
      <c r="A580" s="50" t="s">
        <v>319</v>
      </c>
      <c r="B580" s="9" t="s">
        <v>320</v>
      </c>
      <c r="C580" s="9" t="s">
        <v>128</v>
      </c>
      <c r="D580" s="9" t="s">
        <v>108</v>
      </c>
      <c r="E580" s="7">
        <v>4362619.13</v>
      </c>
      <c r="F580" s="6"/>
      <c r="G580" s="130" t="str">
        <f>VLOOKUP(A580,'NCES LEA District ID'!$F$3:$S$854,14,FALSE)</f>
        <v>1730220</v>
      </c>
      <c r="H580" s="131">
        <f>VLOOKUP(A580,'Enrollment FY18-20'!$A$9:$BL$859,62,FALSE)</f>
        <v>4982</v>
      </c>
      <c r="I580" s="132">
        <f t="shared" si="16"/>
        <v>875.67626053793651</v>
      </c>
      <c r="J580" s="133">
        <f>VLOOKUP(A580,'SAIPE FY22'!$C$9:$N$859,9,FALSE)</f>
        <v>9.4689028651292806E-2</v>
      </c>
      <c r="K580" s="134">
        <f t="shared" si="17"/>
        <v>1229768.5</v>
      </c>
      <c r="L580" s="130" t="s">
        <v>10420</v>
      </c>
    </row>
    <row r="581" spans="1:12" ht="15.5" thickTop="1" thickBot="1" x14ac:dyDescent="0.4">
      <c r="A581" s="50" t="s">
        <v>551</v>
      </c>
      <c r="B581" s="9" t="s">
        <v>552</v>
      </c>
      <c r="C581" s="9" t="s">
        <v>550</v>
      </c>
      <c r="D581" s="9" t="s">
        <v>10</v>
      </c>
      <c r="E581" s="7">
        <v>3282382.82</v>
      </c>
      <c r="F581" s="6"/>
      <c r="G581" s="130" t="str">
        <f>VLOOKUP(A581,'NCES LEA District ID'!$F$3:$S$854,14,FALSE)</f>
        <v>1708460</v>
      </c>
      <c r="H581" s="131">
        <f>VLOOKUP(A581,'Enrollment FY18-20'!$A$9:$BL$859,62,FALSE)</f>
        <v>1025.5</v>
      </c>
      <c r="I581" s="132">
        <f t="shared" si="16"/>
        <v>3200.7633544612381</v>
      </c>
      <c r="J581" s="133">
        <f>VLOOKUP(A581,'SAIPE FY22'!$C$9:$N$859,9,FALSE)</f>
        <v>9.45945945945946E-2</v>
      </c>
      <c r="K581" s="134">
        <f t="shared" si="17"/>
        <v>1230794</v>
      </c>
      <c r="L581" s="130" t="s">
        <v>10420</v>
      </c>
    </row>
    <row r="582" spans="1:12" ht="15.5" thickTop="1" thickBot="1" x14ac:dyDescent="0.4">
      <c r="A582" s="50" t="s">
        <v>707</v>
      </c>
      <c r="B582" s="9" t="s">
        <v>708</v>
      </c>
      <c r="C582" s="9" t="s">
        <v>663</v>
      </c>
      <c r="D582" s="9" t="s">
        <v>10</v>
      </c>
      <c r="E582" s="7">
        <v>1712512.3099999998</v>
      </c>
      <c r="F582" s="6"/>
      <c r="G582" s="130" t="str">
        <f>VLOOKUP(A582,'NCES LEA District ID'!$F$3:$S$854,14,FALSE)</f>
        <v>1722620</v>
      </c>
      <c r="H582" s="131">
        <f>VLOOKUP(A582,'Enrollment FY18-20'!$A$9:$BL$859,62,FALSE)</f>
        <v>741</v>
      </c>
      <c r="I582" s="132">
        <f t="shared" si="16"/>
        <v>2311.0827395411602</v>
      </c>
      <c r="J582" s="133">
        <f>VLOOKUP(A582,'SAIPE FY22'!$C$9:$N$859,9,FALSE)</f>
        <v>9.438775510204081E-2</v>
      </c>
      <c r="K582" s="134">
        <f t="shared" si="17"/>
        <v>1231535</v>
      </c>
      <c r="L582" s="130" t="s">
        <v>10420</v>
      </c>
    </row>
    <row r="583" spans="1:12" ht="15.5" thickTop="1" thickBot="1" x14ac:dyDescent="0.4">
      <c r="A583" s="50" t="s">
        <v>1529</v>
      </c>
      <c r="B583" s="9" t="s">
        <v>1530</v>
      </c>
      <c r="C583" s="9" t="s">
        <v>1505</v>
      </c>
      <c r="D583" s="9" t="s">
        <v>10</v>
      </c>
      <c r="E583" s="7">
        <v>1730858.44</v>
      </c>
      <c r="F583" s="6"/>
      <c r="G583" s="130" t="str">
        <f>VLOOKUP(A583,'NCES LEA District ID'!$F$3:$S$854,14,FALSE)</f>
        <v>1714050</v>
      </c>
      <c r="H583" s="131">
        <f>VLOOKUP(A583,'Enrollment FY18-20'!$A$9:$BL$859,62,FALSE)</f>
        <v>668</v>
      </c>
      <c r="I583" s="132">
        <f t="shared" si="16"/>
        <v>2591.1054491017962</v>
      </c>
      <c r="J583" s="133">
        <f>VLOOKUP(A583,'SAIPE FY22'!$C$9:$N$859,9,FALSE)</f>
        <v>9.4086021505376344E-2</v>
      </c>
      <c r="K583" s="134">
        <f t="shared" si="17"/>
        <v>1232203</v>
      </c>
      <c r="L583" s="130" t="s">
        <v>10420</v>
      </c>
    </row>
    <row r="584" spans="1:12" ht="15.5" thickTop="1" thickBot="1" x14ac:dyDescent="0.4">
      <c r="A584" s="50" t="s">
        <v>1659</v>
      </c>
      <c r="B584" s="9" t="s">
        <v>1660</v>
      </c>
      <c r="C584" s="9" t="s">
        <v>1643</v>
      </c>
      <c r="D584" s="9" t="s">
        <v>108</v>
      </c>
      <c r="E584" s="7">
        <v>252591.82</v>
      </c>
      <c r="F584" s="6"/>
      <c r="G584" s="130" t="str">
        <f>VLOOKUP(A584,'NCES LEA District ID'!$F$3:$S$854,14,FALSE)</f>
        <v>1734170</v>
      </c>
      <c r="H584" s="131">
        <f>VLOOKUP(A584,'Enrollment FY18-20'!$A$9:$BL$859,62,FALSE)</f>
        <v>152.5</v>
      </c>
      <c r="I584" s="132">
        <f t="shared" ref="I584:I647" si="18">E584/H584</f>
        <v>1656.3398032786886</v>
      </c>
      <c r="J584" s="133">
        <f>VLOOKUP(A584,'SAIPE FY22'!$C$9:$N$859,9,FALSE)</f>
        <v>9.3896713615023469E-2</v>
      </c>
      <c r="K584" s="134">
        <f t="shared" si="17"/>
        <v>1232355.5</v>
      </c>
      <c r="L584" s="130" t="s">
        <v>10420</v>
      </c>
    </row>
    <row r="585" spans="1:12" ht="15.5" thickTop="1" thickBot="1" x14ac:dyDescent="0.4">
      <c r="A585" s="50" t="s">
        <v>1571</v>
      </c>
      <c r="B585" s="9" t="s">
        <v>1572</v>
      </c>
      <c r="C585" s="9" t="s">
        <v>1562</v>
      </c>
      <c r="D585" s="9" t="s">
        <v>10</v>
      </c>
      <c r="E585" s="7">
        <v>1164369.1400000001</v>
      </c>
      <c r="F585" s="6"/>
      <c r="G585" s="130" t="str">
        <f>VLOOKUP(A585,'NCES LEA District ID'!$F$3:$S$854,14,FALSE)</f>
        <v>1727960</v>
      </c>
      <c r="H585" s="131">
        <f>VLOOKUP(A585,'Enrollment FY18-20'!$A$9:$BL$859,62,FALSE)</f>
        <v>488</v>
      </c>
      <c r="I585" s="132">
        <f t="shared" si="18"/>
        <v>2386.0023360655741</v>
      </c>
      <c r="J585" s="133">
        <f>VLOOKUP(A585,'SAIPE FY22'!$C$9:$N$859,9,FALSE)</f>
        <v>9.375E-2</v>
      </c>
      <c r="K585" s="134">
        <f t="shared" si="17"/>
        <v>1232843.5</v>
      </c>
      <c r="L585" s="130" t="s">
        <v>10420</v>
      </c>
    </row>
    <row r="586" spans="1:12" ht="15.5" thickTop="1" thickBot="1" x14ac:dyDescent="0.4">
      <c r="A586" s="50" t="s">
        <v>207</v>
      </c>
      <c r="B586" s="9" t="s">
        <v>208</v>
      </c>
      <c r="C586" s="9" t="s">
        <v>128</v>
      </c>
      <c r="D586" s="9" t="s">
        <v>108</v>
      </c>
      <c r="E586" s="7">
        <v>269398.65000000002</v>
      </c>
      <c r="F586" s="6"/>
      <c r="G586" s="130" t="str">
        <f>VLOOKUP(A586,'NCES LEA District ID'!$F$3:$S$854,14,FALSE)</f>
        <v>1734770</v>
      </c>
      <c r="H586" s="131">
        <f>VLOOKUP(A586,'Enrollment FY18-20'!$A$9:$BL$859,62,FALSE)</f>
        <v>208.5</v>
      </c>
      <c r="I586" s="132">
        <f t="shared" si="18"/>
        <v>1292.079856115108</v>
      </c>
      <c r="J586" s="133">
        <f>VLOOKUP(A586,'SAIPE FY22'!$C$9:$N$859,9,FALSE)</f>
        <v>9.3220338983050849E-2</v>
      </c>
      <c r="K586" s="134">
        <f t="shared" ref="K586:K649" si="19">+K585+H586</f>
        <v>1233052</v>
      </c>
      <c r="L586" s="130" t="s">
        <v>10420</v>
      </c>
    </row>
    <row r="587" spans="1:12" ht="15.5" thickTop="1" thickBot="1" x14ac:dyDescent="0.4">
      <c r="A587" s="50" t="s">
        <v>1202</v>
      </c>
      <c r="B587" s="9" t="s">
        <v>1203</v>
      </c>
      <c r="C587" s="9" t="s">
        <v>1161</v>
      </c>
      <c r="D587" s="9" t="s">
        <v>108</v>
      </c>
      <c r="E587" s="7">
        <v>4255858.62</v>
      </c>
      <c r="F587" s="6"/>
      <c r="G587" s="130" t="str">
        <f>VLOOKUP(A587,'NCES LEA District ID'!$F$3:$S$854,14,FALSE)</f>
        <v>1727540</v>
      </c>
      <c r="H587" s="131">
        <f>VLOOKUP(A587,'Enrollment FY18-20'!$A$9:$BL$859,62,FALSE)</f>
        <v>1592.5</v>
      </c>
      <c r="I587" s="132">
        <f t="shared" si="18"/>
        <v>2672.438693877551</v>
      </c>
      <c r="J587" s="133">
        <f>VLOOKUP(A587,'SAIPE FY22'!$C$9:$N$859,9,FALSE)</f>
        <v>9.3189964157706098E-2</v>
      </c>
      <c r="K587" s="134">
        <f t="shared" si="19"/>
        <v>1234644.5</v>
      </c>
      <c r="L587" s="130" t="s">
        <v>10420</v>
      </c>
    </row>
    <row r="588" spans="1:12" ht="15.5" thickTop="1" thickBot="1" x14ac:dyDescent="0.4">
      <c r="A588" s="50" t="s">
        <v>1683</v>
      </c>
      <c r="B588" s="9" t="s">
        <v>1684</v>
      </c>
      <c r="C588" s="9" t="s">
        <v>1643</v>
      </c>
      <c r="D588" s="9" t="s">
        <v>10</v>
      </c>
      <c r="E588" s="7">
        <v>1136172.83</v>
      </c>
      <c r="F588" s="6"/>
      <c r="G588" s="130" t="str">
        <f>VLOOKUP(A588,'NCES LEA District ID'!$F$3:$S$854,14,FALSE)</f>
        <v>1712060</v>
      </c>
      <c r="H588" s="131">
        <f>VLOOKUP(A588,'Enrollment FY18-20'!$A$9:$BL$859,62,FALSE)</f>
        <v>458</v>
      </c>
      <c r="I588" s="132">
        <f t="shared" si="18"/>
        <v>2480.7267030567687</v>
      </c>
      <c r="J588" s="133">
        <f>VLOOKUP(A588,'SAIPE FY22'!$C$9:$N$859,9,FALSE)</f>
        <v>9.3167701863354033E-2</v>
      </c>
      <c r="K588" s="134">
        <f t="shared" si="19"/>
        <v>1235102.5</v>
      </c>
      <c r="L588" s="130" t="s">
        <v>10420</v>
      </c>
    </row>
    <row r="589" spans="1:12" ht="15.5" thickTop="1" thickBot="1" x14ac:dyDescent="0.4">
      <c r="A589" s="50" t="s">
        <v>521</v>
      </c>
      <c r="B589" s="9" t="s">
        <v>522</v>
      </c>
      <c r="C589" s="9" t="s">
        <v>518</v>
      </c>
      <c r="D589" s="9" t="s">
        <v>10</v>
      </c>
      <c r="E589" s="7">
        <v>2368107.79</v>
      </c>
      <c r="F589" s="6"/>
      <c r="G589" s="130" t="str">
        <f>VLOOKUP(A589,'NCES LEA District ID'!$F$3:$S$854,14,FALSE)</f>
        <v>1709100</v>
      </c>
      <c r="H589" s="131">
        <f>VLOOKUP(A589,'Enrollment FY18-20'!$A$9:$BL$859,62,FALSE)</f>
        <v>662</v>
      </c>
      <c r="I589" s="132">
        <f t="shared" si="18"/>
        <v>3577.2020996978854</v>
      </c>
      <c r="J589" s="133">
        <f>VLOOKUP(A589,'SAIPE FY22'!$C$9:$N$859,9,FALSE)</f>
        <v>9.2909535452322736E-2</v>
      </c>
      <c r="K589" s="134">
        <f t="shared" si="19"/>
        <v>1235764.5</v>
      </c>
      <c r="L589" s="130" t="s">
        <v>10420</v>
      </c>
    </row>
    <row r="590" spans="1:12" ht="15.5" thickTop="1" thickBot="1" x14ac:dyDescent="0.4">
      <c r="A590" s="50" t="s">
        <v>181</v>
      </c>
      <c r="B590" s="9" t="s">
        <v>182</v>
      </c>
      <c r="C590" s="9" t="s">
        <v>128</v>
      </c>
      <c r="D590" s="9" t="s">
        <v>108</v>
      </c>
      <c r="E590" s="7">
        <v>814208.03</v>
      </c>
      <c r="F590" s="6"/>
      <c r="G590" s="130" t="str">
        <f>VLOOKUP(A590,'NCES LEA District ID'!$F$3:$S$854,14,FALSE)</f>
        <v>1726850</v>
      </c>
      <c r="H590" s="131">
        <f>VLOOKUP(A590,'Enrollment FY18-20'!$A$9:$BL$859,62,FALSE)</f>
        <v>852.25</v>
      </c>
      <c r="I590" s="132">
        <f t="shared" si="18"/>
        <v>955.36289821061894</v>
      </c>
      <c r="J590" s="133">
        <f>VLOOKUP(A590,'SAIPE FY22'!$C$9:$N$859,9,FALSE)</f>
        <v>9.2771084337349402E-2</v>
      </c>
      <c r="K590" s="134">
        <f t="shared" si="19"/>
        <v>1236616.75</v>
      </c>
      <c r="L590" s="130" t="s">
        <v>10420</v>
      </c>
    </row>
    <row r="591" spans="1:12" ht="15.5" thickTop="1" thickBot="1" x14ac:dyDescent="0.4">
      <c r="A591" s="50" t="s">
        <v>173</v>
      </c>
      <c r="B591" s="9" t="s">
        <v>174</v>
      </c>
      <c r="C591" s="9" t="s">
        <v>128</v>
      </c>
      <c r="D591" s="9" t="s">
        <v>108</v>
      </c>
      <c r="E591" s="7">
        <v>8258066.9000000013</v>
      </c>
      <c r="F591" s="6"/>
      <c r="G591" s="130" t="str">
        <f>VLOOKUP(A591,'NCES LEA District ID'!$F$3:$S$854,14,FALSE)</f>
        <v>1714460</v>
      </c>
      <c r="H591" s="131">
        <f>VLOOKUP(A591,'Enrollment FY18-20'!$A$9:$BL$859,62,FALSE)</f>
        <v>7577.5</v>
      </c>
      <c r="I591" s="132">
        <f t="shared" si="18"/>
        <v>1089.8141735400859</v>
      </c>
      <c r="J591" s="133">
        <f>VLOOKUP(A591,'SAIPE FY22'!$C$9:$N$859,9,FALSE)</f>
        <v>9.2680286835340284E-2</v>
      </c>
      <c r="K591" s="134">
        <f t="shared" si="19"/>
        <v>1244194.25</v>
      </c>
      <c r="L591" s="130" t="s">
        <v>10420</v>
      </c>
    </row>
    <row r="592" spans="1:12" ht="15.5" thickTop="1" thickBot="1" x14ac:dyDescent="0.4">
      <c r="A592" s="50" t="s">
        <v>649</v>
      </c>
      <c r="B592" s="9" t="s">
        <v>650</v>
      </c>
      <c r="C592" s="9" t="s">
        <v>646</v>
      </c>
      <c r="D592" s="9" t="s">
        <v>10</v>
      </c>
      <c r="E592" s="7">
        <v>666441.39</v>
      </c>
      <c r="F592" s="6"/>
      <c r="G592" s="130" t="str">
        <f>VLOOKUP(A592,'NCES LEA District ID'!$F$3:$S$854,14,FALSE)</f>
        <v>1735970</v>
      </c>
      <c r="H592" s="131">
        <f>VLOOKUP(A592,'Enrollment FY18-20'!$A$9:$BL$859,62,FALSE)</f>
        <v>690.5</v>
      </c>
      <c r="I592" s="132">
        <f t="shared" si="18"/>
        <v>965.15769732078206</v>
      </c>
      <c r="J592" s="133">
        <f>VLOOKUP(A592,'SAIPE FY22'!$C$9:$N$859,9,FALSE)</f>
        <v>9.1860465116279072E-2</v>
      </c>
      <c r="K592" s="134">
        <f t="shared" si="19"/>
        <v>1244884.75</v>
      </c>
      <c r="L592" s="130" t="s">
        <v>10420</v>
      </c>
    </row>
    <row r="593" spans="1:12" ht="15.5" thickTop="1" thickBot="1" x14ac:dyDescent="0.4">
      <c r="A593" s="50" t="s">
        <v>1577</v>
      </c>
      <c r="B593" s="9" t="s">
        <v>1578</v>
      </c>
      <c r="C593" s="9" t="s">
        <v>1562</v>
      </c>
      <c r="D593" s="9" t="s">
        <v>108</v>
      </c>
      <c r="E593" s="7">
        <v>1899753.6800000002</v>
      </c>
      <c r="F593" s="6"/>
      <c r="G593" s="130" t="str">
        <f>VLOOKUP(A593,'NCES LEA District ID'!$F$3:$S$854,14,FALSE)</f>
        <v>1736210</v>
      </c>
      <c r="H593" s="131">
        <f>VLOOKUP(A593,'Enrollment FY18-20'!$A$9:$BL$859,62,FALSE)</f>
        <v>552</v>
      </c>
      <c r="I593" s="132">
        <f t="shared" si="18"/>
        <v>3441.5827536231886</v>
      </c>
      <c r="J593" s="133">
        <f>VLOOKUP(A593,'SAIPE FY22'!$C$9:$N$859,9,FALSE)</f>
        <v>9.1710758377425039E-2</v>
      </c>
      <c r="K593" s="134">
        <f t="shared" si="19"/>
        <v>1245436.75</v>
      </c>
      <c r="L593" s="130" t="s">
        <v>10420</v>
      </c>
    </row>
    <row r="594" spans="1:12" ht="15.5" thickTop="1" thickBot="1" x14ac:dyDescent="0.4">
      <c r="A594" s="50" t="s">
        <v>659</v>
      </c>
      <c r="B594" s="9" t="s">
        <v>660</v>
      </c>
      <c r="C594" s="9" t="s">
        <v>646</v>
      </c>
      <c r="D594" s="9" t="s">
        <v>10</v>
      </c>
      <c r="E594" s="7">
        <v>6013214.4000000004</v>
      </c>
      <c r="F594" s="6"/>
      <c r="G594" s="130" t="str">
        <f>VLOOKUP(A594,'NCES LEA District ID'!$F$3:$S$854,14,FALSE)</f>
        <v>1735370</v>
      </c>
      <c r="H594" s="131">
        <f>VLOOKUP(A594,'Enrollment FY18-20'!$A$9:$BL$859,62,FALSE)</f>
        <v>1992</v>
      </c>
      <c r="I594" s="132">
        <f t="shared" si="18"/>
        <v>3018.6819277108434</v>
      </c>
      <c r="J594" s="133">
        <f>VLOOKUP(A594,'SAIPE FY22'!$C$9:$N$859,9,FALSE)</f>
        <v>9.166666666666666E-2</v>
      </c>
      <c r="K594" s="134">
        <f t="shared" si="19"/>
        <v>1247428.75</v>
      </c>
      <c r="L594" s="130" t="s">
        <v>10420</v>
      </c>
    </row>
    <row r="595" spans="1:12" ht="15.5" thickTop="1" thickBot="1" x14ac:dyDescent="0.4">
      <c r="A595" s="50" t="s">
        <v>925</v>
      </c>
      <c r="B595" s="9" t="s">
        <v>926</v>
      </c>
      <c r="C595" s="9" t="s">
        <v>927</v>
      </c>
      <c r="D595" s="9" t="s">
        <v>119</v>
      </c>
      <c r="E595" s="7">
        <v>129835.04000000001</v>
      </c>
      <c r="F595" s="6"/>
      <c r="G595" s="130" t="str">
        <f>VLOOKUP(A595,'NCES LEA District ID'!$F$3:$S$854,14,FALSE)</f>
        <v>1728260</v>
      </c>
      <c r="H595" s="131">
        <f>VLOOKUP(A595,'Enrollment FY18-20'!$A$9:$BL$859,62,FALSE)</f>
        <v>170.5</v>
      </c>
      <c r="I595" s="132">
        <f t="shared" si="18"/>
        <v>761.4958357771261</v>
      </c>
      <c r="J595" s="133">
        <f>VLOOKUP(A595,'SAIPE FY22'!$C$9:$N$859,9,FALSE)</f>
        <v>9.1603053435114504E-2</v>
      </c>
      <c r="K595" s="134">
        <f t="shared" si="19"/>
        <v>1247599.25</v>
      </c>
      <c r="L595" s="130" t="s">
        <v>10420</v>
      </c>
    </row>
    <row r="596" spans="1:12" ht="15.5" thickTop="1" thickBot="1" x14ac:dyDescent="0.4">
      <c r="A596" s="50" t="s">
        <v>1784</v>
      </c>
      <c r="B596" s="9" t="s">
        <v>1785</v>
      </c>
      <c r="C596" s="9" t="s">
        <v>908</v>
      </c>
      <c r="D596" s="9" t="s">
        <v>108</v>
      </c>
      <c r="E596" s="7">
        <v>1052940.6000000001</v>
      </c>
      <c r="F596" s="6"/>
      <c r="G596" s="130" t="str">
        <f>VLOOKUP(A596,'NCES LEA District ID'!$F$3:$S$854,14,FALSE)</f>
        <v>1735400</v>
      </c>
      <c r="H596" s="131">
        <f>VLOOKUP(A596,'Enrollment FY18-20'!$A$9:$BL$859,62,FALSE)</f>
        <v>748</v>
      </c>
      <c r="I596" s="132">
        <f t="shared" si="18"/>
        <v>1407.6745989304814</v>
      </c>
      <c r="J596" s="133">
        <f>VLOOKUP(A596,'SAIPE FY22'!$C$9:$N$859,9,FALSE)</f>
        <v>9.126466753585398E-2</v>
      </c>
      <c r="K596" s="134">
        <f t="shared" si="19"/>
        <v>1248347.25</v>
      </c>
      <c r="L596" s="130" t="s">
        <v>10420</v>
      </c>
    </row>
    <row r="597" spans="1:12" ht="15.5" thickTop="1" thickBot="1" x14ac:dyDescent="0.4">
      <c r="A597" s="50" t="s">
        <v>498</v>
      </c>
      <c r="B597" s="9" t="s">
        <v>499</v>
      </c>
      <c r="C597" s="9" t="s">
        <v>492</v>
      </c>
      <c r="D597" s="9" t="s">
        <v>10</v>
      </c>
      <c r="E597" s="7">
        <v>3062511.9499999997</v>
      </c>
      <c r="F597" s="6"/>
      <c r="G597" s="130" t="str">
        <f>VLOOKUP(A597,'NCES LEA District ID'!$F$3:$S$854,14,FALSE)</f>
        <v>1703960</v>
      </c>
      <c r="H597" s="131">
        <f>VLOOKUP(A597,'Enrollment FY18-20'!$A$9:$BL$859,62,FALSE)</f>
        <v>653.5</v>
      </c>
      <c r="I597" s="132">
        <f t="shared" si="18"/>
        <v>4686.322800306044</v>
      </c>
      <c r="J597" s="133">
        <f>VLOOKUP(A597,'SAIPE FY22'!$C$9:$N$859,9,FALSE)</f>
        <v>9.1205211726384364E-2</v>
      </c>
      <c r="K597" s="134">
        <f t="shared" si="19"/>
        <v>1249000.75</v>
      </c>
      <c r="L597" s="130" t="s">
        <v>10420</v>
      </c>
    </row>
    <row r="598" spans="1:12" ht="15.5" thickTop="1" thickBot="1" x14ac:dyDescent="0.4">
      <c r="A598" s="50" t="s">
        <v>1665</v>
      </c>
      <c r="B598" s="9" t="s">
        <v>1666</v>
      </c>
      <c r="C598" s="9" t="s">
        <v>1643</v>
      </c>
      <c r="D598" s="9" t="s">
        <v>108</v>
      </c>
      <c r="E598" s="7">
        <v>2416479.5900000003</v>
      </c>
      <c r="F598" s="6"/>
      <c r="G598" s="130" t="str">
        <f>VLOOKUP(A598,'NCES LEA District ID'!$F$3:$S$854,14,FALSE)</f>
        <v>1728920</v>
      </c>
      <c r="H598" s="131">
        <f>VLOOKUP(A598,'Enrollment FY18-20'!$A$9:$BL$859,62,FALSE)</f>
        <v>512</v>
      </c>
      <c r="I598" s="132">
        <f t="shared" si="18"/>
        <v>4719.6866992187506</v>
      </c>
      <c r="J598" s="133">
        <f>VLOOKUP(A598,'SAIPE FY22'!$C$9:$N$859,9,FALSE)</f>
        <v>9.1176470588235289E-2</v>
      </c>
      <c r="K598" s="134">
        <f t="shared" si="19"/>
        <v>1249512.75</v>
      </c>
      <c r="L598" s="130" t="s">
        <v>10420</v>
      </c>
    </row>
    <row r="599" spans="1:12" ht="15.5" thickTop="1" thickBot="1" x14ac:dyDescent="0.4">
      <c r="A599" s="50" t="s">
        <v>717</v>
      </c>
      <c r="B599" s="9" t="s">
        <v>718</v>
      </c>
      <c r="C599" s="9" t="s">
        <v>663</v>
      </c>
      <c r="D599" s="9" t="s">
        <v>10</v>
      </c>
      <c r="E599" s="7">
        <v>2977537.07</v>
      </c>
      <c r="F599" s="6"/>
      <c r="G599" s="130" t="str">
        <f>VLOOKUP(A599,'NCES LEA District ID'!$F$3:$S$854,14,FALSE)</f>
        <v>1729890</v>
      </c>
      <c r="H599" s="131">
        <f>VLOOKUP(A599,'Enrollment FY18-20'!$A$9:$BL$859,62,FALSE)</f>
        <v>1693</v>
      </c>
      <c r="I599" s="132">
        <f t="shared" si="18"/>
        <v>1758.7342409923212</v>
      </c>
      <c r="J599" s="133">
        <f>VLOOKUP(A599,'SAIPE FY22'!$C$9:$N$859,9,FALSE)</f>
        <v>9.08203125E-2</v>
      </c>
      <c r="K599" s="134">
        <f t="shared" si="19"/>
        <v>1251205.75</v>
      </c>
      <c r="L599" s="130" t="s">
        <v>10420</v>
      </c>
    </row>
    <row r="600" spans="1:12" ht="15.5" thickTop="1" thickBot="1" x14ac:dyDescent="0.4">
      <c r="A600" s="50" t="s">
        <v>1623</v>
      </c>
      <c r="B600" s="9" t="s">
        <v>1624</v>
      </c>
      <c r="C600" s="9" t="s">
        <v>1620</v>
      </c>
      <c r="D600" s="9" t="s">
        <v>10</v>
      </c>
      <c r="E600" s="7">
        <v>3222687.0599999996</v>
      </c>
      <c r="F600" s="6"/>
      <c r="G600" s="130" t="str">
        <f>VLOOKUP(A600,'NCES LEA District ID'!$F$3:$S$854,14,FALSE)</f>
        <v>1704470</v>
      </c>
      <c r="H600" s="131">
        <f>VLOOKUP(A600,'Enrollment FY18-20'!$A$9:$BL$859,62,FALSE)</f>
        <v>1057</v>
      </c>
      <c r="I600" s="132">
        <f t="shared" si="18"/>
        <v>3048.899772942289</v>
      </c>
      <c r="J600" s="133">
        <f>VLOOKUP(A600,'SAIPE FY22'!$C$9:$N$859,9,FALSE)</f>
        <v>9.0725806451612906E-2</v>
      </c>
      <c r="K600" s="134">
        <f t="shared" si="19"/>
        <v>1252262.75</v>
      </c>
      <c r="L600" s="130" t="s">
        <v>10420</v>
      </c>
    </row>
    <row r="601" spans="1:12" ht="15.5" thickTop="1" thickBot="1" x14ac:dyDescent="0.4">
      <c r="A601" s="50" t="s">
        <v>1486</v>
      </c>
      <c r="B601" s="9" t="s">
        <v>1487</v>
      </c>
      <c r="C601" s="9" t="s">
        <v>1488</v>
      </c>
      <c r="D601" s="9" t="s">
        <v>10</v>
      </c>
      <c r="E601" s="7">
        <v>414034.12</v>
      </c>
      <c r="F601" s="6"/>
      <c r="G601" s="130" t="str">
        <f>VLOOKUP(A601,'NCES LEA District ID'!$F$3:$S$854,14,FALSE)</f>
        <v>1714350</v>
      </c>
      <c r="H601" s="131">
        <f>VLOOKUP(A601,'Enrollment FY18-20'!$A$9:$BL$859,62,FALSE)</f>
        <v>590</v>
      </c>
      <c r="I601" s="132">
        <f t="shared" si="18"/>
        <v>701.75274576271181</v>
      </c>
      <c r="J601" s="133">
        <f>VLOOKUP(A601,'SAIPE FY22'!$C$9:$N$859,9,FALSE)</f>
        <v>9.0452261306532666E-2</v>
      </c>
      <c r="K601" s="134">
        <f t="shared" si="19"/>
        <v>1252852.75</v>
      </c>
      <c r="L601" s="130" t="s">
        <v>10420</v>
      </c>
    </row>
    <row r="602" spans="1:12" ht="15.5" thickTop="1" thickBot="1" x14ac:dyDescent="0.4">
      <c r="A602" s="50" t="s">
        <v>124</v>
      </c>
      <c r="B602" s="9" t="s">
        <v>125</v>
      </c>
      <c r="C602" s="9" t="s">
        <v>98</v>
      </c>
      <c r="D602" s="9" t="s">
        <v>10</v>
      </c>
      <c r="E602" s="7">
        <v>1290655.43</v>
      </c>
      <c r="F602" s="6"/>
      <c r="G602" s="130" t="str">
        <f>VLOOKUP(A602,'NCES LEA District ID'!$F$3:$S$854,14,FALSE)</f>
        <v>1712810</v>
      </c>
      <c r="H602" s="131">
        <f>VLOOKUP(A602,'Enrollment FY18-20'!$A$9:$BL$859,62,FALSE)</f>
        <v>548.5</v>
      </c>
      <c r="I602" s="132">
        <f t="shared" si="18"/>
        <v>2353.0636827711942</v>
      </c>
      <c r="J602" s="133">
        <f>VLOOKUP(A602,'SAIPE FY22'!$C$9:$N$859,9,FALSE)</f>
        <v>9.0342679127725853E-2</v>
      </c>
      <c r="K602" s="134">
        <f t="shared" si="19"/>
        <v>1253401.25</v>
      </c>
      <c r="L602" s="130" t="s">
        <v>10420</v>
      </c>
    </row>
    <row r="603" spans="1:12" ht="15.5" thickTop="1" thickBot="1" x14ac:dyDescent="0.4">
      <c r="A603" s="50" t="s">
        <v>1303</v>
      </c>
      <c r="B603" s="9" t="s">
        <v>1304</v>
      </c>
      <c r="C603" s="9" t="s">
        <v>1252</v>
      </c>
      <c r="D603" s="9" t="s">
        <v>10</v>
      </c>
      <c r="E603" s="7">
        <v>178392.02</v>
      </c>
      <c r="F603" s="6"/>
      <c r="G603" s="130" t="str">
        <f>VLOOKUP(A603,'NCES LEA District ID'!$F$3:$S$854,14,FALSE)</f>
        <v>1700120</v>
      </c>
      <c r="H603" s="131">
        <f>VLOOKUP(A603,'Enrollment FY18-20'!$A$9:$BL$859,62,FALSE)</f>
        <v>100.5</v>
      </c>
      <c r="I603" s="132">
        <f t="shared" si="18"/>
        <v>1775.044975124378</v>
      </c>
      <c r="J603" s="133">
        <f>VLOOKUP(A603,'SAIPE FY22'!$C$9:$N$859,9,FALSE)</f>
        <v>9.0225563909774431E-2</v>
      </c>
      <c r="K603" s="134">
        <f t="shared" si="19"/>
        <v>1253501.75</v>
      </c>
      <c r="L603" s="130" t="s">
        <v>10420</v>
      </c>
    </row>
    <row r="604" spans="1:12" ht="15.5" thickTop="1" thickBot="1" x14ac:dyDescent="0.4">
      <c r="A604" s="50" t="s">
        <v>261</v>
      </c>
      <c r="B604" s="9" t="s">
        <v>262</v>
      </c>
      <c r="C604" s="9" t="s">
        <v>128</v>
      </c>
      <c r="D604" s="9" t="s">
        <v>108</v>
      </c>
      <c r="E604" s="7">
        <v>1553266.43</v>
      </c>
      <c r="F604" s="6"/>
      <c r="G604" s="130" t="str">
        <f>VLOOKUP(A604,'NCES LEA District ID'!$F$3:$S$854,14,FALSE)</f>
        <v>1721630</v>
      </c>
      <c r="H604" s="131">
        <f>VLOOKUP(A604,'Enrollment FY18-20'!$A$9:$BL$859,62,FALSE)</f>
        <v>1299.5</v>
      </c>
      <c r="I604" s="132">
        <f t="shared" si="18"/>
        <v>1195.2800538668719</v>
      </c>
      <c r="J604" s="133">
        <f>VLOOKUP(A604,'SAIPE FY22'!$C$9:$N$859,9,FALSE)</f>
        <v>8.982925018559762E-2</v>
      </c>
      <c r="K604" s="134">
        <f t="shared" si="19"/>
        <v>1254801.25</v>
      </c>
      <c r="L604" s="130" t="s">
        <v>10420</v>
      </c>
    </row>
    <row r="605" spans="1:12" ht="15.5" thickTop="1" thickBot="1" x14ac:dyDescent="0.4">
      <c r="A605" s="50" t="s">
        <v>634</v>
      </c>
      <c r="B605" s="9" t="s">
        <v>635</v>
      </c>
      <c r="C605" s="9" t="s">
        <v>633</v>
      </c>
      <c r="D605" s="9" t="s">
        <v>10</v>
      </c>
      <c r="E605" s="7">
        <v>2427636.83</v>
      </c>
      <c r="F605" s="6"/>
      <c r="G605" s="130" t="str">
        <f>VLOOKUP(A605,'NCES LEA District ID'!$F$3:$S$854,14,FALSE)</f>
        <v>1741750</v>
      </c>
      <c r="H605" s="131">
        <f>VLOOKUP(A605,'Enrollment FY18-20'!$A$9:$BL$859,62,FALSE)</f>
        <v>546</v>
      </c>
      <c r="I605" s="132">
        <f t="shared" si="18"/>
        <v>4446.2213003663001</v>
      </c>
      <c r="J605" s="133">
        <f>VLOOKUP(A605,'SAIPE FY22'!$C$9:$N$859,9,FALSE)</f>
        <v>8.9416058394160586E-2</v>
      </c>
      <c r="K605" s="134">
        <f t="shared" si="19"/>
        <v>1255347.25</v>
      </c>
      <c r="L605" s="130" t="s">
        <v>10420</v>
      </c>
    </row>
    <row r="606" spans="1:12" ht="15.5" thickTop="1" thickBot="1" x14ac:dyDescent="0.4">
      <c r="A606" s="50" t="s">
        <v>778</v>
      </c>
      <c r="B606" s="9" t="s">
        <v>779</v>
      </c>
      <c r="C606" s="9" t="s">
        <v>723</v>
      </c>
      <c r="D606" s="9" t="s">
        <v>119</v>
      </c>
      <c r="E606" s="7">
        <v>5261381.9700000007</v>
      </c>
      <c r="F606" s="6"/>
      <c r="G606" s="130" t="str">
        <f>VLOOKUP(A606,'NCES LEA District ID'!$F$3:$S$854,14,FALSE)</f>
        <v>1713940</v>
      </c>
      <c r="H606" s="131">
        <f>VLOOKUP(A606,'Enrollment FY18-20'!$A$9:$BL$859,62,FALSE)</f>
        <v>3870.5</v>
      </c>
      <c r="I606" s="132">
        <f t="shared" si="18"/>
        <v>1359.3545975972099</v>
      </c>
      <c r="J606" s="133">
        <f>VLOOKUP(A606,'SAIPE FY22'!$C$9:$N$859,9,FALSE)</f>
        <v>8.8639200998751555E-2</v>
      </c>
      <c r="K606" s="134">
        <f t="shared" si="19"/>
        <v>1259217.75</v>
      </c>
      <c r="L606" s="130" t="s">
        <v>10420</v>
      </c>
    </row>
    <row r="607" spans="1:12" ht="15.5" thickTop="1" thickBot="1" x14ac:dyDescent="0.4">
      <c r="A607" s="50" t="s">
        <v>1727</v>
      </c>
      <c r="B607" s="9" t="s">
        <v>1728</v>
      </c>
      <c r="C607" s="9" t="s">
        <v>1706</v>
      </c>
      <c r="D607" s="9" t="s">
        <v>10</v>
      </c>
      <c r="E607" s="7">
        <v>2617000.17</v>
      </c>
      <c r="F607" s="6"/>
      <c r="G607" s="130" t="str">
        <f>VLOOKUP(A607,'NCES LEA District ID'!$F$3:$S$854,14,FALSE)</f>
        <v>1701418</v>
      </c>
      <c r="H607" s="131">
        <f>VLOOKUP(A607,'Enrollment FY18-20'!$A$9:$BL$859,62,FALSE)</f>
        <v>865</v>
      </c>
      <c r="I607" s="132">
        <f t="shared" si="18"/>
        <v>3025.4337225433524</v>
      </c>
      <c r="J607" s="133">
        <f>VLOOKUP(A607,'SAIPE FY22'!$C$9:$N$859,9,FALSE)</f>
        <v>8.8547815820543094E-2</v>
      </c>
      <c r="K607" s="134">
        <f t="shared" si="19"/>
        <v>1260082.75</v>
      </c>
      <c r="L607" s="130" t="s">
        <v>10420</v>
      </c>
    </row>
    <row r="608" spans="1:12" ht="15.5" thickTop="1" thickBot="1" x14ac:dyDescent="0.4">
      <c r="A608" s="50" t="s">
        <v>1428</v>
      </c>
      <c r="B608" s="9" t="s">
        <v>1429</v>
      </c>
      <c r="C608" s="9" t="s">
        <v>1395</v>
      </c>
      <c r="D608" s="9" t="s">
        <v>108</v>
      </c>
      <c r="E608" s="7">
        <v>1879612.24</v>
      </c>
      <c r="F608" s="6"/>
      <c r="G608" s="130" t="str">
        <f>VLOOKUP(A608,'NCES LEA District ID'!$F$3:$S$854,14,FALSE)</f>
        <v>1700077</v>
      </c>
      <c r="H608" s="131">
        <f>VLOOKUP(A608,'Enrollment FY18-20'!$A$9:$BL$859,62,FALSE)</f>
        <v>953.25</v>
      </c>
      <c r="I608" s="132">
        <f t="shared" si="18"/>
        <v>1971.7935903488067</v>
      </c>
      <c r="J608" s="133">
        <f>VLOOKUP(A608,'SAIPE FY22'!$C$9:$N$859,9,FALSE)</f>
        <v>8.8441330998248691E-2</v>
      </c>
      <c r="K608" s="134">
        <f t="shared" si="19"/>
        <v>1261036</v>
      </c>
      <c r="L608" s="130" t="s">
        <v>10420</v>
      </c>
    </row>
    <row r="609" spans="1:12" ht="15.5" thickTop="1" thickBot="1" x14ac:dyDescent="0.4">
      <c r="A609" s="50" t="s">
        <v>1014</v>
      </c>
      <c r="B609" s="9" t="s">
        <v>1015</v>
      </c>
      <c r="C609" s="9" t="s">
        <v>978</v>
      </c>
      <c r="D609" s="9" t="s">
        <v>10</v>
      </c>
      <c r="E609" s="7">
        <v>1209576.2400000002</v>
      </c>
      <c r="F609" s="6"/>
      <c r="G609" s="130" t="str">
        <f>VLOOKUP(A609,'NCES LEA District ID'!$F$3:$S$854,14,FALSE)</f>
        <v>1708160</v>
      </c>
      <c r="H609" s="131">
        <f>VLOOKUP(A609,'Enrollment FY18-20'!$A$9:$BL$859,62,FALSE)</f>
        <v>441.5</v>
      </c>
      <c r="I609" s="132">
        <f t="shared" si="18"/>
        <v>2739.6970328425828</v>
      </c>
      <c r="J609" s="133">
        <f>VLOOKUP(A609,'SAIPE FY22'!$C$9:$N$859,9,FALSE)</f>
        <v>8.771929824561403E-2</v>
      </c>
      <c r="K609" s="134">
        <f t="shared" si="19"/>
        <v>1261477.5</v>
      </c>
      <c r="L609" s="130" t="s">
        <v>10420</v>
      </c>
    </row>
    <row r="610" spans="1:12" ht="15.5" thickTop="1" thickBot="1" x14ac:dyDescent="0.4">
      <c r="A610" s="50" t="s">
        <v>782</v>
      </c>
      <c r="B610" s="9" t="s">
        <v>783</v>
      </c>
      <c r="C610" s="9" t="s">
        <v>723</v>
      </c>
      <c r="D610" s="9" t="s">
        <v>108</v>
      </c>
      <c r="E610" s="7">
        <v>3906115.24</v>
      </c>
      <c r="F610" s="6"/>
      <c r="G610" s="130" t="str">
        <f>VLOOKUP(A610,'NCES LEA District ID'!$F$3:$S$854,14,FALSE)</f>
        <v>1710470</v>
      </c>
      <c r="H610" s="131">
        <f>VLOOKUP(A610,'Enrollment FY18-20'!$A$9:$BL$859,62,FALSE)</f>
        <v>3497.75</v>
      </c>
      <c r="I610" s="132">
        <f t="shared" si="18"/>
        <v>1116.7508369666214</v>
      </c>
      <c r="J610" s="133">
        <f>VLOOKUP(A610,'SAIPE FY22'!$C$9:$N$859,9,FALSE)</f>
        <v>8.7520706791827718E-2</v>
      </c>
      <c r="K610" s="134">
        <f t="shared" si="19"/>
        <v>1264975.25</v>
      </c>
      <c r="L610" s="130" t="s">
        <v>10420</v>
      </c>
    </row>
    <row r="611" spans="1:12" ht="15.5" thickTop="1" thickBot="1" x14ac:dyDescent="0.4">
      <c r="A611" s="50" t="s">
        <v>1430</v>
      </c>
      <c r="B611" s="9" t="s">
        <v>1431</v>
      </c>
      <c r="C611" s="9" t="s">
        <v>1395</v>
      </c>
      <c r="D611" s="9" t="s">
        <v>10</v>
      </c>
      <c r="E611" s="7">
        <v>20205449.659999996</v>
      </c>
      <c r="F611" s="6"/>
      <c r="G611" s="130" t="str">
        <f>VLOOKUP(A611,'NCES LEA District ID'!$F$3:$S$854,14,FALSE)</f>
        <v>1743330</v>
      </c>
      <c r="H611" s="131">
        <f>VLOOKUP(A611,'Enrollment FY18-20'!$A$9:$BL$859,62,FALSE)</f>
        <v>5831.5</v>
      </c>
      <c r="I611" s="132">
        <f t="shared" si="18"/>
        <v>3464.8803326759835</v>
      </c>
      <c r="J611" s="133">
        <f>VLOOKUP(A611,'SAIPE FY22'!$C$9:$N$859,9,FALSE)</f>
        <v>8.7396978021978017E-2</v>
      </c>
      <c r="K611" s="134">
        <f t="shared" si="19"/>
        <v>1270806.75</v>
      </c>
      <c r="L611" s="130" t="s">
        <v>10420</v>
      </c>
    </row>
    <row r="612" spans="1:12" ht="15.5" thickTop="1" thickBot="1" x14ac:dyDescent="0.4">
      <c r="A612" s="50" t="s">
        <v>1318</v>
      </c>
      <c r="B612" s="9" t="s">
        <v>1319</v>
      </c>
      <c r="C612" s="9" t="s">
        <v>1313</v>
      </c>
      <c r="D612" s="9" t="s">
        <v>10</v>
      </c>
      <c r="E612" s="7">
        <v>7313624.8899999997</v>
      </c>
      <c r="F612" s="6"/>
      <c r="G612" s="130" t="str">
        <f>VLOOKUP(A612,'NCES LEA District ID'!$F$3:$S$854,14,FALSE)</f>
        <v>1727390</v>
      </c>
      <c r="H612" s="131">
        <f>VLOOKUP(A612,'Enrollment FY18-20'!$A$9:$BL$859,62,FALSE)</f>
        <v>2453.5</v>
      </c>
      <c r="I612" s="132">
        <f t="shared" si="18"/>
        <v>2980.8945954758506</v>
      </c>
      <c r="J612" s="133">
        <f>VLOOKUP(A612,'SAIPE FY22'!$C$9:$N$859,9,FALSE)</f>
        <v>8.7311827956989246E-2</v>
      </c>
      <c r="K612" s="134">
        <f t="shared" si="19"/>
        <v>1273260.25</v>
      </c>
      <c r="L612" s="130" t="s">
        <v>10420</v>
      </c>
    </row>
    <row r="613" spans="1:12" ht="15.5" thickTop="1" thickBot="1" x14ac:dyDescent="0.4">
      <c r="A613" s="50" t="s">
        <v>301</v>
      </c>
      <c r="B613" s="9" t="s">
        <v>302</v>
      </c>
      <c r="C613" s="9" t="s">
        <v>128</v>
      </c>
      <c r="D613" s="9" t="s">
        <v>108</v>
      </c>
      <c r="E613" s="7">
        <v>2935364.5200000005</v>
      </c>
      <c r="F613" s="6"/>
      <c r="G613" s="130" t="str">
        <f>VLOOKUP(A613,'NCES LEA District ID'!$F$3:$S$854,14,FALSE)</f>
        <v>1714550</v>
      </c>
      <c r="H613" s="131">
        <f>VLOOKUP(A613,'Enrollment FY18-20'!$A$9:$BL$859,62,FALSE)</f>
        <v>1811.5</v>
      </c>
      <c r="I613" s="132">
        <f t="shared" si="18"/>
        <v>1620.4054761247587</v>
      </c>
      <c r="J613" s="133">
        <f>VLOOKUP(A613,'SAIPE FY22'!$C$9:$N$859,9,FALSE)</f>
        <v>8.7014725568942436E-2</v>
      </c>
      <c r="K613" s="134">
        <f t="shared" si="19"/>
        <v>1275071.75</v>
      </c>
      <c r="L613" s="130" t="s">
        <v>10420</v>
      </c>
    </row>
    <row r="614" spans="1:12" ht="15.5" thickTop="1" thickBot="1" x14ac:dyDescent="0.4">
      <c r="A614" s="50" t="s">
        <v>1297</v>
      </c>
      <c r="B614" s="9" t="s">
        <v>1298</v>
      </c>
      <c r="C614" s="9" t="s">
        <v>1252</v>
      </c>
      <c r="D614" s="9" t="s">
        <v>108</v>
      </c>
      <c r="E614" s="7">
        <v>72531.070000000007</v>
      </c>
      <c r="F614" s="6"/>
      <c r="G614" s="130" t="str">
        <f>VLOOKUP(A614,'NCES LEA District ID'!$F$3:$S$854,14,FALSE)</f>
        <v>1735100</v>
      </c>
      <c r="H614" s="131">
        <f>VLOOKUP(A614,'Enrollment FY18-20'!$A$9:$BL$859,62,FALSE)</f>
        <v>72.5</v>
      </c>
      <c r="I614" s="132">
        <f t="shared" si="18"/>
        <v>1000.4285517241381</v>
      </c>
      <c r="J614" s="133">
        <f>VLOOKUP(A614,'SAIPE FY22'!$C$9:$N$859,9,FALSE)</f>
        <v>8.6956521739130432E-2</v>
      </c>
      <c r="K614" s="134">
        <f t="shared" si="19"/>
        <v>1275144.25</v>
      </c>
      <c r="L614" s="130" t="s">
        <v>10420</v>
      </c>
    </row>
    <row r="615" spans="1:12" ht="15.5" thickTop="1" thickBot="1" x14ac:dyDescent="0.4">
      <c r="A615" s="50" t="s">
        <v>438</v>
      </c>
      <c r="B615" s="9" t="s">
        <v>439</v>
      </c>
      <c r="C615" s="9" t="s">
        <v>435</v>
      </c>
      <c r="D615" s="9" t="s">
        <v>10</v>
      </c>
      <c r="E615" s="7">
        <v>2542879.9700000002</v>
      </c>
      <c r="F615" s="6"/>
      <c r="G615" s="130" t="str">
        <f>VLOOKUP(A615,'NCES LEA District ID'!$F$3:$S$854,14,FALSE)</f>
        <v>1711610</v>
      </c>
      <c r="H615" s="131">
        <f>VLOOKUP(A615,'Enrollment FY18-20'!$A$9:$BL$859,62,FALSE)</f>
        <v>797.5</v>
      </c>
      <c r="I615" s="132">
        <f t="shared" si="18"/>
        <v>3188.5642257053296</v>
      </c>
      <c r="J615" s="133">
        <f>VLOOKUP(A615,'SAIPE FY22'!$C$9:$N$859,9,FALSE)</f>
        <v>8.673469387755102E-2</v>
      </c>
      <c r="K615" s="134">
        <f t="shared" si="19"/>
        <v>1275941.75</v>
      </c>
      <c r="L615" s="130" t="s">
        <v>10420</v>
      </c>
    </row>
    <row r="616" spans="1:12" ht="15.5" thickTop="1" thickBot="1" x14ac:dyDescent="0.4">
      <c r="A616" s="50" t="s">
        <v>1808</v>
      </c>
      <c r="B616" s="9" t="s">
        <v>1809</v>
      </c>
      <c r="C616" s="9" t="s">
        <v>907</v>
      </c>
      <c r="D616" s="9" t="s">
        <v>10</v>
      </c>
      <c r="E616" s="7">
        <v>1169351.42</v>
      </c>
      <c r="F616" s="6"/>
      <c r="G616" s="130" t="str">
        <f>VLOOKUP(A616,'NCES LEA District ID'!$F$3:$S$854,14,FALSE)</f>
        <v>1733380</v>
      </c>
      <c r="H616" s="131">
        <f>VLOOKUP(A616,'Enrollment FY18-20'!$A$9:$BL$859,62,FALSE)</f>
        <v>1426.5</v>
      </c>
      <c r="I616" s="132">
        <f t="shared" si="18"/>
        <v>819.7346091833158</v>
      </c>
      <c r="J616" s="133">
        <f>VLOOKUP(A616,'SAIPE FY22'!$C$9:$N$859,9,FALSE)</f>
        <v>8.6705202312138727E-2</v>
      </c>
      <c r="K616" s="134">
        <f t="shared" si="19"/>
        <v>1277368.25</v>
      </c>
      <c r="L616" s="130" t="s">
        <v>10420</v>
      </c>
    </row>
    <row r="617" spans="1:12" ht="15.5" thickTop="1" thickBot="1" x14ac:dyDescent="0.4">
      <c r="A617" s="50" t="s">
        <v>237</v>
      </c>
      <c r="B617" s="9" t="s">
        <v>238</v>
      </c>
      <c r="C617" s="9" t="s">
        <v>128</v>
      </c>
      <c r="D617" s="9" t="s">
        <v>108</v>
      </c>
      <c r="E617" s="7">
        <v>1281302.3400000001</v>
      </c>
      <c r="F617" s="6"/>
      <c r="G617" s="130" t="str">
        <f>VLOOKUP(A617,'NCES LEA District ID'!$F$3:$S$854,14,FALSE)</f>
        <v>1741790</v>
      </c>
      <c r="H617" s="131">
        <f>VLOOKUP(A617,'Enrollment FY18-20'!$A$9:$BL$859,62,FALSE)</f>
        <v>1133.25</v>
      </c>
      <c r="I617" s="132">
        <f t="shared" si="18"/>
        <v>1130.6440238252812</v>
      </c>
      <c r="J617" s="133">
        <f>VLOOKUP(A617,'SAIPE FY22'!$C$9:$N$859,9,FALSE)</f>
        <v>8.6558761435608728E-2</v>
      </c>
      <c r="K617" s="134">
        <f t="shared" si="19"/>
        <v>1278501.5</v>
      </c>
      <c r="L617" s="130" t="s">
        <v>10420</v>
      </c>
    </row>
    <row r="618" spans="1:12" ht="15.5" thickTop="1" thickBot="1" x14ac:dyDescent="0.4">
      <c r="A618" s="50" t="s">
        <v>784</v>
      </c>
      <c r="B618" s="9" t="s">
        <v>785</v>
      </c>
      <c r="C618" s="9" t="s">
        <v>723</v>
      </c>
      <c r="D618" s="9" t="s">
        <v>119</v>
      </c>
      <c r="E618" s="7">
        <v>3649070.33</v>
      </c>
      <c r="F618" s="6"/>
      <c r="G618" s="130" t="str">
        <f>VLOOKUP(A618,'NCES LEA District ID'!$F$3:$S$854,14,FALSE)</f>
        <v>1740440</v>
      </c>
      <c r="H618" s="131">
        <f>VLOOKUP(A618,'Enrollment FY18-20'!$A$9:$BL$859,62,FALSE)</f>
        <v>2099</v>
      </c>
      <c r="I618" s="132">
        <f t="shared" si="18"/>
        <v>1738.4803858980467</v>
      </c>
      <c r="J618" s="133">
        <f>VLOOKUP(A618,'SAIPE FY22'!$C$9:$N$859,9,FALSE)</f>
        <v>8.6493395824456754E-2</v>
      </c>
      <c r="K618" s="134">
        <f t="shared" si="19"/>
        <v>1280600.5</v>
      </c>
      <c r="L618" s="130" t="s">
        <v>10420</v>
      </c>
    </row>
    <row r="619" spans="1:12" ht="15.5" thickTop="1" thickBot="1" x14ac:dyDescent="0.4">
      <c r="A619" s="50" t="s">
        <v>762</v>
      </c>
      <c r="B619" s="9" t="s">
        <v>763</v>
      </c>
      <c r="C619" s="9" t="s">
        <v>723</v>
      </c>
      <c r="D619" s="9" t="s">
        <v>108</v>
      </c>
      <c r="E619" s="7">
        <v>1353325.72</v>
      </c>
      <c r="F619" s="6"/>
      <c r="G619" s="130" t="str">
        <f>VLOOKUP(A619,'NCES LEA District ID'!$F$3:$S$854,14,FALSE)</f>
        <v>1724000</v>
      </c>
      <c r="H619" s="131">
        <f>VLOOKUP(A619,'Enrollment FY18-20'!$A$9:$BL$859,62,FALSE)</f>
        <v>1433.5</v>
      </c>
      <c r="I619" s="132">
        <f t="shared" si="18"/>
        <v>944.07095919079177</v>
      </c>
      <c r="J619" s="133">
        <f>VLOOKUP(A619,'SAIPE FY22'!$C$9:$N$859,9,FALSE)</f>
        <v>8.6290883785664574E-2</v>
      </c>
      <c r="K619" s="134">
        <f t="shared" si="19"/>
        <v>1282034</v>
      </c>
      <c r="L619" s="130" t="s">
        <v>10420</v>
      </c>
    </row>
    <row r="620" spans="1:12" ht="15.5" thickTop="1" thickBot="1" x14ac:dyDescent="0.4">
      <c r="A620" s="50" t="s">
        <v>1293</v>
      </c>
      <c r="B620" s="9" t="s">
        <v>1294</v>
      </c>
      <c r="C620" s="9" t="s">
        <v>1252</v>
      </c>
      <c r="D620" s="9" t="s">
        <v>108</v>
      </c>
      <c r="E620" s="7">
        <v>325658.56</v>
      </c>
      <c r="F620" s="6"/>
      <c r="G620" s="130" t="str">
        <f>VLOOKUP(A620,'NCES LEA District ID'!$F$3:$S$854,14,FALSE)</f>
        <v>1740530</v>
      </c>
      <c r="H620" s="131">
        <f>VLOOKUP(A620,'Enrollment FY18-20'!$A$9:$BL$859,62,FALSE)</f>
        <v>328</v>
      </c>
      <c r="I620" s="132">
        <f t="shared" si="18"/>
        <v>992.86146341463416</v>
      </c>
      <c r="J620" s="133">
        <f>VLOOKUP(A620,'SAIPE FY22'!$C$9:$N$859,9,FALSE)</f>
        <v>8.5501858736059477E-2</v>
      </c>
      <c r="K620" s="134">
        <f t="shared" si="19"/>
        <v>1282362</v>
      </c>
      <c r="L620" s="130" t="s">
        <v>10420</v>
      </c>
    </row>
    <row r="621" spans="1:12" ht="15.5" thickTop="1" thickBot="1" x14ac:dyDescent="0.4">
      <c r="A621" s="50" t="s">
        <v>1459</v>
      </c>
      <c r="B621" s="9" t="s">
        <v>1460</v>
      </c>
      <c r="C621" s="9" t="s">
        <v>1454</v>
      </c>
      <c r="D621" s="9" t="s">
        <v>10</v>
      </c>
      <c r="E621" s="7">
        <v>283253.90999999997</v>
      </c>
      <c r="F621" s="6"/>
      <c r="G621" s="130" t="str">
        <f>VLOOKUP(A621,'NCES LEA District ID'!$F$3:$S$854,14,FALSE)</f>
        <v>1722350</v>
      </c>
      <c r="H621" s="131">
        <f>VLOOKUP(A621,'Enrollment FY18-20'!$A$9:$BL$859,62,FALSE)</f>
        <v>192</v>
      </c>
      <c r="I621" s="132">
        <f t="shared" si="18"/>
        <v>1475.2807812499998</v>
      </c>
      <c r="J621" s="133">
        <f>VLOOKUP(A621,'SAIPE FY22'!$C$9:$N$859,9,FALSE)</f>
        <v>8.5501858736059477E-2</v>
      </c>
      <c r="K621" s="134">
        <f t="shared" si="19"/>
        <v>1282554</v>
      </c>
      <c r="L621" s="130" t="s">
        <v>10420</v>
      </c>
    </row>
    <row r="622" spans="1:12" ht="15.5" thickTop="1" thickBot="1" x14ac:dyDescent="0.4">
      <c r="A622" s="50" t="s">
        <v>1089</v>
      </c>
      <c r="B622" s="9" t="s">
        <v>1090</v>
      </c>
      <c r="C622" s="9" t="s">
        <v>1080</v>
      </c>
      <c r="D622" s="9" t="s">
        <v>10</v>
      </c>
      <c r="E622" s="7">
        <v>54193453.369999997</v>
      </c>
      <c r="F622" s="6"/>
      <c r="G622" s="130" t="str">
        <f>VLOOKUP(A622,'NCES LEA District ID'!$F$3:$S$854,14,FALSE)</f>
        <v>1708550</v>
      </c>
      <c r="H622" s="131">
        <f>VLOOKUP(A622,'Enrollment FY18-20'!$A$9:$BL$859,62,FALSE)</f>
        <v>20433.25</v>
      </c>
      <c r="I622" s="132">
        <f t="shared" si="18"/>
        <v>2652.2189749550362</v>
      </c>
      <c r="J622" s="133">
        <f>VLOOKUP(A622,'SAIPE FY22'!$C$9:$N$859,9,FALSE)</f>
        <v>8.5086419753086423E-2</v>
      </c>
      <c r="K622" s="134">
        <f t="shared" si="19"/>
        <v>1302987.25</v>
      </c>
      <c r="L622" s="130" t="s">
        <v>10420</v>
      </c>
    </row>
    <row r="623" spans="1:12" ht="15.5" thickTop="1" thickBot="1" x14ac:dyDescent="0.4">
      <c r="A623" s="50" t="s">
        <v>764</v>
      </c>
      <c r="B623" s="9" t="s">
        <v>765</v>
      </c>
      <c r="C623" s="9" t="s">
        <v>723</v>
      </c>
      <c r="D623" s="9" t="s">
        <v>108</v>
      </c>
      <c r="E623" s="7">
        <v>1862319.2</v>
      </c>
      <c r="F623" s="6"/>
      <c r="G623" s="130" t="str">
        <f>VLOOKUP(A623,'NCES LEA District ID'!$F$3:$S$854,14,FALSE)</f>
        <v>1721450</v>
      </c>
      <c r="H623" s="131">
        <f>VLOOKUP(A623,'Enrollment FY18-20'!$A$9:$BL$859,62,FALSE)</f>
        <v>1420</v>
      </c>
      <c r="I623" s="132">
        <f t="shared" si="18"/>
        <v>1311.4923943661972</v>
      </c>
      <c r="J623" s="133">
        <f>VLOOKUP(A623,'SAIPE FY22'!$C$9:$N$859,9,FALSE)</f>
        <v>8.4777227722772283E-2</v>
      </c>
      <c r="K623" s="134">
        <f t="shared" si="19"/>
        <v>1304407.25</v>
      </c>
      <c r="L623" s="130" t="s">
        <v>10420</v>
      </c>
    </row>
    <row r="624" spans="1:12" ht="15.5" thickTop="1" thickBot="1" x14ac:dyDescent="0.4">
      <c r="A624" s="50" t="s">
        <v>295</v>
      </c>
      <c r="B624" s="9" t="s">
        <v>296</v>
      </c>
      <c r="C624" s="9" t="s">
        <v>128</v>
      </c>
      <c r="D624" s="9" t="s">
        <v>108</v>
      </c>
      <c r="E624" s="7">
        <v>1635754.4</v>
      </c>
      <c r="F624" s="6"/>
      <c r="G624" s="130" t="str">
        <f>VLOOKUP(A624,'NCES LEA District ID'!$F$3:$S$854,14,FALSE)</f>
        <v>1730600</v>
      </c>
      <c r="H624" s="131">
        <f>VLOOKUP(A624,'Enrollment FY18-20'!$A$9:$BL$859,62,FALSE)</f>
        <v>1837.25</v>
      </c>
      <c r="I624" s="132">
        <f t="shared" si="18"/>
        <v>890.32760919853035</v>
      </c>
      <c r="J624" s="133">
        <f>VLOOKUP(A624,'SAIPE FY22'!$C$9:$N$859,9,FALSE)</f>
        <v>8.4546472564389699E-2</v>
      </c>
      <c r="K624" s="134">
        <f t="shared" si="19"/>
        <v>1306244.5</v>
      </c>
      <c r="L624" s="130" t="s">
        <v>10420</v>
      </c>
    </row>
    <row r="625" spans="1:12" ht="15.5" thickTop="1" thickBot="1" x14ac:dyDescent="0.4">
      <c r="A625" s="50" t="s">
        <v>567</v>
      </c>
      <c r="B625" s="9" t="s">
        <v>568</v>
      </c>
      <c r="C625" s="9" t="s">
        <v>550</v>
      </c>
      <c r="D625" s="9" t="s">
        <v>108</v>
      </c>
      <c r="E625" s="7">
        <v>683253.28999999992</v>
      </c>
      <c r="F625" s="6"/>
      <c r="G625" s="130" t="str">
        <f>VLOOKUP(A625,'NCES LEA District ID'!$F$3:$S$854,14,FALSE)</f>
        <v>1703270</v>
      </c>
      <c r="H625" s="131">
        <f>VLOOKUP(A625,'Enrollment FY18-20'!$A$9:$BL$859,62,FALSE)</f>
        <v>194.25</v>
      </c>
      <c r="I625" s="132">
        <f t="shared" si="18"/>
        <v>3517.3914543114538</v>
      </c>
      <c r="J625" s="133">
        <f>VLOOKUP(A625,'SAIPE FY22'!$C$9:$N$859,9,FALSE)</f>
        <v>8.4415584415584416E-2</v>
      </c>
      <c r="K625" s="134">
        <f t="shared" si="19"/>
        <v>1306438.75</v>
      </c>
      <c r="L625" s="130" t="s">
        <v>10420</v>
      </c>
    </row>
    <row r="626" spans="1:12" ht="15.5" thickTop="1" thickBot="1" x14ac:dyDescent="0.4">
      <c r="A626" s="50" t="s">
        <v>930</v>
      </c>
      <c r="B626" s="9" t="s">
        <v>931</v>
      </c>
      <c r="C626" s="9" t="s">
        <v>927</v>
      </c>
      <c r="D626" s="9" t="s">
        <v>10</v>
      </c>
      <c r="E626" s="7">
        <v>12417114.199999999</v>
      </c>
      <c r="F626" s="6"/>
      <c r="G626" s="130" t="str">
        <f>VLOOKUP(A626,'NCES LEA District ID'!$F$3:$S$854,14,FALSE)</f>
        <v>1731770</v>
      </c>
      <c r="H626" s="131">
        <f>VLOOKUP(A626,'Enrollment FY18-20'!$A$9:$BL$859,62,FALSE)</f>
        <v>2300</v>
      </c>
      <c r="I626" s="132">
        <f t="shared" si="18"/>
        <v>5398.7453043478254</v>
      </c>
      <c r="J626" s="133">
        <f>VLOOKUP(A626,'SAIPE FY22'!$C$9:$N$859,9,FALSE)</f>
        <v>8.4271844660194176E-2</v>
      </c>
      <c r="K626" s="134">
        <f t="shared" si="19"/>
        <v>1308738.75</v>
      </c>
      <c r="L626" s="130" t="s">
        <v>10420</v>
      </c>
    </row>
    <row r="627" spans="1:12" ht="15.5" thickTop="1" thickBot="1" x14ac:dyDescent="0.4">
      <c r="A627" s="50" t="s">
        <v>425</v>
      </c>
      <c r="B627" s="9" t="s">
        <v>426</v>
      </c>
      <c r="C627" s="9" t="s">
        <v>413</v>
      </c>
      <c r="D627" s="9" t="s">
        <v>10</v>
      </c>
      <c r="E627" s="7">
        <v>990059.55</v>
      </c>
      <c r="F627" s="6"/>
      <c r="G627" s="130" t="str">
        <f>VLOOKUP(A627,'NCES LEA District ID'!$F$3:$S$854,14,FALSE)</f>
        <v>1740740</v>
      </c>
      <c r="H627" s="131">
        <f>VLOOKUP(A627,'Enrollment FY18-20'!$A$9:$BL$859,62,FALSE)</f>
        <v>369</v>
      </c>
      <c r="I627" s="132">
        <f t="shared" si="18"/>
        <v>2683.088211382114</v>
      </c>
      <c r="J627" s="133">
        <f>VLOOKUP(A627,'SAIPE FY22'!$C$9:$N$859,9,FALSE)</f>
        <v>8.4210526315789472E-2</v>
      </c>
      <c r="K627" s="134">
        <f t="shared" si="19"/>
        <v>1309107.75</v>
      </c>
      <c r="L627" s="130" t="s">
        <v>10420</v>
      </c>
    </row>
    <row r="628" spans="1:12" ht="15.5" thickTop="1" thickBot="1" x14ac:dyDescent="0.4">
      <c r="A628" s="50" t="s">
        <v>465</v>
      </c>
      <c r="B628" s="9" t="s">
        <v>466</v>
      </c>
      <c r="C628" s="9" t="s">
        <v>444</v>
      </c>
      <c r="D628" s="9" t="s">
        <v>108</v>
      </c>
      <c r="E628" s="7">
        <v>291024.28000000003</v>
      </c>
      <c r="F628" s="6"/>
      <c r="G628" s="130" t="str">
        <f>VLOOKUP(A628,'NCES LEA District ID'!$F$3:$S$854,14,FALSE)</f>
        <v>1716650</v>
      </c>
      <c r="H628" s="131">
        <f>VLOOKUP(A628,'Enrollment FY18-20'!$A$9:$BL$859,62,FALSE)</f>
        <v>199</v>
      </c>
      <c r="I628" s="132">
        <f t="shared" si="18"/>
        <v>1462.433567839196</v>
      </c>
      <c r="J628" s="133">
        <f>VLOOKUP(A628,'SAIPE FY22'!$C$9:$N$859,9,FALSE)</f>
        <v>8.4112149532710276E-2</v>
      </c>
      <c r="K628" s="134">
        <f t="shared" si="19"/>
        <v>1309306.75</v>
      </c>
      <c r="L628" s="130" t="s">
        <v>10420</v>
      </c>
    </row>
    <row r="629" spans="1:12" ht="15.5" thickTop="1" thickBot="1" x14ac:dyDescent="0.4">
      <c r="A629" s="50" t="s">
        <v>137</v>
      </c>
      <c r="B629" s="9" t="s">
        <v>138</v>
      </c>
      <c r="C629" s="9" t="s">
        <v>128</v>
      </c>
      <c r="D629" s="9" t="s">
        <v>108</v>
      </c>
      <c r="E629" s="7">
        <v>1476947.4899999998</v>
      </c>
      <c r="F629" s="6"/>
      <c r="G629" s="130" t="str">
        <f>VLOOKUP(A629,'NCES LEA District ID'!$F$3:$S$854,14,FALSE)</f>
        <v>1733870</v>
      </c>
      <c r="H629" s="131">
        <f>VLOOKUP(A629,'Enrollment FY18-20'!$A$9:$BL$859,62,FALSE)</f>
        <v>1470</v>
      </c>
      <c r="I629" s="132">
        <f t="shared" si="18"/>
        <v>1004.7261836734692</v>
      </c>
      <c r="J629" s="133">
        <f>VLOOKUP(A629,'SAIPE FY22'!$C$9:$N$859,9,FALSE)</f>
        <v>8.4061869535978481E-2</v>
      </c>
      <c r="K629" s="134">
        <f t="shared" si="19"/>
        <v>1310776.75</v>
      </c>
      <c r="L629" s="130" t="s">
        <v>10420</v>
      </c>
    </row>
    <row r="630" spans="1:12" ht="15.5" thickTop="1" thickBot="1" x14ac:dyDescent="0.4">
      <c r="A630" s="50" t="s">
        <v>1694</v>
      </c>
      <c r="B630" s="9" t="s">
        <v>1695</v>
      </c>
      <c r="C630" s="9" t="s">
        <v>1689</v>
      </c>
      <c r="D630" s="9" t="s">
        <v>10</v>
      </c>
      <c r="E630" s="7">
        <v>2565185.1</v>
      </c>
      <c r="F630" s="6"/>
      <c r="G630" s="130" t="str">
        <f>VLOOKUP(A630,'NCES LEA District ID'!$F$3:$S$854,14,FALSE)</f>
        <v>1700326</v>
      </c>
      <c r="H630" s="131">
        <f>VLOOKUP(A630,'Enrollment FY18-20'!$A$9:$BL$859,62,FALSE)</f>
        <v>1184</v>
      </c>
      <c r="I630" s="132">
        <f t="shared" si="18"/>
        <v>2166.5414695945947</v>
      </c>
      <c r="J630" s="133">
        <f>VLOOKUP(A630,'SAIPE FY22'!$C$9:$N$859,9,FALSE)</f>
        <v>8.386581469648563E-2</v>
      </c>
      <c r="K630" s="134">
        <f t="shared" si="19"/>
        <v>1311960.75</v>
      </c>
      <c r="L630" s="130" t="s">
        <v>10420</v>
      </c>
    </row>
    <row r="631" spans="1:12" ht="15.5" thickTop="1" thickBot="1" x14ac:dyDescent="0.4">
      <c r="A631" s="50" t="s">
        <v>1002</v>
      </c>
      <c r="B631" s="9" t="s">
        <v>1003</v>
      </c>
      <c r="C631" s="9" t="s">
        <v>981</v>
      </c>
      <c r="D631" s="9" t="s">
        <v>119</v>
      </c>
      <c r="E631" s="7">
        <v>33170.370000000003</v>
      </c>
      <c r="F631" s="6"/>
      <c r="G631" s="130" t="str">
        <f>VLOOKUP(A631,'NCES LEA District ID'!$F$3:$S$854,14,FALSE)</f>
        <v>1729730</v>
      </c>
      <c r="H631" s="131">
        <f>VLOOKUP(A631,'Enrollment FY18-20'!$A$9:$BL$859,62,FALSE)</f>
        <v>34</v>
      </c>
      <c r="I631" s="132">
        <f t="shared" si="18"/>
        <v>975.59911764705885</v>
      </c>
      <c r="J631" s="133">
        <f>VLOOKUP(A631,'SAIPE FY22'!$C$9:$N$859,9,FALSE)</f>
        <v>8.3333333333333329E-2</v>
      </c>
      <c r="K631" s="134">
        <f t="shared" si="19"/>
        <v>1311994.75</v>
      </c>
      <c r="L631" s="130" t="s">
        <v>10420</v>
      </c>
    </row>
    <row r="632" spans="1:12" ht="15.5" thickTop="1" thickBot="1" x14ac:dyDescent="0.4">
      <c r="A632" s="50" t="s">
        <v>161</v>
      </c>
      <c r="B632" s="9" t="s">
        <v>162</v>
      </c>
      <c r="C632" s="9" t="s">
        <v>128</v>
      </c>
      <c r="D632" s="9" t="s">
        <v>108</v>
      </c>
      <c r="E632" s="7">
        <v>16463908.029999999</v>
      </c>
      <c r="F632" s="6"/>
      <c r="G632" s="130" t="str">
        <f>VLOOKUP(A632,'NCES LEA District ID'!$F$3:$S$854,14,FALSE)</f>
        <v>1734740</v>
      </c>
      <c r="H632" s="131">
        <f>VLOOKUP(A632,'Enrollment FY18-20'!$A$9:$BL$859,62,FALSE)</f>
        <v>14455.25</v>
      </c>
      <c r="I632" s="132">
        <f t="shared" si="18"/>
        <v>1138.9569900209267</v>
      </c>
      <c r="J632" s="133">
        <f>VLOOKUP(A632,'SAIPE FY22'!$C$9:$N$859,9,FALSE)</f>
        <v>8.3320788800240853E-2</v>
      </c>
      <c r="K632" s="134">
        <f t="shared" si="19"/>
        <v>1326450</v>
      </c>
      <c r="L632" s="130" t="s">
        <v>10420</v>
      </c>
    </row>
    <row r="633" spans="1:12" ht="15.5" thickTop="1" thickBot="1" x14ac:dyDescent="0.4">
      <c r="A633" s="50" t="s">
        <v>788</v>
      </c>
      <c r="B633" s="9" t="s">
        <v>789</v>
      </c>
      <c r="C633" s="9" t="s">
        <v>723</v>
      </c>
      <c r="D633" s="9" t="s">
        <v>119</v>
      </c>
      <c r="E633" s="7">
        <v>1845030.39</v>
      </c>
      <c r="F633" s="6"/>
      <c r="G633" s="130" t="str">
        <f>VLOOKUP(A633,'NCES LEA District ID'!$F$3:$S$854,14,FALSE)</f>
        <v>1715030</v>
      </c>
      <c r="H633" s="131">
        <f>VLOOKUP(A633,'Enrollment FY18-20'!$A$9:$BL$859,62,FALSE)</f>
        <v>1495</v>
      </c>
      <c r="I633" s="132">
        <f t="shared" si="18"/>
        <v>1234.1340401337793</v>
      </c>
      <c r="J633" s="133">
        <f>VLOOKUP(A633,'SAIPE FY22'!$C$9:$N$859,9,FALSE)</f>
        <v>8.3113456464379953E-2</v>
      </c>
      <c r="K633" s="134">
        <f t="shared" si="19"/>
        <v>1327945</v>
      </c>
      <c r="L633" s="130" t="s">
        <v>10420</v>
      </c>
    </row>
    <row r="634" spans="1:12" ht="15.5" thickTop="1" thickBot="1" x14ac:dyDescent="0.4">
      <c r="A634" s="50" t="s">
        <v>122</v>
      </c>
      <c r="B634" s="9" t="s">
        <v>123</v>
      </c>
      <c r="C634" s="9" t="s">
        <v>98</v>
      </c>
      <c r="D634" s="9" t="s">
        <v>10</v>
      </c>
      <c r="E634" s="7">
        <v>2842653.17</v>
      </c>
      <c r="F634" s="6"/>
      <c r="G634" s="130" t="str">
        <f>VLOOKUP(A634,'NCES LEA District ID'!$F$3:$S$854,14,FALSE)</f>
        <v>1731050</v>
      </c>
      <c r="H634" s="131">
        <f>VLOOKUP(A634,'Enrollment FY18-20'!$A$9:$BL$859,62,FALSE)</f>
        <v>864</v>
      </c>
      <c r="I634" s="132">
        <f t="shared" si="18"/>
        <v>3290.107835648148</v>
      </c>
      <c r="J634" s="133">
        <f>VLOOKUP(A634,'SAIPE FY22'!$C$9:$N$859,9,FALSE)</f>
        <v>8.2878953107960743E-2</v>
      </c>
      <c r="K634" s="134">
        <f t="shared" si="19"/>
        <v>1328809</v>
      </c>
      <c r="L634" s="130" t="s">
        <v>10420</v>
      </c>
    </row>
    <row r="635" spans="1:12" ht="15.5" thickTop="1" thickBot="1" x14ac:dyDescent="0.4">
      <c r="A635" s="50" t="s">
        <v>911</v>
      </c>
      <c r="B635" s="9" t="s">
        <v>912</v>
      </c>
      <c r="C635" s="9" t="s">
        <v>908</v>
      </c>
      <c r="D635" s="9" t="s">
        <v>108</v>
      </c>
      <c r="E635" s="7">
        <v>3341674.12</v>
      </c>
      <c r="F635" s="6"/>
      <c r="G635" s="130" t="str">
        <f>VLOOKUP(A635,'NCES LEA District ID'!$F$3:$S$854,14,FALSE)</f>
        <v>1726610</v>
      </c>
      <c r="H635" s="131">
        <f>VLOOKUP(A635,'Enrollment FY18-20'!$A$9:$BL$859,62,FALSE)</f>
        <v>1109</v>
      </c>
      <c r="I635" s="132">
        <f t="shared" si="18"/>
        <v>3013.2318485121732</v>
      </c>
      <c r="J635" s="133">
        <f>VLOOKUP(A635,'SAIPE FY22'!$C$9:$N$859,9,FALSE)</f>
        <v>8.2742316784869971E-2</v>
      </c>
      <c r="K635" s="134">
        <f t="shared" si="19"/>
        <v>1329918</v>
      </c>
      <c r="L635" s="130" t="s">
        <v>10420</v>
      </c>
    </row>
    <row r="636" spans="1:12" ht="15.5" thickTop="1" thickBot="1" x14ac:dyDescent="0.4">
      <c r="A636" s="50" t="s">
        <v>715</v>
      </c>
      <c r="B636" s="9" t="s">
        <v>716</v>
      </c>
      <c r="C636" s="9" t="s">
        <v>663</v>
      </c>
      <c r="D636" s="9" t="s">
        <v>10</v>
      </c>
      <c r="E636" s="7">
        <v>858581.77</v>
      </c>
      <c r="F636" s="6"/>
      <c r="G636" s="130" t="str">
        <f>VLOOKUP(A636,'NCES LEA District ID'!$F$3:$S$854,14,FALSE)</f>
        <v>1722710</v>
      </c>
      <c r="H636" s="131">
        <f>VLOOKUP(A636,'Enrollment FY18-20'!$A$9:$BL$859,62,FALSE)</f>
        <v>488</v>
      </c>
      <c r="I636" s="132">
        <f t="shared" si="18"/>
        <v>1759.3888729508196</v>
      </c>
      <c r="J636" s="133">
        <f>VLOOKUP(A636,'SAIPE FY22'!$C$9:$N$859,9,FALSE)</f>
        <v>8.2089552238805971E-2</v>
      </c>
      <c r="K636" s="134">
        <f t="shared" si="19"/>
        <v>1330406</v>
      </c>
      <c r="L636" s="130" t="s">
        <v>10420</v>
      </c>
    </row>
    <row r="637" spans="1:12" ht="15.5" thickTop="1" thickBot="1" x14ac:dyDescent="0.4">
      <c r="A637" s="50" t="s">
        <v>1316</v>
      </c>
      <c r="B637" s="9" t="s">
        <v>1317</v>
      </c>
      <c r="C637" s="9" t="s">
        <v>1313</v>
      </c>
      <c r="D637" s="9" t="s">
        <v>10</v>
      </c>
      <c r="E637" s="7">
        <v>1586002.4999999998</v>
      </c>
      <c r="F637" s="6"/>
      <c r="G637" s="130" t="str">
        <f>VLOOKUP(A637,'NCES LEA District ID'!$F$3:$S$854,14,FALSE)</f>
        <v>1724750</v>
      </c>
      <c r="H637" s="131">
        <f>VLOOKUP(A637,'Enrollment FY18-20'!$A$9:$BL$859,62,FALSE)</f>
        <v>1153.5</v>
      </c>
      <c r="I637" s="132">
        <f t="shared" si="18"/>
        <v>1374.9479843953184</v>
      </c>
      <c r="J637" s="133">
        <f>VLOOKUP(A637,'SAIPE FY22'!$C$9:$N$859,9,FALSE)</f>
        <v>8.1702127659574464E-2</v>
      </c>
      <c r="K637" s="134">
        <f t="shared" si="19"/>
        <v>1331559.5</v>
      </c>
      <c r="L637" s="130" t="s">
        <v>10420</v>
      </c>
    </row>
    <row r="638" spans="1:12" ht="15.5" thickTop="1" thickBot="1" x14ac:dyDescent="0.4">
      <c r="A638" s="50" t="s">
        <v>1269</v>
      </c>
      <c r="B638" s="9" t="s">
        <v>1270</v>
      </c>
      <c r="C638" s="9" t="s">
        <v>1252</v>
      </c>
      <c r="D638" s="9" t="s">
        <v>108</v>
      </c>
      <c r="E638" s="7">
        <v>247292.18</v>
      </c>
      <c r="F638" s="6"/>
      <c r="G638" s="130" t="str">
        <f>VLOOKUP(A638,'NCES LEA District ID'!$F$3:$S$854,14,FALSE)</f>
        <v>1717220</v>
      </c>
      <c r="H638" s="131">
        <f>VLOOKUP(A638,'Enrollment FY18-20'!$A$9:$BL$859,62,FALSE)</f>
        <v>199.5</v>
      </c>
      <c r="I638" s="132">
        <f t="shared" si="18"/>
        <v>1239.5597994987468</v>
      </c>
      <c r="J638" s="133">
        <f>VLOOKUP(A638,'SAIPE FY22'!$C$9:$N$859,9,FALSE)</f>
        <v>8.1699346405228759E-2</v>
      </c>
      <c r="K638" s="134">
        <f t="shared" si="19"/>
        <v>1331759</v>
      </c>
      <c r="L638" s="130" t="s">
        <v>10420</v>
      </c>
    </row>
    <row r="639" spans="1:12" ht="15.5" thickTop="1" thickBot="1" x14ac:dyDescent="0.4">
      <c r="A639" s="50" t="s">
        <v>197</v>
      </c>
      <c r="B639" s="9" t="s">
        <v>198</v>
      </c>
      <c r="C639" s="9" t="s">
        <v>128</v>
      </c>
      <c r="D639" s="9" t="s">
        <v>119</v>
      </c>
      <c r="E639" s="7">
        <v>5604015.5200000005</v>
      </c>
      <c r="F639" s="6"/>
      <c r="G639" s="130" t="str">
        <f>VLOOKUP(A639,'NCES LEA District ID'!$F$3:$S$854,14,FALSE)</f>
        <v>1724090</v>
      </c>
      <c r="H639" s="131">
        <f>VLOOKUP(A639,'Enrollment FY18-20'!$A$9:$BL$859,62,FALSE)</f>
        <v>6329.5</v>
      </c>
      <c r="I639" s="132">
        <f t="shared" si="18"/>
        <v>885.38044395291899</v>
      </c>
      <c r="J639" s="133">
        <f>VLOOKUP(A639,'SAIPE FY22'!$C$9:$N$859,9,FALSE)</f>
        <v>8.1695966907962769E-2</v>
      </c>
      <c r="K639" s="134">
        <f t="shared" si="19"/>
        <v>1338088.5</v>
      </c>
      <c r="L639" s="130" t="s">
        <v>10420</v>
      </c>
    </row>
    <row r="640" spans="1:12" ht="15.5" thickTop="1" thickBot="1" x14ac:dyDescent="0.4">
      <c r="A640" s="50" t="s">
        <v>1012</v>
      </c>
      <c r="B640" s="9" t="s">
        <v>1013</v>
      </c>
      <c r="C640" s="9" t="s">
        <v>978</v>
      </c>
      <c r="D640" s="9" t="s">
        <v>10</v>
      </c>
      <c r="E640" s="7">
        <v>837607.86999999988</v>
      </c>
      <c r="F640" s="6"/>
      <c r="G640" s="130" t="str">
        <f>VLOOKUP(A640,'NCES LEA District ID'!$F$3:$S$854,14,FALSE)</f>
        <v>1703810</v>
      </c>
      <c r="H640" s="131">
        <f>VLOOKUP(A640,'Enrollment FY18-20'!$A$9:$BL$859,62,FALSE)</f>
        <v>332.5</v>
      </c>
      <c r="I640" s="132">
        <f t="shared" si="18"/>
        <v>2519.1214135338341</v>
      </c>
      <c r="J640" s="133">
        <f>VLOOKUP(A640,'SAIPE FY22'!$C$9:$N$859,9,FALSE)</f>
        <v>8.1570996978851965E-2</v>
      </c>
      <c r="K640" s="134">
        <f t="shared" si="19"/>
        <v>1338421</v>
      </c>
      <c r="L640" s="130" t="s">
        <v>10420</v>
      </c>
    </row>
    <row r="641" spans="1:12" ht="15.5" thickTop="1" thickBot="1" x14ac:dyDescent="0.4">
      <c r="A641" s="50" t="s">
        <v>766</v>
      </c>
      <c r="B641" s="9" t="s">
        <v>767</v>
      </c>
      <c r="C641" s="9" t="s">
        <v>723</v>
      </c>
      <c r="D641" s="9" t="s">
        <v>108</v>
      </c>
      <c r="E641" s="7">
        <v>597458.80000000016</v>
      </c>
      <c r="F641" s="6"/>
      <c r="G641" s="130" t="str">
        <f>VLOOKUP(A641,'NCES LEA District ID'!$F$3:$S$854,14,FALSE)</f>
        <v>1717160</v>
      </c>
      <c r="H641" s="131">
        <f>VLOOKUP(A641,'Enrollment FY18-20'!$A$9:$BL$859,62,FALSE)</f>
        <v>831</v>
      </c>
      <c r="I641" s="132">
        <f t="shared" si="18"/>
        <v>718.96365824308077</v>
      </c>
      <c r="J641" s="133">
        <f>VLOOKUP(A641,'SAIPE FY22'!$C$9:$N$859,9,FALSE)</f>
        <v>8.1172491544532127E-2</v>
      </c>
      <c r="K641" s="134">
        <f t="shared" si="19"/>
        <v>1339252</v>
      </c>
      <c r="L641" s="130" t="s">
        <v>10420</v>
      </c>
    </row>
    <row r="642" spans="1:12" ht="15.5" thickTop="1" thickBot="1" x14ac:dyDescent="0.4">
      <c r="A642" s="50" t="s">
        <v>155</v>
      </c>
      <c r="B642" s="9" t="s">
        <v>156</v>
      </c>
      <c r="C642" s="9" t="s">
        <v>128</v>
      </c>
      <c r="D642" s="9" t="s">
        <v>108</v>
      </c>
      <c r="E642" s="7">
        <v>461445.26</v>
      </c>
      <c r="F642" s="6"/>
      <c r="G642" s="130" t="str">
        <f>VLOOKUP(A642,'NCES LEA District ID'!$F$3:$S$854,14,FALSE)</f>
        <v>1704800</v>
      </c>
      <c r="H642" s="131">
        <f>VLOOKUP(A642,'Enrollment FY18-20'!$A$9:$BL$859,62,FALSE)</f>
        <v>724.5</v>
      </c>
      <c r="I642" s="132">
        <f t="shared" si="18"/>
        <v>636.91547273982053</v>
      </c>
      <c r="J642" s="133">
        <f>VLOOKUP(A642,'SAIPE FY22'!$C$9:$N$859,9,FALSE)</f>
        <v>8.1041968162083936E-2</v>
      </c>
      <c r="K642" s="134">
        <f t="shared" si="19"/>
        <v>1339976.5</v>
      </c>
      <c r="L642" s="130" t="s">
        <v>10420</v>
      </c>
    </row>
    <row r="643" spans="1:12" ht="15.5" thickTop="1" thickBot="1" x14ac:dyDescent="0.4">
      <c r="A643" s="50" t="s">
        <v>109</v>
      </c>
      <c r="B643" s="9" t="s">
        <v>110</v>
      </c>
      <c r="C643" s="9" t="s">
        <v>98</v>
      </c>
      <c r="D643" s="9" t="s">
        <v>108</v>
      </c>
      <c r="E643" s="7">
        <v>2156771.36</v>
      </c>
      <c r="F643" s="6"/>
      <c r="G643" s="130" t="str">
        <f>VLOOKUP(A643,'NCES LEA District ID'!$F$3:$S$854,14,FALSE)</f>
        <v>1732550</v>
      </c>
      <c r="H643" s="131">
        <f>VLOOKUP(A643,'Enrollment FY18-20'!$A$9:$BL$859,62,FALSE)</f>
        <v>697</v>
      </c>
      <c r="I643" s="132">
        <f t="shared" si="18"/>
        <v>3094.3635007173598</v>
      </c>
      <c r="J643" s="133">
        <f>VLOOKUP(A643,'SAIPE FY22'!$C$9:$N$859,9,FALSE)</f>
        <v>0.08</v>
      </c>
      <c r="K643" s="134">
        <f t="shared" si="19"/>
        <v>1340673.5</v>
      </c>
      <c r="L643" s="130" t="s">
        <v>10420</v>
      </c>
    </row>
    <row r="644" spans="1:12" ht="15.5" thickTop="1" thickBot="1" x14ac:dyDescent="0.4">
      <c r="A644" s="50" t="s">
        <v>994</v>
      </c>
      <c r="B644" s="9" t="s">
        <v>995</v>
      </c>
      <c r="C644" s="9" t="s">
        <v>981</v>
      </c>
      <c r="D644" s="9" t="s">
        <v>10</v>
      </c>
      <c r="E644" s="7">
        <v>568531.99</v>
      </c>
      <c r="F644" s="6"/>
      <c r="G644" s="130" t="str">
        <f>VLOOKUP(A644,'NCES LEA District ID'!$F$3:$S$854,14,FALSE)</f>
        <v>1721680</v>
      </c>
      <c r="H644" s="131">
        <f>VLOOKUP(A644,'Enrollment FY18-20'!$A$9:$BL$859,62,FALSE)</f>
        <v>225</v>
      </c>
      <c r="I644" s="132">
        <f t="shared" si="18"/>
        <v>2526.8088444444443</v>
      </c>
      <c r="J644" s="133">
        <f>VLOOKUP(A644,'SAIPE FY22'!$C$9:$N$859,9,FALSE)</f>
        <v>7.9681274900398405E-2</v>
      </c>
      <c r="K644" s="134">
        <f t="shared" si="19"/>
        <v>1340898.5</v>
      </c>
      <c r="L644" s="130" t="s">
        <v>10420</v>
      </c>
    </row>
    <row r="645" spans="1:12" ht="15.5" thickTop="1" thickBot="1" x14ac:dyDescent="0.4">
      <c r="A645" s="50" t="s">
        <v>1402</v>
      </c>
      <c r="B645" s="9" t="s">
        <v>1403</v>
      </c>
      <c r="C645" s="9" t="s">
        <v>1395</v>
      </c>
      <c r="D645" s="9" t="s">
        <v>108</v>
      </c>
      <c r="E645" s="7">
        <v>9452946.4199999981</v>
      </c>
      <c r="F645" s="6"/>
      <c r="G645" s="130" t="str">
        <f>VLOOKUP(A645,'NCES LEA District ID'!$F$3:$S$854,14,FALSE)</f>
        <v>1725290</v>
      </c>
      <c r="H645" s="131">
        <f>VLOOKUP(A645,'Enrollment FY18-20'!$A$9:$BL$859,62,FALSE)</f>
        <v>4354</v>
      </c>
      <c r="I645" s="132">
        <f t="shared" si="18"/>
        <v>2171.094722094625</v>
      </c>
      <c r="J645" s="133">
        <f>VLOOKUP(A645,'SAIPE FY22'!$C$9:$N$859,9,FALSE)</f>
        <v>7.929901423877328E-2</v>
      </c>
      <c r="K645" s="134">
        <f t="shared" si="19"/>
        <v>1345252.5</v>
      </c>
      <c r="L645" s="130" t="s">
        <v>10420</v>
      </c>
    </row>
    <row r="646" spans="1:12" ht="15.5" thickTop="1" thickBot="1" x14ac:dyDescent="0.4">
      <c r="A646" s="50" t="s">
        <v>1757</v>
      </c>
      <c r="B646" s="9" t="s">
        <v>1758</v>
      </c>
      <c r="C646" s="9" t="s">
        <v>907</v>
      </c>
      <c r="D646" s="9" t="s">
        <v>108</v>
      </c>
      <c r="E646" s="7">
        <v>296496.15999999997</v>
      </c>
      <c r="F646" s="6"/>
      <c r="G646" s="130" t="str">
        <f>VLOOKUP(A646,'NCES LEA District ID'!$F$3:$S$854,14,FALSE)</f>
        <v>1714160</v>
      </c>
      <c r="H646" s="131">
        <f>VLOOKUP(A646,'Enrollment FY18-20'!$A$9:$BL$859,62,FALSE)</f>
        <v>349.5</v>
      </c>
      <c r="I646" s="132">
        <f t="shared" si="18"/>
        <v>848.34380543633756</v>
      </c>
      <c r="J646" s="133">
        <f>VLOOKUP(A646,'SAIPE FY22'!$C$9:$N$859,9,FALSE)</f>
        <v>7.8758949880668255E-2</v>
      </c>
      <c r="K646" s="134">
        <f t="shared" si="19"/>
        <v>1345602</v>
      </c>
      <c r="L646" s="130" t="s">
        <v>10420</v>
      </c>
    </row>
    <row r="647" spans="1:12" ht="15.5" thickTop="1" thickBot="1" x14ac:dyDescent="0.4">
      <c r="A647" s="50" t="s">
        <v>1765</v>
      </c>
      <c r="B647" s="9" t="s">
        <v>1766</v>
      </c>
      <c r="C647" s="9" t="s">
        <v>128</v>
      </c>
      <c r="D647" s="9" t="s">
        <v>108</v>
      </c>
      <c r="E647" s="7">
        <v>1522420.6300000001</v>
      </c>
      <c r="F647" s="6"/>
      <c r="G647" s="130" t="str">
        <f>VLOOKUP(A647,'NCES LEA District ID'!$F$3:$S$854,14,FALSE)</f>
        <v>1707290</v>
      </c>
      <c r="H647" s="131">
        <f>VLOOKUP(A647,'Enrollment FY18-20'!$A$9:$BL$859,62,FALSE)</f>
        <v>2023.25</v>
      </c>
      <c r="I647" s="132">
        <f t="shared" si="18"/>
        <v>752.46293339923398</v>
      </c>
      <c r="J647" s="133">
        <f>VLOOKUP(A647,'SAIPE FY22'!$C$9:$N$859,9,FALSE)</f>
        <v>7.8319327731092431E-2</v>
      </c>
      <c r="K647" s="134">
        <f t="shared" si="19"/>
        <v>1347625.25</v>
      </c>
      <c r="L647" s="130" t="s">
        <v>10420</v>
      </c>
    </row>
    <row r="648" spans="1:12" ht="15.5" thickTop="1" thickBot="1" x14ac:dyDescent="0.4">
      <c r="A648" s="50" t="s">
        <v>1790</v>
      </c>
      <c r="B648" s="9" t="s">
        <v>1791</v>
      </c>
      <c r="C648" s="9" t="s">
        <v>907</v>
      </c>
      <c r="D648" s="9" t="s">
        <v>108</v>
      </c>
      <c r="E648" s="7">
        <v>4821610.0399999991</v>
      </c>
      <c r="F648" s="6"/>
      <c r="G648" s="130" t="str">
        <f>VLOOKUP(A648,'NCES LEA District ID'!$F$3:$S$854,14,FALSE)</f>
        <v>1739510</v>
      </c>
      <c r="H648" s="131">
        <f>VLOOKUP(A648,'Enrollment FY18-20'!$A$9:$BL$859,62,FALSE)</f>
        <v>4065.25</v>
      </c>
      <c r="I648" s="132">
        <f t="shared" ref="I648:I711" si="20">E648/H648</f>
        <v>1186.0549880081173</v>
      </c>
      <c r="J648" s="133">
        <f>VLOOKUP(A648,'SAIPE FY22'!$C$9:$N$859,9,FALSE)</f>
        <v>7.790401112914444E-2</v>
      </c>
      <c r="K648" s="134">
        <f t="shared" si="19"/>
        <v>1351690.5</v>
      </c>
      <c r="L648" s="130" t="s">
        <v>10420</v>
      </c>
    </row>
    <row r="649" spans="1:12" ht="15.5" thickTop="1" thickBot="1" x14ac:dyDescent="0.4">
      <c r="A649" s="50" t="s">
        <v>175</v>
      </c>
      <c r="B649" s="9" t="s">
        <v>176</v>
      </c>
      <c r="C649" s="9" t="s">
        <v>128</v>
      </c>
      <c r="D649" s="9" t="s">
        <v>108</v>
      </c>
      <c r="E649" s="7">
        <v>565334.91999999993</v>
      </c>
      <c r="F649" s="6"/>
      <c r="G649" s="130" t="str">
        <f>VLOOKUP(A649,'NCES LEA District ID'!$F$3:$S$854,14,FALSE)</f>
        <v>1726820</v>
      </c>
      <c r="H649" s="131">
        <f>VLOOKUP(A649,'Enrollment FY18-20'!$A$9:$BL$859,62,FALSE)</f>
        <v>629.5</v>
      </c>
      <c r="I649" s="132">
        <f t="shared" si="20"/>
        <v>898.06976965845899</v>
      </c>
      <c r="J649" s="133">
        <f>VLOOKUP(A649,'SAIPE FY22'!$C$9:$N$859,9,FALSE)</f>
        <v>7.7777777777777779E-2</v>
      </c>
      <c r="K649" s="134">
        <f t="shared" si="19"/>
        <v>1352320</v>
      </c>
      <c r="L649" s="130" t="s">
        <v>10420</v>
      </c>
    </row>
    <row r="650" spans="1:12" ht="15.5" thickTop="1" thickBot="1" x14ac:dyDescent="0.4">
      <c r="A650" s="50" t="s">
        <v>752</v>
      </c>
      <c r="B650" s="9" t="s">
        <v>753</v>
      </c>
      <c r="C650" s="9" t="s">
        <v>723</v>
      </c>
      <c r="D650" s="9" t="s">
        <v>108</v>
      </c>
      <c r="E650" s="7">
        <v>3355169.7199999997</v>
      </c>
      <c r="F650" s="6"/>
      <c r="G650" s="130" t="str">
        <f>VLOOKUP(A650,'NCES LEA District ID'!$F$3:$S$854,14,FALSE)</f>
        <v>1723460</v>
      </c>
      <c r="H650" s="131">
        <f>VLOOKUP(A650,'Enrollment FY18-20'!$A$9:$BL$859,62,FALSE)</f>
        <v>3050.25</v>
      </c>
      <c r="I650" s="132">
        <f t="shared" si="20"/>
        <v>1099.9654847963282</v>
      </c>
      <c r="J650" s="133">
        <f>VLOOKUP(A650,'SAIPE FY22'!$C$9:$N$859,9,FALSE)</f>
        <v>7.6594446139761976E-2</v>
      </c>
      <c r="K650" s="134">
        <f t="shared" ref="K650:K713" si="21">+K649+H650</f>
        <v>1355370.25</v>
      </c>
      <c r="L650" s="130" t="s">
        <v>10420</v>
      </c>
    </row>
    <row r="651" spans="1:12" ht="15.5" thickTop="1" thickBot="1" x14ac:dyDescent="0.4">
      <c r="A651" s="50" t="s">
        <v>442</v>
      </c>
      <c r="B651" s="9" t="s">
        <v>443</v>
      </c>
      <c r="C651" s="9" t="s">
        <v>435</v>
      </c>
      <c r="D651" s="9" t="s">
        <v>10</v>
      </c>
      <c r="E651" s="7">
        <v>1099571.2400000002</v>
      </c>
      <c r="F651" s="6"/>
      <c r="G651" s="130" t="str">
        <f>VLOOKUP(A651,'NCES LEA District ID'!$F$3:$S$854,14,FALSE)</f>
        <v>1730060</v>
      </c>
      <c r="H651" s="131">
        <f>VLOOKUP(A651,'Enrollment FY18-20'!$A$9:$BL$859,62,FALSE)</f>
        <v>312</v>
      </c>
      <c r="I651" s="132">
        <f t="shared" si="20"/>
        <v>3524.2667948717958</v>
      </c>
      <c r="J651" s="133">
        <f>VLOOKUP(A651,'SAIPE FY22'!$C$9:$N$859,9,FALSE)</f>
        <v>7.650273224043716E-2</v>
      </c>
      <c r="K651" s="134">
        <f t="shared" si="21"/>
        <v>1355682.25</v>
      </c>
      <c r="L651" s="130" t="s">
        <v>10420</v>
      </c>
    </row>
    <row r="652" spans="1:12" ht="15.5" thickTop="1" thickBot="1" x14ac:dyDescent="0.4">
      <c r="A652" s="50" t="s">
        <v>553</v>
      </c>
      <c r="B652" s="9" t="s">
        <v>554</v>
      </c>
      <c r="C652" s="9" t="s">
        <v>550</v>
      </c>
      <c r="D652" s="9" t="s">
        <v>10</v>
      </c>
      <c r="E652" s="7">
        <v>4475768.1400000006</v>
      </c>
      <c r="F652" s="6"/>
      <c r="G652" s="130" t="str">
        <f>VLOOKUP(A652,'NCES LEA District ID'!$F$3:$S$854,14,FALSE)</f>
        <v>1739420</v>
      </c>
      <c r="H652" s="131">
        <f>VLOOKUP(A652,'Enrollment FY18-20'!$A$9:$BL$859,62,FALSE)</f>
        <v>1296</v>
      </c>
      <c r="I652" s="132">
        <f t="shared" si="20"/>
        <v>3453.5247993827165</v>
      </c>
      <c r="J652" s="133">
        <f>VLOOKUP(A652,'SAIPE FY22'!$C$9:$N$859,9,FALSE)</f>
        <v>7.6388888888888895E-2</v>
      </c>
      <c r="K652" s="134">
        <f t="shared" si="21"/>
        <v>1356978.25</v>
      </c>
      <c r="L652" s="130" t="s">
        <v>10420</v>
      </c>
    </row>
    <row r="653" spans="1:12" ht="15.5" thickTop="1" thickBot="1" x14ac:dyDescent="0.4">
      <c r="A653" s="50" t="s">
        <v>661</v>
      </c>
      <c r="B653" s="9" t="s">
        <v>662</v>
      </c>
      <c r="C653" s="9" t="s">
        <v>646</v>
      </c>
      <c r="D653" s="9" t="s">
        <v>10</v>
      </c>
      <c r="E653" s="7">
        <v>1618812.14</v>
      </c>
      <c r="F653" s="6"/>
      <c r="G653" s="130" t="str">
        <f>VLOOKUP(A653,'NCES LEA District ID'!$F$3:$S$854,14,FALSE)</f>
        <v>1736570</v>
      </c>
      <c r="H653" s="131">
        <f>VLOOKUP(A653,'Enrollment FY18-20'!$A$9:$BL$859,62,FALSE)</f>
        <v>798.5</v>
      </c>
      <c r="I653" s="132">
        <f t="shared" si="20"/>
        <v>2027.3163932373197</v>
      </c>
      <c r="J653" s="133">
        <f>VLOOKUP(A653,'SAIPE FY22'!$C$9:$N$859,9,FALSE)</f>
        <v>7.6335877862595422E-2</v>
      </c>
      <c r="K653" s="134">
        <f t="shared" si="21"/>
        <v>1357776.75</v>
      </c>
      <c r="L653" s="130" t="s">
        <v>10420</v>
      </c>
    </row>
    <row r="654" spans="1:12" ht="15.5" thickTop="1" thickBot="1" x14ac:dyDescent="0.4">
      <c r="A654" s="50" t="s">
        <v>719</v>
      </c>
      <c r="B654" s="9" t="s">
        <v>720</v>
      </c>
      <c r="C654" s="9" t="s">
        <v>663</v>
      </c>
      <c r="D654" s="9" t="s">
        <v>10</v>
      </c>
      <c r="E654" s="7">
        <v>524515.45000000007</v>
      </c>
      <c r="F654" s="6"/>
      <c r="G654" s="130" t="str">
        <f>VLOOKUP(A654,'NCES LEA District ID'!$F$3:$S$854,14,FALSE)</f>
        <v>1700109</v>
      </c>
      <c r="H654" s="131">
        <f>VLOOKUP(A654,'Enrollment FY18-20'!$A$9:$BL$859,62,FALSE)</f>
        <v>566.5</v>
      </c>
      <c r="I654" s="132">
        <f t="shared" si="20"/>
        <v>925.88781994704334</v>
      </c>
      <c r="J654" s="133">
        <f>VLOOKUP(A654,'SAIPE FY22'!$C$9:$N$859,9,FALSE)</f>
        <v>7.6271186440677971E-2</v>
      </c>
      <c r="K654" s="134">
        <f t="shared" si="21"/>
        <v>1358343.25</v>
      </c>
      <c r="L654" s="130" t="s">
        <v>10420</v>
      </c>
    </row>
    <row r="655" spans="1:12" ht="15.5" thickTop="1" thickBot="1" x14ac:dyDescent="0.4">
      <c r="A655" s="50" t="s">
        <v>1625</v>
      </c>
      <c r="B655" s="9" t="s">
        <v>1626</v>
      </c>
      <c r="C655" s="9" t="s">
        <v>1617</v>
      </c>
      <c r="D655" s="9" t="s">
        <v>10</v>
      </c>
      <c r="E655" s="7">
        <v>1166256.2000000002</v>
      </c>
      <c r="F655" s="6"/>
      <c r="G655" s="130" t="str">
        <f>VLOOKUP(A655,'NCES LEA District ID'!$F$3:$S$854,14,FALSE)</f>
        <v>1739450</v>
      </c>
      <c r="H655" s="131">
        <f>VLOOKUP(A655,'Enrollment FY18-20'!$A$9:$BL$859,62,FALSE)</f>
        <v>510.5</v>
      </c>
      <c r="I655" s="132">
        <f t="shared" si="20"/>
        <v>2284.5371204701278</v>
      </c>
      <c r="J655" s="133">
        <f>VLOOKUP(A655,'SAIPE FY22'!$C$9:$N$859,9,FALSE)</f>
        <v>7.6124567474048443E-2</v>
      </c>
      <c r="K655" s="134">
        <f t="shared" si="21"/>
        <v>1358853.75</v>
      </c>
      <c r="L655" s="130" t="s">
        <v>10420</v>
      </c>
    </row>
    <row r="656" spans="1:12" ht="15.5" thickTop="1" thickBot="1" x14ac:dyDescent="0.4">
      <c r="A656" s="50" t="s">
        <v>571</v>
      </c>
      <c r="B656" s="9" t="s">
        <v>572</v>
      </c>
      <c r="C656" s="9" t="s">
        <v>550</v>
      </c>
      <c r="D656" s="9" t="s">
        <v>108</v>
      </c>
      <c r="E656" s="7">
        <v>340364.33999999997</v>
      </c>
      <c r="F656" s="6"/>
      <c r="G656" s="130" t="str">
        <f>VLOOKUP(A656,'NCES LEA District ID'!$F$3:$S$854,14,FALSE)</f>
        <v>1737470</v>
      </c>
      <c r="H656" s="131">
        <f>VLOOKUP(A656,'Enrollment FY18-20'!$A$9:$BL$859,62,FALSE)</f>
        <v>146.5</v>
      </c>
      <c r="I656" s="132">
        <f t="shared" si="20"/>
        <v>2323.3060750853242</v>
      </c>
      <c r="J656" s="133">
        <f>VLOOKUP(A656,'SAIPE FY22'!$C$9:$N$859,9,FALSE)</f>
        <v>7.586206896551724E-2</v>
      </c>
      <c r="K656" s="134">
        <f t="shared" si="21"/>
        <v>1359000.25</v>
      </c>
      <c r="L656" s="130" t="s">
        <v>10420</v>
      </c>
    </row>
    <row r="657" spans="1:12" ht="15.5" thickTop="1" thickBot="1" x14ac:dyDescent="0.4">
      <c r="A657" s="50" t="s">
        <v>1340</v>
      </c>
      <c r="B657" s="9" t="s">
        <v>1341</v>
      </c>
      <c r="C657" s="9" t="s">
        <v>1339</v>
      </c>
      <c r="D657" s="9" t="s">
        <v>10</v>
      </c>
      <c r="E657" s="7">
        <v>302622.27000000008</v>
      </c>
      <c r="F657" s="6"/>
      <c r="G657" s="130" t="str">
        <f>VLOOKUP(A657,'NCES LEA District ID'!$F$3:$S$854,14,FALSE)</f>
        <v>1700102</v>
      </c>
      <c r="H657" s="131">
        <f>VLOOKUP(A657,'Enrollment FY18-20'!$A$9:$BL$859,62,FALSE)</f>
        <v>126.5</v>
      </c>
      <c r="I657" s="132">
        <f t="shared" si="20"/>
        <v>2392.2709090909098</v>
      </c>
      <c r="J657" s="133">
        <f>VLOOKUP(A657,'SAIPE FY22'!$C$9:$N$859,9,FALSE)</f>
        <v>7.5268817204301078E-2</v>
      </c>
      <c r="K657" s="134">
        <f t="shared" si="21"/>
        <v>1359126.75</v>
      </c>
      <c r="L657" s="130" t="s">
        <v>10420</v>
      </c>
    </row>
    <row r="658" spans="1:12" ht="15.5" thickTop="1" thickBot="1" x14ac:dyDescent="0.4">
      <c r="A658" s="50" t="s">
        <v>563</v>
      </c>
      <c r="B658" s="9" t="s">
        <v>564</v>
      </c>
      <c r="C658" s="9" t="s">
        <v>550</v>
      </c>
      <c r="D658" s="9" t="s">
        <v>108</v>
      </c>
      <c r="E658" s="7">
        <v>720631.14</v>
      </c>
      <c r="F658" s="6"/>
      <c r="G658" s="130" t="str">
        <f>VLOOKUP(A658,'NCES LEA District ID'!$F$3:$S$854,14,FALSE)</f>
        <v>1716530</v>
      </c>
      <c r="H658" s="131">
        <f>VLOOKUP(A658,'Enrollment FY18-20'!$A$9:$BL$859,62,FALSE)</f>
        <v>240</v>
      </c>
      <c r="I658" s="132">
        <f t="shared" si="20"/>
        <v>3002.6297500000001</v>
      </c>
      <c r="J658" s="133">
        <f>VLOOKUP(A658,'SAIPE FY22'!$C$9:$N$859,9,FALSE)</f>
        <v>7.5221238938053103E-2</v>
      </c>
      <c r="K658" s="134">
        <f t="shared" si="21"/>
        <v>1359366.75</v>
      </c>
      <c r="L658" s="130" t="s">
        <v>10420</v>
      </c>
    </row>
    <row r="659" spans="1:12" ht="15.5" thickTop="1" thickBot="1" x14ac:dyDescent="0.4">
      <c r="A659" s="50" t="s">
        <v>1743</v>
      </c>
      <c r="B659" s="9" t="s">
        <v>1744</v>
      </c>
      <c r="C659" s="9" t="s">
        <v>907</v>
      </c>
      <c r="D659" s="9" t="s">
        <v>108</v>
      </c>
      <c r="E659" s="7">
        <v>965103.1100000001</v>
      </c>
      <c r="F659" s="6"/>
      <c r="G659" s="130" t="str">
        <f>VLOOKUP(A659,'NCES LEA District ID'!$F$3:$S$854,14,FALSE)</f>
        <v>1709210</v>
      </c>
      <c r="H659" s="131">
        <f>VLOOKUP(A659,'Enrollment FY18-20'!$A$9:$BL$859,62,FALSE)</f>
        <v>581.5</v>
      </c>
      <c r="I659" s="132">
        <f t="shared" si="20"/>
        <v>1659.678607050731</v>
      </c>
      <c r="J659" s="133">
        <f>VLOOKUP(A659,'SAIPE FY22'!$C$9:$N$859,9,FALSE)</f>
        <v>7.4962518740629688E-2</v>
      </c>
      <c r="K659" s="134">
        <f t="shared" si="21"/>
        <v>1359948.25</v>
      </c>
      <c r="L659" s="130" t="s">
        <v>10420</v>
      </c>
    </row>
    <row r="660" spans="1:12" ht="15.5" thickTop="1" thickBot="1" x14ac:dyDescent="0.4">
      <c r="A660" s="50" t="s">
        <v>1322</v>
      </c>
      <c r="B660" s="9" t="s">
        <v>1323</v>
      </c>
      <c r="C660" s="9" t="s">
        <v>1313</v>
      </c>
      <c r="D660" s="9" t="s">
        <v>10</v>
      </c>
      <c r="E660" s="7">
        <v>2030478.29</v>
      </c>
      <c r="F660" s="6"/>
      <c r="G660" s="130" t="str">
        <f>VLOOKUP(A660,'NCES LEA District ID'!$F$3:$S$854,14,FALSE)</f>
        <v>1740830</v>
      </c>
      <c r="H660" s="131">
        <f>VLOOKUP(A660,'Enrollment FY18-20'!$A$9:$BL$859,62,FALSE)</f>
        <v>915.5</v>
      </c>
      <c r="I660" s="132">
        <f t="shared" si="20"/>
        <v>2217.8899945385037</v>
      </c>
      <c r="J660" s="133">
        <f>VLOOKUP(A660,'SAIPE FY22'!$C$9:$N$859,9,FALSE)</f>
        <v>7.4641148325358855E-2</v>
      </c>
      <c r="K660" s="134">
        <f t="shared" si="21"/>
        <v>1360863.75</v>
      </c>
      <c r="L660" s="130" t="s">
        <v>10420</v>
      </c>
    </row>
    <row r="661" spans="1:12" ht="15.5" thickTop="1" thickBot="1" x14ac:dyDescent="0.4">
      <c r="A661" s="50" t="s">
        <v>1375</v>
      </c>
      <c r="B661" s="9" t="s">
        <v>1376</v>
      </c>
      <c r="C661" s="9" t="s">
        <v>1368</v>
      </c>
      <c r="D661" s="9" t="s">
        <v>10</v>
      </c>
      <c r="E661" s="7">
        <v>7305030.3999999994</v>
      </c>
      <c r="F661" s="6"/>
      <c r="G661" s="130" t="str">
        <f>VLOOKUP(A661,'NCES LEA District ID'!$F$3:$S$854,14,FALSE)</f>
        <v>1718990</v>
      </c>
      <c r="H661" s="131">
        <f>VLOOKUP(A661,'Enrollment FY18-20'!$A$9:$BL$859,62,FALSE)</f>
        <v>2746.75</v>
      </c>
      <c r="I661" s="132">
        <f t="shared" si="20"/>
        <v>2659.5177573495948</v>
      </c>
      <c r="J661" s="133">
        <f>VLOOKUP(A661,'SAIPE FY22'!$C$9:$N$859,9,FALSE)</f>
        <v>7.4543767398700903E-2</v>
      </c>
      <c r="K661" s="134">
        <f t="shared" si="21"/>
        <v>1363610.5</v>
      </c>
      <c r="L661" s="130" t="s">
        <v>10420</v>
      </c>
    </row>
    <row r="662" spans="1:12" ht="15.5" thickTop="1" thickBot="1" x14ac:dyDescent="0.4">
      <c r="A662" s="50" t="s">
        <v>699</v>
      </c>
      <c r="B662" s="9" t="s">
        <v>700</v>
      </c>
      <c r="C662" s="9" t="s">
        <v>694</v>
      </c>
      <c r="D662" s="9" t="s">
        <v>108</v>
      </c>
      <c r="E662" s="7">
        <v>297290.34000000003</v>
      </c>
      <c r="F662" s="6"/>
      <c r="G662" s="130" t="str">
        <f>VLOOKUP(A662,'NCES LEA District ID'!$F$3:$S$854,14,FALSE)</f>
        <v>1709850</v>
      </c>
      <c r="H662" s="131">
        <f>VLOOKUP(A662,'Enrollment FY18-20'!$A$9:$BL$859,62,FALSE)</f>
        <v>266</v>
      </c>
      <c r="I662" s="132">
        <f t="shared" si="20"/>
        <v>1117.6328571428573</v>
      </c>
      <c r="J662" s="133">
        <f>VLOOKUP(A662,'SAIPE FY22'!$C$9:$N$859,9,FALSE)</f>
        <v>7.371794871794872E-2</v>
      </c>
      <c r="K662" s="134">
        <f t="shared" si="21"/>
        <v>1363876.5</v>
      </c>
      <c r="L662" s="130" t="s">
        <v>10420</v>
      </c>
    </row>
    <row r="663" spans="1:12" ht="15.5" thickTop="1" thickBot="1" x14ac:dyDescent="0.4">
      <c r="A663" s="50" t="s">
        <v>642</v>
      </c>
      <c r="B663" s="9" t="s">
        <v>643</v>
      </c>
      <c r="C663" s="9" t="s">
        <v>633</v>
      </c>
      <c r="D663" s="9" t="s">
        <v>119</v>
      </c>
      <c r="E663" s="7">
        <v>1033316.4400000001</v>
      </c>
      <c r="F663" s="6"/>
      <c r="G663" s="130" t="str">
        <f>VLOOKUP(A663,'NCES LEA District ID'!$F$3:$S$854,14,FALSE)</f>
        <v>1727740</v>
      </c>
      <c r="H663" s="131">
        <f>VLOOKUP(A663,'Enrollment FY18-20'!$A$9:$BL$859,62,FALSE)</f>
        <v>403.5</v>
      </c>
      <c r="I663" s="132">
        <f t="shared" si="20"/>
        <v>2560.8833705080547</v>
      </c>
      <c r="J663" s="133">
        <f>VLOOKUP(A663,'SAIPE FY22'!$C$9:$N$859,9,FALSE)</f>
        <v>7.3619631901840496E-2</v>
      </c>
      <c r="K663" s="134">
        <f t="shared" si="21"/>
        <v>1364280</v>
      </c>
      <c r="L663" s="130" t="s">
        <v>10420</v>
      </c>
    </row>
    <row r="664" spans="1:12" ht="15.5" thickTop="1" thickBot="1" x14ac:dyDescent="0.4">
      <c r="A664" s="50" t="s">
        <v>193</v>
      </c>
      <c r="B664" s="9" t="s">
        <v>194</v>
      </c>
      <c r="C664" s="9" t="s">
        <v>128</v>
      </c>
      <c r="D664" s="9" t="s">
        <v>119</v>
      </c>
      <c r="E664" s="7">
        <v>2949511.0699999994</v>
      </c>
      <c r="F664" s="6"/>
      <c r="G664" s="130" t="str">
        <f>VLOOKUP(A664,'NCES LEA District ID'!$F$3:$S$854,14,FALSE)</f>
        <v>1714490</v>
      </c>
      <c r="H664" s="131">
        <f>VLOOKUP(A664,'Enrollment FY18-20'!$A$9:$BL$859,62,FALSE)</f>
        <v>3558</v>
      </c>
      <c r="I664" s="132">
        <f t="shared" si="20"/>
        <v>828.98006464305774</v>
      </c>
      <c r="J664" s="133">
        <f>VLOOKUP(A664,'SAIPE FY22'!$C$9:$N$859,9,FALSE)</f>
        <v>7.3139572021718308E-2</v>
      </c>
      <c r="K664" s="134">
        <f t="shared" si="21"/>
        <v>1367838</v>
      </c>
      <c r="L664" s="130" t="s">
        <v>10420</v>
      </c>
    </row>
    <row r="665" spans="1:12" ht="15.5" thickTop="1" thickBot="1" x14ac:dyDescent="0.4">
      <c r="A665" s="50" t="s">
        <v>1537</v>
      </c>
      <c r="B665" s="9" t="s">
        <v>1538</v>
      </c>
      <c r="C665" s="9" t="s">
        <v>1505</v>
      </c>
      <c r="D665" s="9" t="s">
        <v>10</v>
      </c>
      <c r="E665" s="7">
        <v>1156908.31</v>
      </c>
      <c r="F665" s="6"/>
      <c r="G665" s="130" t="str">
        <f>VLOOKUP(A665,'NCES LEA District ID'!$F$3:$S$854,14,FALSE)</f>
        <v>1719960</v>
      </c>
      <c r="H665" s="131">
        <f>VLOOKUP(A665,'Enrollment FY18-20'!$A$9:$BL$859,62,FALSE)</f>
        <v>887.5</v>
      </c>
      <c r="I665" s="132">
        <f t="shared" si="20"/>
        <v>1303.5586591549297</v>
      </c>
      <c r="J665" s="133">
        <f>VLOOKUP(A665,'SAIPE FY22'!$C$9:$N$859,9,FALSE)</f>
        <v>7.2417465388711397E-2</v>
      </c>
      <c r="K665" s="134">
        <f t="shared" si="21"/>
        <v>1368725.5</v>
      </c>
      <c r="L665" s="130" t="s">
        <v>10420</v>
      </c>
    </row>
    <row r="666" spans="1:12" ht="15.5" thickTop="1" thickBot="1" x14ac:dyDescent="0.4">
      <c r="A666" s="50" t="s">
        <v>149</v>
      </c>
      <c r="B666" s="9" t="s">
        <v>150</v>
      </c>
      <c r="C666" s="9" t="s">
        <v>128</v>
      </c>
      <c r="D666" s="9" t="s">
        <v>108</v>
      </c>
      <c r="E666" s="7">
        <v>4247840.25</v>
      </c>
      <c r="F666" s="6"/>
      <c r="G666" s="130" t="str">
        <f>VLOOKUP(A666,'NCES LEA District ID'!$F$3:$S$854,14,FALSE)</f>
        <v>1716920</v>
      </c>
      <c r="H666" s="131">
        <f>VLOOKUP(A666,'Enrollment FY18-20'!$A$9:$BL$859,62,FALSE)</f>
        <v>4578.5</v>
      </c>
      <c r="I666" s="132">
        <f t="shared" si="20"/>
        <v>927.77989516217099</v>
      </c>
      <c r="J666" s="133">
        <f>VLOOKUP(A666,'SAIPE FY22'!$C$9:$N$859,9,FALSE)</f>
        <v>7.1540880503144652E-2</v>
      </c>
      <c r="K666" s="134">
        <f t="shared" si="21"/>
        <v>1373304</v>
      </c>
      <c r="L666" s="130" t="s">
        <v>10420</v>
      </c>
    </row>
    <row r="667" spans="1:12" ht="15.5" thickTop="1" thickBot="1" x14ac:dyDescent="0.4">
      <c r="A667" s="50" t="s">
        <v>440</v>
      </c>
      <c r="B667" s="9" t="s">
        <v>441</v>
      </c>
      <c r="C667" s="9" t="s">
        <v>435</v>
      </c>
      <c r="D667" s="9" t="s">
        <v>10</v>
      </c>
      <c r="E667" s="7">
        <v>2356034.0500000003</v>
      </c>
      <c r="F667" s="6"/>
      <c r="G667" s="130" t="str">
        <f>VLOOKUP(A667,'NCES LEA District ID'!$F$3:$S$854,14,FALSE)</f>
        <v>1722530</v>
      </c>
      <c r="H667" s="131">
        <f>VLOOKUP(A667,'Enrollment FY18-20'!$A$9:$BL$859,62,FALSE)</f>
        <v>766.5</v>
      </c>
      <c r="I667" s="132">
        <f t="shared" si="20"/>
        <v>3073.7560991519899</v>
      </c>
      <c r="J667" s="133">
        <f>VLOOKUP(A667,'SAIPE FY22'!$C$9:$N$859,9,FALSE)</f>
        <v>7.1516646115906288E-2</v>
      </c>
      <c r="K667" s="134">
        <f t="shared" si="21"/>
        <v>1374070.5</v>
      </c>
      <c r="L667" s="130" t="s">
        <v>10420</v>
      </c>
    </row>
    <row r="668" spans="1:12" ht="15.5" thickTop="1" thickBot="1" x14ac:dyDescent="0.4">
      <c r="A668" s="50" t="s">
        <v>143</v>
      </c>
      <c r="B668" s="9" t="s">
        <v>144</v>
      </c>
      <c r="C668" s="9" t="s">
        <v>128</v>
      </c>
      <c r="D668" s="9" t="s">
        <v>108</v>
      </c>
      <c r="E668" s="7">
        <v>368864.19</v>
      </c>
      <c r="F668" s="6"/>
      <c r="G668" s="130" t="str">
        <f>VLOOKUP(A668,'NCES LEA District ID'!$F$3:$S$854,14,FALSE)</f>
        <v>1738400</v>
      </c>
      <c r="H668" s="131">
        <f>VLOOKUP(A668,'Enrollment FY18-20'!$A$9:$BL$859,62,FALSE)</f>
        <v>477</v>
      </c>
      <c r="I668" s="132">
        <f t="shared" si="20"/>
        <v>773.30018867924525</v>
      </c>
      <c r="J668" s="133">
        <f>VLOOKUP(A668,'SAIPE FY22'!$C$9:$N$859,9,FALSE)</f>
        <v>7.1278825995807121E-2</v>
      </c>
      <c r="K668" s="134">
        <f t="shared" si="21"/>
        <v>1374547.5</v>
      </c>
      <c r="L668" s="130" t="s">
        <v>10420</v>
      </c>
    </row>
    <row r="669" spans="1:12" ht="15.5" thickTop="1" thickBot="1" x14ac:dyDescent="0.4">
      <c r="A669" s="50" t="s">
        <v>555</v>
      </c>
      <c r="B669" s="9" t="s">
        <v>556</v>
      </c>
      <c r="C669" s="9" t="s">
        <v>550</v>
      </c>
      <c r="D669" s="9" t="s">
        <v>108</v>
      </c>
      <c r="E669" s="7">
        <v>1156241.42</v>
      </c>
      <c r="F669" s="6"/>
      <c r="G669" s="130" t="str">
        <f>VLOOKUP(A669,'NCES LEA District ID'!$F$3:$S$854,14,FALSE)</f>
        <v>1707010</v>
      </c>
      <c r="H669" s="131">
        <f>VLOOKUP(A669,'Enrollment FY18-20'!$A$9:$BL$859,62,FALSE)</f>
        <v>560</v>
      </c>
      <c r="I669" s="132">
        <f t="shared" si="20"/>
        <v>2064.7168214285712</v>
      </c>
      <c r="J669" s="133">
        <f>VLOOKUP(A669,'SAIPE FY22'!$C$9:$N$859,9,FALSE)</f>
        <v>7.1240105540897103E-2</v>
      </c>
      <c r="K669" s="134">
        <f t="shared" si="21"/>
        <v>1375107.5</v>
      </c>
      <c r="L669" s="130" t="s">
        <v>10420</v>
      </c>
    </row>
    <row r="670" spans="1:12" ht="15.5" thickTop="1" thickBot="1" x14ac:dyDescent="0.4">
      <c r="A670" s="50" t="s">
        <v>1639</v>
      </c>
      <c r="B670" s="9" t="s">
        <v>1640</v>
      </c>
      <c r="C670" s="9" t="s">
        <v>1617</v>
      </c>
      <c r="D670" s="9" t="s">
        <v>10</v>
      </c>
      <c r="E670" s="7">
        <v>764880.79</v>
      </c>
      <c r="F670" s="6"/>
      <c r="G670" s="130" t="str">
        <f>VLOOKUP(A670,'NCES LEA District ID'!$F$3:$S$854,14,FALSE)</f>
        <v>1727990</v>
      </c>
      <c r="H670" s="131">
        <f>VLOOKUP(A670,'Enrollment FY18-20'!$A$9:$BL$859,62,FALSE)</f>
        <v>866</v>
      </c>
      <c r="I670" s="132">
        <f t="shared" si="20"/>
        <v>883.23416859122403</v>
      </c>
      <c r="J670" s="133">
        <f>VLOOKUP(A670,'SAIPE FY22'!$C$9:$N$859,9,FALSE)</f>
        <v>7.0945945945945943E-2</v>
      </c>
      <c r="K670" s="134">
        <f t="shared" si="21"/>
        <v>1375973.5</v>
      </c>
      <c r="L670" s="130" t="s">
        <v>10420</v>
      </c>
    </row>
    <row r="671" spans="1:12" ht="15.5" thickTop="1" thickBot="1" x14ac:dyDescent="0.4">
      <c r="A671" s="50" t="s">
        <v>463</v>
      </c>
      <c r="B671" s="9" t="s">
        <v>464</v>
      </c>
      <c r="C671" s="9" t="s">
        <v>444</v>
      </c>
      <c r="D671" s="9" t="s">
        <v>108</v>
      </c>
      <c r="E671" s="7">
        <v>2678255.0100000002</v>
      </c>
      <c r="F671" s="6"/>
      <c r="G671" s="130" t="str">
        <f>VLOOKUP(A671,'NCES LEA District ID'!$F$3:$S$854,14,FALSE)</f>
        <v>1737380</v>
      </c>
      <c r="H671" s="131">
        <f>VLOOKUP(A671,'Enrollment FY18-20'!$A$9:$BL$859,62,FALSE)</f>
        <v>801.75</v>
      </c>
      <c r="I671" s="132">
        <f t="shared" si="20"/>
        <v>3340.511393826006</v>
      </c>
      <c r="J671" s="133">
        <f>VLOOKUP(A671,'SAIPE FY22'!$C$9:$N$859,9,FALSE)</f>
        <v>6.9868995633187769E-2</v>
      </c>
      <c r="K671" s="134">
        <f t="shared" si="21"/>
        <v>1376775.25</v>
      </c>
      <c r="L671" s="130" t="s">
        <v>10420</v>
      </c>
    </row>
    <row r="672" spans="1:12" ht="15.5" thickTop="1" thickBot="1" x14ac:dyDescent="0.4">
      <c r="A672" s="50" t="s">
        <v>1056</v>
      </c>
      <c r="B672" s="9" t="s">
        <v>1057</v>
      </c>
      <c r="C672" s="9" t="s">
        <v>1051</v>
      </c>
      <c r="D672" s="9" t="s">
        <v>108</v>
      </c>
      <c r="E672" s="7">
        <v>192902.34</v>
      </c>
      <c r="F672" s="6"/>
      <c r="G672" s="130" t="str">
        <f>VLOOKUP(A672,'NCES LEA District ID'!$F$3:$S$854,14,FALSE)</f>
        <v>1731560</v>
      </c>
      <c r="H672" s="131">
        <f>VLOOKUP(A672,'Enrollment FY18-20'!$A$9:$BL$859,62,FALSE)</f>
        <v>145.5</v>
      </c>
      <c r="I672" s="132">
        <f t="shared" si="20"/>
        <v>1325.7892783505154</v>
      </c>
      <c r="J672" s="133">
        <f>VLOOKUP(A672,'SAIPE FY22'!$C$9:$N$859,9,FALSE)</f>
        <v>6.9767441860465115E-2</v>
      </c>
      <c r="K672" s="134">
        <f t="shared" si="21"/>
        <v>1376920.75</v>
      </c>
      <c r="L672" s="130" t="s">
        <v>10420</v>
      </c>
    </row>
    <row r="673" spans="1:12" ht="15.5" thickTop="1" thickBot="1" x14ac:dyDescent="0.4">
      <c r="A673" s="50" t="s">
        <v>1573</v>
      </c>
      <c r="B673" s="9" t="s">
        <v>1574</v>
      </c>
      <c r="C673" s="9" t="s">
        <v>1562</v>
      </c>
      <c r="D673" s="9" t="s">
        <v>108</v>
      </c>
      <c r="E673" s="7">
        <v>1363261.17</v>
      </c>
      <c r="F673" s="6"/>
      <c r="G673" s="130" t="str">
        <f>VLOOKUP(A673,'NCES LEA District ID'!$F$3:$S$854,14,FALSE)</f>
        <v>1715820</v>
      </c>
      <c r="H673" s="131">
        <f>VLOOKUP(A673,'Enrollment FY18-20'!$A$9:$BL$859,62,FALSE)</f>
        <v>763</v>
      </c>
      <c r="I673" s="132">
        <f t="shared" si="20"/>
        <v>1786.7118872870249</v>
      </c>
      <c r="J673" s="133">
        <f>VLOOKUP(A673,'SAIPE FY22'!$C$9:$N$859,9,FALSE)</f>
        <v>6.9482288828337874E-2</v>
      </c>
      <c r="K673" s="134">
        <f t="shared" si="21"/>
        <v>1377683.75</v>
      </c>
      <c r="L673" s="130" t="s">
        <v>10420</v>
      </c>
    </row>
    <row r="674" spans="1:12" ht="15.5" thickTop="1" thickBot="1" x14ac:dyDescent="0.4">
      <c r="A674" s="50" t="s">
        <v>133</v>
      </c>
      <c r="B674" s="9" t="s">
        <v>134</v>
      </c>
      <c r="C674" s="9" t="s">
        <v>128</v>
      </c>
      <c r="D674" s="9" t="s">
        <v>108</v>
      </c>
      <c r="E674" s="7">
        <v>1753620.0900000003</v>
      </c>
      <c r="F674" s="6"/>
      <c r="G674" s="130" t="str">
        <f>VLOOKUP(A674,'NCES LEA District ID'!$F$3:$S$854,14,FALSE)</f>
        <v>1732850</v>
      </c>
      <c r="H674" s="131">
        <f>VLOOKUP(A674,'Enrollment FY18-20'!$A$9:$BL$859,62,FALSE)</f>
        <v>1458.5</v>
      </c>
      <c r="I674" s="132">
        <f t="shared" si="20"/>
        <v>1202.3449365786769</v>
      </c>
      <c r="J674" s="133">
        <f>VLOOKUP(A674,'SAIPE FY22'!$C$9:$N$859,9,FALSE)</f>
        <v>6.9376313945339871E-2</v>
      </c>
      <c r="K674" s="134">
        <f t="shared" si="21"/>
        <v>1379142.25</v>
      </c>
      <c r="L674" s="130" t="s">
        <v>10420</v>
      </c>
    </row>
    <row r="675" spans="1:12" ht="15.5" thickTop="1" thickBot="1" x14ac:dyDescent="0.4">
      <c r="A675" s="50" t="s">
        <v>1238</v>
      </c>
      <c r="B675" s="9" t="s">
        <v>1239</v>
      </c>
      <c r="C675" s="9" t="s">
        <v>1161</v>
      </c>
      <c r="D675" s="9" t="s">
        <v>119</v>
      </c>
      <c r="E675" s="7">
        <v>4369733.8899999997</v>
      </c>
      <c r="F675" s="6"/>
      <c r="G675" s="130" t="str">
        <f>VLOOKUP(A675,'NCES LEA District ID'!$F$3:$S$854,14,FALSE)</f>
        <v>1717340</v>
      </c>
      <c r="H675" s="131">
        <f>VLOOKUP(A675,'Enrollment FY18-20'!$A$9:$BL$859,62,FALSE)</f>
        <v>1843.5</v>
      </c>
      <c r="I675" s="132">
        <f t="shared" si="20"/>
        <v>2370.3465636018441</v>
      </c>
      <c r="J675" s="133">
        <f>VLOOKUP(A675,'SAIPE FY22'!$C$9:$N$859,9,FALSE)</f>
        <v>6.8985849056603779E-2</v>
      </c>
      <c r="K675" s="134">
        <f t="shared" si="21"/>
        <v>1380985.75</v>
      </c>
      <c r="L675" s="130" t="s">
        <v>10420</v>
      </c>
    </row>
    <row r="676" spans="1:12" ht="15.5" thickTop="1" thickBot="1" x14ac:dyDescent="0.4">
      <c r="A676" s="50" t="s">
        <v>1010</v>
      </c>
      <c r="B676" s="9" t="s">
        <v>1011</v>
      </c>
      <c r="C676" s="9" t="s">
        <v>978</v>
      </c>
      <c r="D676" s="9" t="s">
        <v>10</v>
      </c>
      <c r="E676" s="7">
        <v>497844.02000000008</v>
      </c>
      <c r="F676" s="6"/>
      <c r="G676" s="130" t="str">
        <f>VLOOKUP(A676,'NCES LEA District ID'!$F$3:$S$854,14,FALSE)</f>
        <v>1703660</v>
      </c>
      <c r="H676" s="131">
        <f>VLOOKUP(A676,'Enrollment FY18-20'!$A$9:$BL$859,62,FALSE)</f>
        <v>362</v>
      </c>
      <c r="I676" s="132">
        <f t="shared" si="20"/>
        <v>1375.2597237569064</v>
      </c>
      <c r="J676" s="133">
        <f>VLOOKUP(A676,'SAIPE FY22'!$C$9:$N$859,9,FALSE)</f>
        <v>6.8571428571428575E-2</v>
      </c>
      <c r="K676" s="134">
        <f t="shared" si="21"/>
        <v>1381347.75</v>
      </c>
      <c r="L676" s="130" t="s">
        <v>10420</v>
      </c>
    </row>
    <row r="677" spans="1:12" ht="15.5" thickTop="1" thickBot="1" x14ac:dyDescent="0.4">
      <c r="A677" s="50" t="s">
        <v>768</v>
      </c>
      <c r="B677" s="9" t="s">
        <v>769</v>
      </c>
      <c r="C677" s="9" t="s">
        <v>723</v>
      </c>
      <c r="D677" s="9" t="s">
        <v>108</v>
      </c>
      <c r="E677" s="7">
        <v>539853.6</v>
      </c>
      <c r="F677" s="6"/>
      <c r="G677" s="130" t="str">
        <f>VLOOKUP(A677,'NCES LEA District ID'!$F$3:$S$854,14,FALSE)</f>
        <v>1708790</v>
      </c>
      <c r="H677" s="131">
        <f>VLOOKUP(A677,'Enrollment FY18-20'!$A$9:$BL$859,62,FALSE)</f>
        <v>707</v>
      </c>
      <c r="I677" s="132">
        <f t="shared" si="20"/>
        <v>763.58359264497869</v>
      </c>
      <c r="J677" s="133">
        <f>VLOOKUP(A677,'SAIPE FY22'!$C$9:$N$859,9,FALSE)</f>
        <v>6.8441064638783272E-2</v>
      </c>
      <c r="K677" s="134">
        <f t="shared" si="21"/>
        <v>1382054.75</v>
      </c>
      <c r="L677" s="130" t="s">
        <v>10420</v>
      </c>
    </row>
    <row r="678" spans="1:12" ht="15.5" thickTop="1" thickBot="1" x14ac:dyDescent="0.4">
      <c r="A678" s="50" t="s">
        <v>1184</v>
      </c>
      <c r="B678" s="9" t="s">
        <v>1185</v>
      </c>
      <c r="C678" s="9" t="s">
        <v>1161</v>
      </c>
      <c r="D678" s="9" t="s">
        <v>108</v>
      </c>
      <c r="E678" s="7">
        <v>10277873.209999997</v>
      </c>
      <c r="F678" s="6"/>
      <c r="G678" s="130" t="str">
        <f>VLOOKUP(A678,'NCES LEA District ID'!$F$3:$S$854,14,FALSE)</f>
        <v>1743110</v>
      </c>
      <c r="H678" s="131">
        <f>VLOOKUP(A678,'Enrollment FY18-20'!$A$9:$BL$859,62,FALSE)</f>
        <v>5859.5</v>
      </c>
      <c r="I678" s="132">
        <f t="shared" si="20"/>
        <v>1754.0529413772501</v>
      </c>
      <c r="J678" s="133">
        <f>VLOOKUP(A678,'SAIPE FY22'!$C$9:$N$859,9,FALSE)</f>
        <v>6.8337129840546698E-2</v>
      </c>
      <c r="K678" s="134">
        <f t="shared" si="21"/>
        <v>1387914.25</v>
      </c>
      <c r="L678" s="130" t="s">
        <v>10420</v>
      </c>
    </row>
    <row r="679" spans="1:12" ht="15.5" thickTop="1" thickBot="1" x14ac:dyDescent="0.4">
      <c r="A679" s="50" t="s">
        <v>631</v>
      </c>
      <c r="B679" s="9" t="s">
        <v>632</v>
      </c>
      <c r="C679" s="9" t="s">
        <v>633</v>
      </c>
      <c r="D679" s="9" t="s">
        <v>108</v>
      </c>
      <c r="E679" s="7">
        <v>333962.90999999997</v>
      </c>
      <c r="F679" s="6"/>
      <c r="G679" s="130" t="str">
        <f>VLOOKUP(A679,'NCES LEA District ID'!$F$3:$S$854,14,FALSE)</f>
        <v>1729310</v>
      </c>
      <c r="H679" s="131">
        <f>VLOOKUP(A679,'Enrollment FY18-20'!$A$9:$BL$859,62,FALSE)</f>
        <v>74.5</v>
      </c>
      <c r="I679" s="132">
        <f t="shared" si="20"/>
        <v>4482.7236241610735</v>
      </c>
      <c r="J679" s="133">
        <f>VLOOKUP(A679,'SAIPE FY22'!$C$9:$N$859,9,FALSE)</f>
        <v>6.8181818181818177E-2</v>
      </c>
      <c r="K679" s="134">
        <f t="shared" si="21"/>
        <v>1387988.75</v>
      </c>
      <c r="L679" s="130" t="s">
        <v>10420</v>
      </c>
    </row>
    <row r="680" spans="1:12" ht="15.5" thickTop="1" thickBot="1" x14ac:dyDescent="0.4">
      <c r="A680" s="50" t="s">
        <v>1515</v>
      </c>
      <c r="B680" s="9" t="s">
        <v>1516</v>
      </c>
      <c r="C680" s="9" t="s">
        <v>1505</v>
      </c>
      <c r="D680" s="9" t="s">
        <v>108</v>
      </c>
      <c r="E680" s="7">
        <v>732027.0199999999</v>
      </c>
      <c r="F680" s="6"/>
      <c r="G680" s="130" t="str">
        <f>VLOOKUP(A680,'NCES LEA District ID'!$F$3:$S$854,14,FALSE)</f>
        <v>1726490</v>
      </c>
      <c r="H680" s="131">
        <f>VLOOKUP(A680,'Enrollment FY18-20'!$A$9:$BL$859,62,FALSE)</f>
        <v>290</v>
      </c>
      <c r="I680" s="132">
        <f t="shared" si="20"/>
        <v>2524.2311034482755</v>
      </c>
      <c r="J680" s="133">
        <f>VLOOKUP(A680,'SAIPE FY22'!$C$9:$N$859,9,FALSE)</f>
        <v>6.8181818181818177E-2</v>
      </c>
      <c r="K680" s="134">
        <f t="shared" si="21"/>
        <v>1388278.75</v>
      </c>
      <c r="L680" s="130" t="s">
        <v>10420</v>
      </c>
    </row>
    <row r="681" spans="1:12" ht="15.5" thickTop="1" thickBot="1" x14ac:dyDescent="0.4">
      <c r="A681" s="50" t="s">
        <v>1629</v>
      </c>
      <c r="B681" s="9" t="s">
        <v>1630</v>
      </c>
      <c r="C681" s="9" t="s">
        <v>1617</v>
      </c>
      <c r="D681" s="9" t="s">
        <v>10</v>
      </c>
      <c r="E681" s="7">
        <v>1695606.48</v>
      </c>
      <c r="F681" s="6"/>
      <c r="G681" s="130" t="str">
        <f>VLOOKUP(A681,'NCES LEA District ID'!$F$3:$S$854,14,FALSE)</f>
        <v>1731920</v>
      </c>
      <c r="H681" s="131">
        <f>VLOOKUP(A681,'Enrollment FY18-20'!$A$9:$BL$859,62,FALSE)</f>
        <v>1244</v>
      </c>
      <c r="I681" s="132">
        <f t="shared" si="20"/>
        <v>1363.0277170418005</v>
      </c>
      <c r="J681" s="133">
        <f>VLOOKUP(A681,'SAIPE FY22'!$C$9:$N$859,9,FALSE)</f>
        <v>6.7967698519515479E-2</v>
      </c>
      <c r="K681" s="134">
        <f t="shared" si="21"/>
        <v>1389522.75</v>
      </c>
      <c r="L681" s="130" t="s">
        <v>10420</v>
      </c>
    </row>
    <row r="682" spans="1:12" ht="15.5" thickTop="1" thickBot="1" x14ac:dyDescent="0.4">
      <c r="A682" s="50" t="s">
        <v>800</v>
      </c>
      <c r="B682" s="9" t="s">
        <v>801</v>
      </c>
      <c r="C682" s="9" t="s">
        <v>723</v>
      </c>
      <c r="D682" s="9" t="s">
        <v>10</v>
      </c>
      <c r="E682" s="7">
        <v>1252273.06</v>
      </c>
      <c r="F682" s="6"/>
      <c r="G682" s="130" t="str">
        <f>VLOOKUP(A682,'NCES LEA District ID'!$F$3:$S$854,14,FALSE)</f>
        <v>1723200</v>
      </c>
      <c r="H682" s="131">
        <f>VLOOKUP(A682,'Enrollment FY18-20'!$A$9:$BL$859,62,FALSE)</f>
        <v>1435.5</v>
      </c>
      <c r="I682" s="132">
        <f t="shared" si="20"/>
        <v>872.36019505398815</v>
      </c>
      <c r="J682" s="133">
        <f>VLOOKUP(A682,'SAIPE FY22'!$C$9:$N$859,9,FALSE)</f>
        <v>6.7796610169491525E-2</v>
      </c>
      <c r="K682" s="134">
        <f t="shared" si="21"/>
        <v>1390958.25</v>
      </c>
      <c r="L682" s="130" t="s">
        <v>10420</v>
      </c>
    </row>
    <row r="683" spans="1:12" ht="15.5" thickTop="1" thickBot="1" x14ac:dyDescent="0.4">
      <c r="A683" s="50" t="s">
        <v>1265</v>
      </c>
      <c r="B683" s="9" t="s">
        <v>1266</v>
      </c>
      <c r="C683" s="9" t="s">
        <v>1252</v>
      </c>
      <c r="D683" s="9" t="s">
        <v>108</v>
      </c>
      <c r="E683" s="7">
        <v>599110.63000000012</v>
      </c>
      <c r="F683" s="6"/>
      <c r="G683" s="130" t="str">
        <f>VLOOKUP(A683,'NCES LEA District ID'!$F$3:$S$854,14,FALSE)</f>
        <v>1739180</v>
      </c>
      <c r="H683" s="131">
        <f>VLOOKUP(A683,'Enrollment FY18-20'!$A$9:$BL$859,62,FALSE)</f>
        <v>163.5</v>
      </c>
      <c r="I683" s="132">
        <f t="shared" si="20"/>
        <v>3664.285198776759</v>
      </c>
      <c r="J683" s="133">
        <f>VLOOKUP(A683,'SAIPE FY22'!$C$9:$N$859,9,FALSE)</f>
        <v>6.7796610169491525E-2</v>
      </c>
      <c r="K683" s="134">
        <f t="shared" si="21"/>
        <v>1391121.75</v>
      </c>
      <c r="L683" s="130" t="s">
        <v>10420</v>
      </c>
    </row>
    <row r="684" spans="1:12" ht="15.5" thickTop="1" thickBot="1" x14ac:dyDescent="0.4">
      <c r="A684" s="50" t="s">
        <v>1780</v>
      </c>
      <c r="B684" s="9" t="s">
        <v>1781</v>
      </c>
      <c r="C684" s="9" t="s">
        <v>908</v>
      </c>
      <c r="D684" s="9" t="s">
        <v>108</v>
      </c>
      <c r="E684" s="7">
        <v>300381.99999999994</v>
      </c>
      <c r="F684" s="6"/>
      <c r="G684" s="130" t="str">
        <f>VLOOKUP(A684,'NCES LEA District ID'!$F$3:$S$854,14,FALSE)</f>
        <v>1725190</v>
      </c>
      <c r="H684" s="131">
        <f>VLOOKUP(A684,'Enrollment FY18-20'!$A$9:$BL$859,62,FALSE)</f>
        <v>305.5</v>
      </c>
      <c r="I684" s="132">
        <f t="shared" si="20"/>
        <v>983.24713584288031</v>
      </c>
      <c r="J684" s="133">
        <f>VLOOKUP(A684,'SAIPE FY22'!$C$9:$N$859,9,FALSE)</f>
        <v>6.7226890756302518E-2</v>
      </c>
      <c r="K684" s="134">
        <f t="shared" si="21"/>
        <v>1391427.25</v>
      </c>
      <c r="L684" s="130" t="s">
        <v>10420</v>
      </c>
    </row>
    <row r="685" spans="1:12" ht="15.5" thickTop="1" thickBot="1" x14ac:dyDescent="0.4">
      <c r="A685" s="50" t="s">
        <v>199</v>
      </c>
      <c r="B685" s="9" t="s">
        <v>200</v>
      </c>
      <c r="C685" s="9" t="s">
        <v>128</v>
      </c>
      <c r="D685" s="9" t="s">
        <v>119</v>
      </c>
      <c r="E685" s="7">
        <v>10852764.100000001</v>
      </c>
      <c r="F685" s="6"/>
      <c r="G685" s="130" t="str">
        <f>VLOOKUP(A685,'NCES LEA District ID'!$F$3:$S$854,14,FALSE)</f>
        <v>1730450</v>
      </c>
      <c r="H685" s="131">
        <f>VLOOKUP(A685,'Enrollment FY18-20'!$A$9:$BL$859,62,FALSE)</f>
        <v>11788.5</v>
      </c>
      <c r="I685" s="132">
        <f t="shared" si="20"/>
        <v>920.62298850574723</v>
      </c>
      <c r="J685" s="133">
        <f>VLOOKUP(A685,'SAIPE FY22'!$C$9:$N$859,9,FALSE)</f>
        <v>6.6722830665543381E-2</v>
      </c>
      <c r="K685" s="134">
        <f t="shared" si="21"/>
        <v>1403215.75</v>
      </c>
      <c r="L685" s="130" t="s">
        <v>10420</v>
      </c>
    </row>
    <row r="686" spans="1:12" ht="15.5" thickTop="1" thickBot="1" x14ac:dyDescent="0.4">
      <c r="A686" s="50" t="s">
        <v>11</v>
      </c>
      <c r="B686" s="9" t="s">
        <v>12</v>
      </c>
      <c r="C686" s="9" t="s">
        <v>7</v>
      </c>
      <c r="D686" s="9" t="s">
        <v>10</v>
      </c>
      <c r="E686" s="7">
        <v>2213872.9100000006</v>
      </c>
      <c r="F686" s="6"/>
      <c r="G686" s="130" t="str">
        <f>VLOOKUP(A686,'NCES LEA District ID'!$F$3:$S$854,14,FALSE)</f>
        <v>1722770</v>
      </c>
      <c r="H686" s="131">
        <f>VLOOKUP(A686,'Enrollment FY18-20'!$A$9:$BL$859,62,FALSE)</f>
        <v>567</v>
      </c>
      <c r="I686" s="132">
        <f t="shared" si="20"/>
        <v>3904.5377601410946</v>
      </c>
      <c r="J686" s="133">
        <f>VLOOKUP(A686,'SAIPE FY22'!$C$9:$N$859,9,FALSE)</f>
        <v>6.6666666666666666E-2</v>
      </c>
      <c r="K686" s="134">
        <f t="shared" si="21"/>
        <v>1403782.75</v>
      </c>
      <c r="L686" s="130" t="s">
        <v>10420</v>
      </c>
    </row>
    <row r="687" spans="1:12" ht="15.5" thickTop="1" thickBot="1" x14ac:dyDescent="0.4">
      <c r="A687" s="50" t="s">
        <v>776</v>
      </c>
      <c r="B687" s="9" t="s">
        <v>777</v>
      </c>
      <c r="C687" s="9" t="s">
        <v>723</v>
      </c>
      <c r="D687" s="9" t="s">
        <v>119</v>
      </c>
      <c r="E687" s="7">
        <v>7509842.0099999998</v>
      </c>
      <c r="F687" s="6"/>
      <c r="G687" s="130" t="str">
        <f>VLOOKUP(A687,'NCES LEA District ID'!$F$3:$S$854,14,FALSE)</f>
        <v>1716830</v>
      </c>
      <c r="H687" s="131">
        <f>VLOOKUP(A687,'Enrollment FY18-20'!$A$9:$BL$859,62,FALSE)</f>
        <v>8028</v>
      </c>
      <c r="I687" s="132">
        <f t="shared" si="20"/>
        <v>935.4561547085201</v>
      </c>
      <c r="J687" s="133">
        <f>VLOOKUP(A687,'SAIPE FY22'!$C$9:$N$859,9,FALSE)</f>
        <v>6.6553287981859416E-2</v>
      </c>
      <c r="K687" s="134">
        <f t="shared" si="21"/>
        <v>1411810.75</v>
      </c>
      <c r="L687" s="130" t="s">
        <v>10420</v>
      </c>
    </row>
    <row r="688" spans="1:12" ht="15.5" thickTop="1" thickBot="1" x14ac:dyDescent="0.4">
      <c r="A688" s="50" t="s">
        <v>732</v>
      </c>
      <c r="B688" s="9" t="s">
        <v>733</v>
      </c>
      <c r="C688" s="9" t="s">
        <v>723</v>
      </c>
      <c r="D688" s="9" t="s">
        <v>108</v>
      </c>
      <c r="E688" s="7">
        <v>739903.53999999992</v>
      </c>
      <c r="F688" s="6"/>
      <c r="G688" s="130" t="str">
        <f>VLOOKUP(A688,'NCES LEA District ID'!$F$3:$S$854,14,FALSE)</f>
        <v>1725500</v>
      </c>
      <c r="H688" s="131">
        <f>VLOOKUP(A688,'Enrollment FY18-20'!$A$9:$BL$859,62,FALSE)</f>
        <v>624</v>
      </c>
      <c r="I688" s="132">
        <f t="shared" si="20"/>
        <v>1185.7428525641023</v>
      </c>
      <c r="J688" s="133">
        <f>VLOOKUP(A688,'SAIPE FY22'!$C$9:$N$859,9,FALSE)</f>
        <v>6.6481994459833799E-2</v>
      </c>
      <c r="K688" s="134">
        <f t="shared" si="21"/>
        <v>1412434.75</v>
      </c>
      <c r="L688" s="130" t="s">
        <v>10420</v>
      </c>
    </row>
    <row r="689" spans="1:12" ht="15.5" thickTop="1" thickBot="1" x14ac:dyDescent="0.4">
      <c r="A689" s="50" t="s">
        <v>411</v>
      </c>
      <c r="B689" s="9" t="s">
        <v>412</v>
      </c>
      <c r="C689" s="9" t="s">
        <v>128</v>
      </c>
      <c r="D689" s="9" t="s">
        <v>119</v>
      </c>
      <c r="E689" s="7">
        <v>11480014.1</v>
      </c>
      <c r="F689" s="6"/>
      <c r="G689" s="130" t="str">
        <f>VLOOKUP(A689,'NCES LEA District ID'!$F$3:$S$854,14,FALSE)</f>
        <v>1719560</v>
      </c>
      <c r="H689" s="131">
        <f>VLOOKUP(A689,'Enrollment FY18-20'!$A$9:$BL$859,62,FALSE)</f>
        <v>2809.5</v>
      </c>
      <c r="I689" s="132">
        <f t="shared" si="20"/>
        <v>4086.1413418757784</v>
      </c>
      <c r="J689" s="133">
        <f>VLOOKUP(A689,'SAIPE FY22'!$C$9:$N$859,9,FALSE)</f>
        <v>6.6136610046982292E-2</v>
      </c>
      <c r="K689" s="134">
        <f t="shared" si="21"/>
        <v>1415244.25</v>
      </c>
      <c r="L689" s="130" t="s">
        <v>10420</v>
      </c>
    </row>
    <row r="690" spans="1:12" ht="15.5" thickTop="1" thickBot="1" x14ac:dyDescent="0.4">
      <c r="A690" s="50" t="s">
        <v>1244</v>
      </c>
      <c r="B690" s="9" t="s">
        <v>1245</v>
      </c>
      <c r="C690" s="9" t="s">
        <v>1161</v>
      </c>
      <c r="D690" s="9" t="s">
        <v>119</v>
      </c>
      <c r="E690" s="7">
        <v>10194424.27</v>
      </c>
      <c r="F690" s="6"/>
      <c r="G690" s="130" t="str">
        <f>VLOOKUP(A690,'NCES LEA District ID'!$F$3:$S$854,14,FALSE)</f>
        <v>1717550</v>
      </c>
      <c r="H690" s="131">
        <f>VLOOKUP(A690,'Enrollment FY18-20'!$A$9:$BL$859,62,FALSE)</f>
        <v>2857</v>
      </c>
      <c r="I690" s="132">
        <f t="shared" si="20"/>
        <v>3568.2269058452921</v>
      </c>
      <c r="J690" s="133">
        <f>VLOOKUP(A690,'SAIPE FY22'!$C$9:$N$859,9,FALSE)</f>
        <v>6.6087613293051364E-2</v>
      </c>
      <c r="K690" s="134">
        <f t="shared" si="21"/>
        <v>1418101.25</v>
      </c>
      <c r="L690" s="130" t="s">
        <v>10420</v>
      </c>
    </row>
    <row r="691" spans="1:12" ht="15.5" thickTop="1" thickBot="1" x14ac:dyDescent="0.4">
      <c r="A691" s="50" t="s">
        <v>1200</v>
      </c>
      <c r="B691" s="9" t="s">
        <v>1201</v>
      </c>
      <c r="C691" s="9" t="s">
        <v>1161</v>
      </c>
      <c r="D691" s="9" t="s">
        <v>108</v>
      </c>
      <c r="E691" s="7">
        <v>4084433.3200000003</v>
      </c>
      <c r="F691" s="6"/>
      <c r="G691" s="130" t="str">
        <f>VLOOKUP(A691,'NCES LEA District ID'!$F$3:$S$854,14,FALSE)</f>
        <v>1718570</v>
      </c>
      <c r="H691" s="131">
        <f>VLOOKUP(A691,'Enrollment FY18-20'!$A$9:$BL$859,62,FALSE)</f>
        <v>4077</v>
      </c>
      <c r="I691" s="132">
        <f t="shared" si="20"/>
        <v>1001.8232327691931</v>
      </c>
      <c r="J691" s="133">
        <f>VLOOKUP(A691,'SAIPE FY22'!$C$9:$N$859,9,FALSE)</f>
        <v>6.5836298932384338E-2</v>
      </c>
      <c r="K691" s="134">
        <f t="shared" si="21"/>
        <v>1422178.25</v>
      </c>
      <c r="L691" s="130" t="s">
        <v>10420</v>
      </c>
    </row>
    <row r="692" spans="1:12" ht="15.5" thickTop="1" thickBot="1" x14ac:dyDescent="0.4">
      <c r="A692" s="50" t="s">
        <v>1234</v>
      </c>
      <c r="B692" s="9" t="s">
        <v>1235</v>
      </c>
      <c r="C692" s="9" t="s">
        <v>1161</v>
      </c>
      <c r="D692" s="9" t="s">
        <v>119</v>
      </c>
      <c r="E692" s="7">
        <v>2017974.0400000003</v>
      </c>
      <c r="F692" s="6"/>
      <c r="G692" s="130" t="str">
        <f>VLOOKUP(A692,'NCES LEA District ID'!$F$3:$S$854,14,FALSE)</f>
        <v>1727570</v>
      </c>
      <c r="H692" s="131">
        <f>VLOOKUP(A692,'Enrollment FY18-20'!$A$9:$BL$859,62,FALSE)</f>
        <v>1989.5</v>
      </c>
      <c r="I692" s="132">
        <f t="shared" si="20"/>
        <v>1014.312158833878</v>
      </c>
      <c r="J692" s="133">
        <f>VLOOKUP(A692,'SAIPE FY22'!$C$9:$N$859,9,FALSE)</f>
        <v>6.5311418685121109E-2</v>
      </c>
      <c r="K692" s="134">
        <f t="shared" si="21"/>
        <v>1424167.75</v>
      </c>
      <c r="L692" s="130" t="s">
        <v>10420</v>
      </c>
    </row>
    <row r="693" spans="1:12" ht="15.5" thickTop="1" thickBot="1" x14ac:dyDescent="0.4">
      <c r="A693" s="50" t="s">
        <v>1400</v>
      </c>
      <c r="B693" s="9" t="s">
        <v>1401</v>
      </c>
      <c r="C693" s="9" t="s">
        <v>1395</v>
      </c>
      <c r="D693" s="9" t="s">
        <v>10</v>
      </c>
      <c r="E693" s="7">
        <v>3173301.17</v>
      </c>
      <c r="F693" s="6"/>
      <c r="G693" s="130" t="str">
        <f>VLOOKUP(A693,'NCES LEA District ID'!$F$3:$S$854,14,FALSE)</f>
        <v>1720490</v>
      </c>
      <c r="H693" s="131">
        <f>VLOOKUP(A693,'Enrollment FY18-20'!$A$9:$BL$859,62,FALSE)</f>
        <v>1763</v>
      </c>
      <c r="I693" s="132">
        <f t="shared" si="20"/>
        <v>1799.9439421440725</v>
      </c>
      <c r="J693" s="133">
        <f>VLOOKUP(A693,'SAIPE FY22'!$C$9:$N$859,9,FALSE)</f>
        <v>6.5155807365439092E-2</v>
      </c>
      <c r="K693" s="134">
        <f t="shared" si="21"/>
        <v>1425930.75</v>
      </c>
      <c r="L693" s="130" t="s">
        <v>10420</v>
      </c>
    </row>
    <row r="694" spans="1:12" ht="15.5" thickTop="1" thickBot="1" x14ac:dyDescent="0.4">
      <c r="A694" s="50" t="s">
        <v>1599</v>
      </c>
      <c r="B694" s="9" t="s">
        <v>1600</v>
      </c>
      <c r="C694" s="9" t="s">
        <v>1562</v>
      </c>
      <c r="D694" s="9" t="s">
        <v>108</v>
      </c>
      <c r="E694" s="7">
        <v>1036051.6399999999</v>
      </c>
      <c r="F694" s="6"/>
      <c r="G694" s="130" t="str">
        <f>VLOOKUP(A694,'NCES LEA District ID'!$F$3:$S$854,14,FALSE)</f>
        <v>1726190</v>
      </c>
      <c r="H694" s="131">
        <f>VLOOKUP(A694,'Enrollment FY18-20'!$A$9:$BL$859,62,FALSE)</f>
        <v>747</v>
      </c>
      <c r="I694" s="132">
        <f t="shared" si="20"/>
        <v>1386.9499866131191</v>
      </c>
      <c r="J694" s="133">
        <f>VLOOKUP(A694,'SAIPE FY22'!$C$9:$N$859,9,FALSE)</f>
        <v>6.5121412803532008E-2</v>
      </c>
      <c r="K694" s="134">
        <f t="shared" si="21"/>
        <v>1426677.75</v>
      </c>
      <c r="L694" s="130" t="s">
        <v>10420</v>
      </c>
    </row>
    <row r="695" spans="1:12" ht="15.5" thickTop="1" thickBot="1" x14ac:dyDescent="0.4">
      <c r="A695" s="50" t="s">
        <v>201</v>
      </c>
      <c r="B695" s="9" t="s">
        <v>202</v>
      </c>
      <c r="C695" s="9" t="s">
        <v>128</v>
      </c>
      <c r="D695" s="9" t="s">
        <v>119</v>
      </c>
      <c r="E695" s="7">
        <v>10086769.799999999</v>
      </c>
      <c r="F695" s="6"/>
      <c r="G695" s="130" t="str">
        <f>VLOOKUP(A695,'NCES LEA District ID'!$F$3:$S$854,14,FALSE)</f>
        <v>1704170</v>
      </c>
      <c r="H695" s="131">
        <f>VLOOKUP(A695,'Enrollment FY18-20'!$A$9:$BL$859,62,FALSE)</f>
        <v>11961.5</v>
      </c>
      <c r="I695" s="132">
        <f t="shared" si="20"/>
        <v>843.2696400953057</v>
      </c>
      <c r="J695" s="133">
        <f>VLOOKUP(A695,'SAIPE FY22'!$C$9:$N$859,9,FALSE)</f>
        <v>6.4461407972858348E-2</v>
      </c>
      <c r="K695" s="134">
        <f t="shared" si="21"/>
        <v>1438639.25</v>
      </c>
      <c r="L695" s="130" t="s">
        <v>10420</v>
      </c>
    </row>
    <row r="696" spans="1:12" ht="15.5" thickTop="1" thickBot="1" x14ac:dyDescent="0.4">
      <c r="A696" s="50" t="s">
        <v>713</v>
      </c>
      <c r="B696" s="9" t="s">
        <v>714</v>
      </c>
      <c r="C696" s="9" t="s">
        <v>663</v>
      </c>
      <c r="D696" s="9" t="s">
        <v>10</v>
      </c>
      <c r="E696" s="7">
        <v>20943684.479999997</v>
      </c>
      <c r="F696" s="6"/>
      <c r="G696" s="130" t="str">
        <f>VLOOKUP(A696,'NCES LEA District ID'!$F$3:$S$854,14,FALSE)</f>
        <v>1728620</v>
      </c>
      <c r="H696" s="131">
        <f>VLOOKUP(A696,'Enrollment FY18-20'!$A$9:$BL$859,62,FALSE)</f>
        <v>12965.25</v>
      </c>
      <c r="I696" s="132">
        <f t="shared" si="20"/>
        <v>1615.3706623474284</v>
      </c>
      <c r="J696" s="133">
        <f>VLOOKUP(A696,'SAIPE FY22'!$C$9:$N$859,9,FALSE)</f>
        <v>6.4389233954451341E-2</v>
      </c>
      <c r="K696" s="134">
        <f t="shared" si="21"/>
        <v>1451604.5</v>
      </c>
      <c r="L696" s="130" t="s">
        <v>10420</v>
      </c>
    </row>
    <row r="697" spans="1:12" ht="15.5" thickTop="1" thickBot="1" x14ac:dyDescent="0.4">
      <c r="A697" s="50" t="s">
        <v>1291</v>
      </c>
      <c r="B697" s="9" t="s">
        <v>1292</v>
      </c>
      <c r="C697" s="9" t="s">
        <v>1252</v>
      </c>
      <c r="D697" s="9" t="s">
        <v>108</v>
      </c>
      <c r="E697" s="7">
        <v>160533.24000000002</v>
      </c>
      <c r="F697" s="6"/>
      <c r="G697" s="130" t="str">
        <f>VLOOKUP(A697,'NCES LEA District ID'!$F$3:$S$854,14,FALSE)</f>
        <v>1740620</v>
      </c>
      <c r="H697" s="131">
        <f>VLOOKUP(A697,'Enrollment FY18-20'!$A$9:$BL$859,62,FALSE)</f>
        <v>224.5</v>
      </c>
      <c r="I697" s="132">
        <f t="shared" si="20"/>
        <v>715.07011135857465</v>
      </c>
      <c r="J697" s="133">
        <f>VLOOKUP(A697,'SAIPE FY22'!$C$9:$N$859,9,FALSE)</f>
        <v>6.4150943396226415E-2</v>
      </c>
      <c r="K697" s="134">
        <f t="shared" si="21"/>
        <v>1451829</v>
      </c>
      <c r="L697" s="130" t="s">
        <v>10420</v>
      </c>
    </row>
    <row r="698" spans="1:12" ht="15.5" thickTop="1" thickBot="1" x14ac:dyDescent="0.4">
      <c r="A698" s="50" t="s">
        <v>1418</v>
      </c>
      <c r="B698" s="9" t="s">
        <v>1419</v>
      </c>
      <c r="C698" s="9" t="s">
        <v>1395</v>
      </c>
      <c r="D698" s="9" t="s">
        <v>119</v>
      </c>
      <c r="E698" s="7">
        <v>1161379.1300000001</v>
      </c>
      <c r="F698" s="6"/>
      <c r="G698" s="130" t="str">
        <f>VLOOKUP(A698,'NCES LEA District ID'!$F$3:$S$854,14,FALSE)</f>
        <v>1724570</v>
      </c>
      <c r="H698" s="131">
        <f>VLOOKUP(A698,'Enrollment FY18-20'!$A$9:$BL$859,62,FALSE)</f>
        <v>687</v>
      </c>
      <c r="I698" s="132">
        <f t="shared" si="20"/>
        <v>1690.5081950509464</v>
      </c>
      <c r="J698" s="133">
        <f>VLOOKUP(A698,'SAIPE FY22'!$C$9:$N$859,9,FALSE)</f>
        <v>6.4102564102564097E-2</v>
      </c>
      <c r="K698" s="134">
        <f t="shared" si="21"/>
        <v>1452516</v>
      </c>
      <c r="L698" s="130" t="s">
        <v>10420</v>
      </c>
    </row>
    <row r="699" spans="1:12" ht="15.5" thickTop="1" thickBot="1" x14ac:dyDescent="0.4">
      <c r="A699" s="50" t="s">
        <v>157</v>
      </c>
      <c r="B699" s="9" t="s">
        <v>158</v>
      </c>
      <c r="C699" s="9" t="s">
        <v>128</v>
      </c>
      <c r="D699" s="9" t="s">
        <v>108</v>
      </c>
      <c r="E699" s="7">
        <v>273536.35000000009</v>
      </c>
      <c r="F699" s="6"/>
      <c r="G699" s="130" t="str">
        <f>VLOOKUP(A699,'NCES LEA District ID'!$F$3:$S$854,14,FALSE)</f>
        <v>1720970</v>
      </c>
      <c r="H699" s="131">
        <f>VLOOKUP(A699,'Enrollment FY18-20'!$A$9:$BL$859,62,FALSE)</f>
        <v>453.5</v>
      </c>
      <c r="I699" s="132">
        <f t="shared" si="20"/>
        <v>603.16725468577749</v>
      </c>
      <c r="J699" s="133">
        <f>VLOOKUP(A699,'SAIPE FY22'!$C$9:$N$859,9,FALSE)</f>
        <v>6.3786008230452676E-2</v>
      </c>
      <c r="K699" s="134">
        <f t="shared" si="21"/>
        <v>1452969.5</v>
      </c>
      <c r="L699" s="130" t="s">
        <v>10420</v>
      </c>
    </row>
    <row r="700" spans="1:12" ht="15.5" thickTop="1" thickBot="1" x14ac:dyDescent="0.4">
      <c r="A700" s="50" t="s">
        <v>1422</v>
      </c>
      <c r="B700" s="9" t="s">
        <v>1423</v>
      </c>
      <c r="C700" s="9" t="s">
        <v>1395</v>
      </c>
      <c r="D700" s="9" t="s">
        <v>119</v>
      </c>
      <c r="E700" s="7">
        <v>5226071.2799999993</v>
      </c>
      <c r="F700" s="6"/>
      <c r="G700" s="130" t="str">
        <f>VLOOKUP(A700,'NCES LEA District ID'!$F$3:$S$854,14,FALSE)</f>
        <v>1725320</v>
      </c>
      <c r="H700" s="131">
        <f>VLOOKUP(A700,'Enrollment FY18-20'!$A$9:$BL$859,62,FALSE)</f>
        <v>2195</v>
      </c>
      <c r="I700" s="132">
        <f t="shared" si="20"/>
        <v>2380.8980774487468</v>
      </c>
      <c r="J700" s="133">
        <f>VLOOKUP(A700,'SAIPE FY22'!$C$9:$N$859,9,FALSE)</f>
        <v>6.3748406289842754E-2</v>
      </c>
      <c r="K700" s="134">
        <f t="shared" si="21"/>
        <v>1455164.5</v>
      </c>
      <c r="L700" s="130" t="s">
        <v>10420</v>
      </c>
    </row>
    <row r="701" spans="1:12" ht="15.5" thickTop="1" thickBot="1" x14ac:dyDescent="0.4">
      <c r="A701" s="50" t="s">
        <v>1117</v>
      </c>
      <c r="B701" s="9" t="s">
        <v>1118</v>
      </c>
      <c r="C701" s="9" t="s">
        <v>1099</v>
      </c>
      <c r="D701" s="9" t="s">
        <v>10</v>
      </c>
      <c r="E701" s="7">
        <v>2705156.03</v>
      </c>
      <c r="F701" s="6"/>
      <c r="G701" s="130" t="str">
        <f>VLOOKUP(A701,'NCES LEA District ID'!$F$3:$S$854,14,FALSE)</f>
        <v>1718840</v>
      </c>
      <c r="H701" s="131">
        <f>VLOOKUP(A701,'Enrollment FY18-20'!$A$9:$BL$859,62,FALSE)</f>
        <v>1661</v>
      </c>
      <c r="I701" s="132">
        <f t="shared" si="20"/>
        <v>1628.6309632751354</v>
      </c>
      <c r="J701" s="133">
        <f>VLOOKUP(A701,'SAIPE FY22'!$C$9:$N$859,9,FALSE)</f>
        <v>6.3733784545967287E-2</v>
      </c>
      <c r="K701" s="134">
        <f t="shared" si="21"/>
        <v>1456825.5</v>
      </c>
      <c r="L701" s="130" t="s">
        <v>10420</v>
      </c>
    </row>
    <row r="702" spans="1:12" ht="15.5" thickTop="1" thickBot="1" x14ac:dyDescent="0.4">
      <c r="A702" s="50" t="s">
        <v>1236</v>
      </c>
      <c r="B702" s="9" t="s">
        <v>1237</v>
      </c>
      <c r="C702" s="9" t="s">
        <v>1161</v>
      </c>
      <c r="D702" s="9" t="s">
        <v>119</v>
      </c>
      <c r="E702" s="7">
        <v>6780579.9500000011</v>
      </c>
      <c r="F702" s="6"/>
      <c r="G702" s="130" t="str">
        <f>VLOOKUP(A702,'NCES LEA District ID'!$F$3:$S$854,14,FALSE)</f>
        <v>1740800</v>
      </c>
      <c r="H702" s="131">
        <f>VLOOKUP(A702,'Enrollment FY18-20'!$A$9:$BL$859,62,FALSE)</f>
        <v>4117</v>
      </c>
      <c r="I702" s="132">
        <f t="shared" si="20"/>
        <v>1646.9710833130923</v>
      </c>
      <c r="J702" s="133">
        <f>VLOOKUP(A702,'SAIPE FY22'!$C$9:$N$859,9,FALSE)</f>
        <v>6.363851431275136E-2</v>
      </c>
      <c r="K702" s="134">
        <f t="shared" si="21"/>
        <v>1460942.5</v>
      </c>
      <c r="L702" s="130" t="s">
        <v>10420</v>
      </c>
    </row>
    <row r="703" spans="1:12" ht="15.5" thickTop="1" thickBot="1" x14ac:dyDescent="0.4">
      <c r="A703" s="50" t="s">
        <v>1232</v>
      </c>
      <c r="B703" s="9" t="s">
        <v>1233</v>
      </c>
      <c r="C703" s="9" t="s">
        <v>1161</v>
      </c>
      <c r="D703" s="9" t="s">
        <v>10</v>
      </c>
      <c r="E703" s="7">
        <v>10822245.929999998</v>
      </c>
      <c r="F703" s="6"/>
      <c r="G703" s="130" t="str">
        <f>VLOOKUP(A703,'NCES LEA District ID'!$F$3:$S$854,14,FALSE)</f>
        <v>1741190</v>
      </c>
      <c r="H703" s="131">
        <f>VLOOKUP(A703,'Enrollment FY18-20'!$A$9:$BL$859,62,FALSE)</f>
        <v>4421</v>
      </c>
      <c r="I703" s="132">
        <f t="shared" si="20"/>
        <v>2447.9181022393118</v>
      </c>
      <c r="J703" s="133">
        <f>VLOOKUP(A703,'SAIPE FY22'!$C$9:$N$859,9,FALSE)</f>
        <v>6.3317274604267032E-2</v>
      </c>
      <c r="K703" s="134">
        <f t="shared" si="21"/>
        <v>1465363.5</v>
      </c>
      <c r="L703" s="130" t="s">
        <v>10420</v>
      </c>
    </row>
    <row r="704" spans="1:12" ht="15.5" thickTop="1" thickBot="1" x14ac:dyDescent="0.4">
      <c r="A704" s="50" t="s">
        <v>409</v>
      </c>
      <c r="B704" s="9" t="s">
        <v>410</v>
      </c>
      <c r="C704" s="9" t="s">
        <v>128</v>
      </c>
      <c r="D704" s="9" t="s">
        <v>119</v>
      </c>
      <c r="E704" s="7">
        <v>1422041.7300000002</v>
      </c>
      <c r="F704" s="6"/>
      <c r="G704" s="130" t="str">
        <f>VLOOKUP(A704,'NCES LEA District ID'!$F$3:$S$854,14,FALSE)</f>
        <v>1714580</v>
      </c>
      <c r="H704" s="131">
        <f>VLOOKUP(A704,'Enrollment FY18-20'!$A$9:$BL$859,62,FALSE)</f>
        <v>838.5</v>
      </c>
      <c r="I704" s="132">
        <f t="shared" si="20"/>
        <v>1695.9352772808588</v>
      </c>
      <c r="J704" s="133">
        <f>VLOOKUP(A704,'SAIPE FY22'!$C$9:$N$859,9,FALSE)</f>
        <v>6.3004846526655903E-2</v>
      </c>
      <c r="K704" s="134">
        <f t="shared" si="21"/>
        <v>1466202</v>
      </c>
      <c r="L704" s="130" t="s">
        <v>10420</v>
      </c>
    </row>
    <row r="705" spans="1:12" ht="15.5" thickTop="1" thickBot="1" x14ac:dyDescent="0.4">
      <c r="A705" s="50" t="s">
        <v>447</v>
      </c>
      <c r="B705" s="9" t="s">
        <v>448</v>
      </c>
      <c r="C705" s="9" t="s">
        <v>444</v>
      </c>
      <c r="D705" s="9" t="s">
        <v>10</v>
      </c>
      <c r="E705" s="7">
        <v>9923507.8700000029</v>
      </c>
      <c r="F705" s="6"/>
      <c r="G705" s="130" t="str">
        <f>VLOOKUP(A705,'NCES LEA District ID'!$F$3:$S$854,14,FALSE)</f>
        <v>1724060</v>
      </c>
      <c r="H705" s="131">
        <f>VLOOKUP(A705,'Enrollment FY18-20'!$A$9:$BL$859,62,FALSE)</f>
        <v>3049</v>
      </c>
      <c r="I705" s="132">
        <f t="shared" si="20"/>
        <v>3254.6762446703847</v>
      </c>
      <c r="J705" s="133">
        <f>VLOOKUP(A705,'SAIPE FY22'!$C$9:$N$859,9,FALSE)</f>
        <v>6.3004846526655903E-2</v>
      </c>
      <c r="K705" s="134">
        <f t="shared" si="21"/>
        <v>1469251</v>
      </c>
      <c r="L705" s="130" t="s">
        <v>10420</v>
      </c>
    </row>
    <row r="706" spans="1:12" ht="15.5" thickTop="1" thickBot="1" x14ac:dyDescent="0.4">
      <c r="A706" s="50" t="s">
        <v>653</v>
      </c>
      <c r="B706" s="9" t="s">
        <v>654</v>
      </c>
      <c r="C706" s="9" t="s">
        <v>646</v>
      </c>
      <c r="D706" s="9" t="s">
        <v>10</v>
      </c>
      <c r="E706" s="7">
        <v>10879104.82</v>
      </c>
      <c r="F706" s="6"/>
      <c r="G706" s="130" t="str">
        <f>VLOOKUP(A706,'NCES LEA District ID'!$F$3:$S$854,14,FALSE)</f>
        <v>1738460</v>
      </c>
      <c r="H706" s="131">
        <f>VLOOKUP(A706,'Enrollment FY18-20'!$A$9:$BL$859,62,FALSE)</f>
        <v>3673.5</v>
      </c>
      <c r="I706" s="132">
        <f t="shared" si="20"/>
        <v>2961.5094106438005</v>
      </c>
      <c r="J706" s="133">
        <f>VLOOKUP(A706,'SAIPE FY22'!$C$9:$N$859,9,FALSE)</f>
        <v>6.2807881773399021E-2</v>
      </c>
      <c r="K706" s="134">
        <f t="shared" si="21"/>
        <v>1472924.5</v>
      </c>
      <c r="L706" s="130" t="s">
        <v>10420</v>
      </c>
    </row>
    <row r="707" spans="1:12" ht="15.5" thickTop="1" thickBot="1" x14ac:dyDescent="0.4">
      <c r="A707" s="50" t="s">
        <v>1786</v>
      </c>
      <c r="B707" s="9" t="s">
        <v>1787</v>
      </c>
      <c r="C707" s="9" t="s">
        <v>908</v>
      </c>
      <c r="D707" s="9" t="s">
        <v>108</v>
      </c>
      <c r="E707" s="7">
        <v>993123.58000000007</v>
      </c>
      <c r="F707" s="6"/>
      <c r="G707" s="130" t="str">
        <f>VLOOKUP(A707,'NCES LEA District ID'!$F$3:$S$854,14,FALSE)</f>
        <v>1716230</v>
      </c>
      <c r="H707" s="131">
        <f>VLOOKUP(A707,'Enrollment FY18-20'!$A$9:$BL$859,62,FALSE)</f>
        <v>188</v>
      </c>
      <c r="I707" s="132">
        <f t="shared" si="20"/>
        <v>5282.5722340425536</v>
      </c>
      <c r="J707" s="133">
        <f>VLOOKUP(A707,'SAIPE FY22'!$C$9:$N$859,9,FALSE)</f>
        <v>6.2780269058295965E-2</v>
      </c>
      <c r="K707" s="134">
        <f t="shared" si="21"/>
        <v>1473112.5</v>
      </c>
      <c r="L707" s="130" t="s">
        <v>10420</v>
      </c>
    </row>
    <row r="708" spans="1:12" ht="15.5" thickTop="1" thickBot="1" x14ac:dyDescent="0.4">
      <c r="A708" s="50" t="s">
        <v>1800</v>
      </c>
      <c r="B708" s="9" t="s">
        <v>1801</v>
      </c>
      <c r="C708" s="9" t="s">
        <v>907</v>
      </c>
      <c r="D708" s="9" t="s">
        <v>10</v>
      </c>
      <c r="E708" s="7">
        <v>1805864.9200000002</v>
      </c>
      <c r="F708" s="6"/>
      <c r="G708" s="130" t="str">
        <f>VLOOKUP(A708,'NCES LEA District ID'!$F$3:$S$854,14,FALSE)</f>
        <v>1705430</v>
      </c>
      <c r="H708" s="131">
        <f>VLOOKUP(A708,'Enrollment FY18-20'!$A$9:$BL$859,62,FALSE)</f>
        <v>1011.5</v>
      </c>
      <c r="I708" s="132">
        <f t="shared" si="20"/>
        <v>1785.3335837864558</v>
      </c>
      <c r="J708" s="133">
        <f>VLOOKUP(A708,'SAIPE FY22'!$C$9:$N$859,9,FALSE)</f>
        <v>6.2554300608166816E-2</v>
      </c>
      <c r="K708" s="134">
        <f t="shared" si="21"/>
        <v>1474124</v>
      </c>
      <c r="L708" s="130" t="s">
        <v>10420</v>
      </c>
    </row>
    <row r="709" spans="1:12" ht="15.5" thickTop="1" thickBot="1" x14ac:dyDescent="0.4">
      <c r="A709" s="50" t="s">
        <v>1178</v>
      </c>
      <c r="B709" s="9" t="s">
        <v>1179</v>
      </c>
      <c r="C709" s="9" t="s">
        <v>1161</v>
      </c>
      <c r="D709" s="9" t="s">
        <v>108</v>
      </c>
      <c r="E709" s="7">
        <v>5051860.4999999991</v>
      </c>
      <c r="F709" s="6"/>
      <c r="G709" s="130" t="str">
        <f>VLOOKUP(A709,'NCES LEA District ID'!$F$3:$S$854,14,FALSE)</f>
        <v>1706270</v>
      </c>
      <c r="H709" s="131">
        <f>VLOOKUP(A709,'Enrollment FY18-20'!$A$9:$BL$859,62,FALSE)</f>
        <v>1738.5</v>
      </c>
      <c r="I709" s="132">
        <f t="shared" si="20"/>
        <v>2905.8731665228638</v>
      </c>
      <c r="J709" s="133">
        <f>VLOOKUP(A709,'SAIPE FY22'!$C$9:$N$859,9,FALSE)</f>
        <v>6.2537947783849426E-2</v>
      </c>
      <c r="K709" s="134">
        <f t="shared" si="21"/>
        <v>1475862.5</v>
      </c>
      <c r="L709" s="130" t="s">
        <v>10420</v>
      </c>
    </row>
    <row r="710" spans="1:12" ht="15.5" thickTop="1" thickBot="1" x14ac:dyDescent="0.4">
      <c r="A710" s="50" t="s">
        <v>245</v>
      </c>
      <c r="B710" s="9" t="s">
        <v>246</v>
      </c>
      <c r="C710" s="9" t="s">
        <v>128</v>
      </c>
      <c r="D710" s="9" t="s">
        <v>108</v>
      </c>
      <c r="E710" s="7">
        <v>1491041.7</v>
      </c>
      <c r="F710" s="6"/>
      <c r="G710" s="130" t="str">
        <f>VLOOKUP(A710,'NCES LEA District ID'!$F$3:$S$854,14,FALSE)</f>
        <v>1733990</v>
      </c>
      <c r="H710" s="131">
        <f>VLOOKUP(A710,'Enrollment FY18-20'!$A$9:$BL$859,62,FALSE)</f>
        <v>1593.25</v>
      </c>
      <c r="I710" s="132">
        <f t="shared" si="20"/>
        <v>935.84917621214493</v>
      </c>
      <c r="J710" s="133">
        <f>VLOOKUP(A710,'SAIPE FY22'!$C$9:$N$859,9,FALSE)</f>
        <v>6.2421185372005042E-2</v>
      </c>
      <c r="K710" s="134">
        <f t="shared" si="21"/>
        <v>1477455.75</v>
      </c>
      <c r="L710" s="130" t="s">
        <v>10420</v>
      </c>
    </row>
    <row r="711" spans="1:12" ht="15.5" thickTop="1" thickBot="1" x14ac:dyDescent="0.4">
      <c r="A711" s="50" t="s">
        <v>1250</v>
      </c>
      <c r="B711" s="9" t="s">
        <v>1251</v>
      </c>
      <c r="C711" s="9" t="s">
        <v>1161</v>
      </c>
      <c r="D711" s="9" t="s">
        <v>10</v>
      </c>
      <c r="E711" s="7">
        <v>6527528.8000000007</v>
      </c>
      <c r="F711" s="6"/>
      <c r="G711" s="130" t="str">
        <f>VLOOKUP(A711,'NCES LEA District ID'!$F$3:$S$854,14,FALSE)</f>
        <v>1705050</v>
      </c>
      <c r="H711" s="131">
        <f>VLOOKUP(A711,'Enrollment FY18-20'!$A$9:$BL$859,62,FALSE)</f>
        <v>8260.5</v>
      </c>
      <c r="I711" s="132">
        <f t="shared" si="20"/>
        <v>790.20989044246721</v>
      </c>
      <c r="J711" s="133">
        <f>VLOOKUP(A711,'SAIPE FY22'!$C$9:$N$859,9,FALSE)</f>
        <v>6.2238316170646145E-2</v>
      </c>
      <c r="K711" s="134">
        <f t="shared" si="21"/>
        <v>1485716.25</v>
      </c>
      <c r="L711" s="130" t="s">
        <v>10420</v>
      </c>
    </row>
    <row r="712" spans="1:12" ht="15.5" thickTop="1" thickBot="1" x14ac:dyDescent="0.4">
      <c r="A712" s="50" t="s">
        <v>919</v>
      </c>
      <c r="B712" s="9" t="s">
        <v>920</v>
      </c>
      <c r="C712" s="9" t="s">
        <v>908</v>
      </c>
      <c r="D712" s="9" t="s">
        <v>119</v>
      </c>
      <c r="E712" s="7">
        <v>2009821.48</v>
      </c>
      <c r="F712" s="6"/>
      <c r="G712" s="130" t="str">
        <f>VLOOKUP(A712,'NCES LEA District ID'!$F$3:$S$854,14,FALSE)</f>
        <v>1726640</v>
      </c>
      <c r="H712" s="131">
        <f>VLOOKUP(A712,'Enrollment FY18-20'!$A$9:$BL$859,62,FALSE)</f>
        <v>910.5</v>
      </c>
      <c r="I712" s="132">
        <f t="shared" ref="I712:I775" si="22">E712/H712</f>
        <v>2207.3821856123009</v>
      </c>
      <c r="J712" s="133">
        <f>VLOOKUP(A712,'SAIPE FY22'!$C$9:$N$859,9,FALSE)</f>
        <v>6.219151036525173E-2</v>
      </c>
      <c r="K712" s="134">
        <f t="shared" si="21"/>
        <v>1486626.75</v>
      </c>
      <c r="L712" s="130" t="s">
        <v>10420</v>
      </c>
    </row>
    <row r="713" spans="1:12" ht="15.5" thickTop="1" thickBot="1" x14ac:dyDescent="0.4">
      <c r="A713" s="50" t="s">
        <v>1404</v>
      </c>
      <c r="B713" s="9" t="s">
        <v>1405</v>
      </c>
      <c r="C713" s="9" t="s">
        <v>1395</v>
      </c>
      <c r="D713" s="9" t="s">
        <v>108</v>
      </c>
      <c r="E713" s="7">
        <v>231166.22</v>
      </c>
      <c r="F713" s="6"/>
      <c r="G713" s="130" t="str">
        <f>VLOOKUP(A713,'NCES LEA District ID'!$F$3:$S$854,14,FALSE)</f>
        <v>1733750</v>
      </c>
      <c r="H713" s="131">
        <f>VLOOKUP(A713,'Enrollment FY18-20'!$A$9:$BL$859,62,FALSE)</f>
        <v>295.5</v>
      </c>
      <c r="I713" s="132">
        <f t="shared" si="22"/>
        <v>782.28839255499156</v>
      </c>
      <c r="J713" s="133">
        <f>VLOOKUP(A713,'SAIPE FY22'!$C$9:$N$859,9,FALSE)</f>
        <v>6.1403508771929821E-2</v>
      </c>
      <c r="K713" s="134">
        <f t="shared" si="21"/>
        <v>1486922.25</v>
      </c>
      <c r="L713" s="130" t="s">
        <v>10420</v>
      </c>
    </row>
    <row r="714" spans="1:12" ht="15.5" thickTop="1" thickBot="1" x14ac:dyDescent="0.4">
      <c r="A714" s="50" t="s">
        <v>1741</v>
      </c>
      <c r="B714" s="9" t="s">
        <v>1742</v>
      </c>
      <c r="C714" s="9" t="s">
        <v>907</v>
      </c>
      <c r="D714" s="9" t="s">
        <v>108</v>
      </c>
      <c r="E714" s="7">
        <v>1067895.8599999999</v>
      </c>
      <c r="F714" s="6"/>
      <c r="G714" s="130" t="str">
        <f>VLOOKUP(A714,'NCES LEA District ID'!$F$3:$S$854,14,FALSE)</f>
        <v>1738520</v>
      </c>
      <c r="H714" s="131">
        <f>VLOOKUP(A714,'Enrollment FY18-20'!$A$9:$BL$859,62,FALSE)</f>
        <v>316.5</v>
      </c>
      <c r="I714" s="132">
        <f t="shared" si="22"/>
        <v>3374.0785466034749</v>
      </c>
      <c r="J714" s="133">
        <f>VLOOKUP(A714,'SAIPE FY22'!$C$9:$N$859,9,FALSE)</f>
        <v>6.1176470588235297E-2</v>
      </c>
      <c r="K714" s="134">
        <f t="shared" ref="K714:K777" si="23">+K713+H714</f>
        <v>1487238.75</v>
      </c>
      <c r="L714" s="130" t="s">
        <v>10420</v>
      </c>
    </row>
    <row r="715" spans="1:12" ht="15.5" thickTop="1" thickBot="1" x14ac:dyDescent="0.4">
      <c r="A715" s="50" t="s">
        <v>1560</v>
      </c>
      <c r="B715" s="9" t="s">
        <v>1561</v>
      </c>
      <c r="C715" s="9" t="s">
        <v>1541</v>
      </c>
      <c r="D715" s="9" t="s">
        <v>10</v>
      </c>
      <c r="E715" s="7">
        <v>1284222.1499999999</v>
      </c>
      <c r="F715" s="6"/>
      <c r="G715" s="130" t="str">
        <f>VLOOKUP(A715,'NCES LEA District ID'!$F$3:$S$854,14,FALSE)</f>
        <v>1734440</v>
      </c>
      <c r="H715" s="131">
        <f>VLOOKUP(A715,'Enrollment FY18-20'!$A$9:$BL$859,62,FALSE)</f>
        <v>1060</v>
      </c>
      <c r="I715" s="132">
        <f t="shared" si="22"/>
        <v>1211.530330188679</v>
      </c>
      <c r="J715" s="133">
        <f>VLOOKUP(A715,'SAIPE FY22'!$C$9:$N$859,9,FALSE)</f>
        <v>6.0751398880895285E-2</v>
      </c>
      <c r="K715" s="134">
        <f t="shared" si="23"/>
        <v>1488298.75</v>
      </c>
      <c r="L715" s="130" t="s">
        <v>10420</v>
      </c>
    </row>
    <row r="716" spans="1:12" ht="15.5" thickTop="1" thickBot="1" x14ac:dyDescent="0.4">
      <c r="A716" s="50" t="s">
        <v>636</v>
      </c>
      <c r="B716" s="9" t="s">
        <v>637</v>
      </c>
      <c r="C716" s="9" t="s">
        <v>633</v>
      </c>
      <c r="D716" s="9" t="s">
        <v>108</v>
      </c>
      <c r="E716" s="7">
        <v>220414.77000000002</v>
      </c>
      <c r="F716" s="6"/>
      <c r="G716" s="130" t="str">
        <f>VLOOKUP(A716,'NCES LEA District ID'!$F$3:$S$854,14,FALSE)</f>
        <v>1720190</v>
      </c>
      <c r="H716" s="131">
        <f>VLOOKUP(A716,'Enrollment FY18-20'!$A$9:$BL$859,62,FALSE)</f>
        <v>58</v>
      </c>
      <c r="I716" s="132">
        <f t="shared" si="22"/>
        <v>3800.254655172414</v>
      </c>
      <c r="J716" s="133">
        <f>VLOOKUP(A716,'SAIPE FY22'!$C$9:$N$859,9,FALSE)</f>
        <v>6.0240963855421686E-2</v>
      </c>
      <c r="K716" s="134">
        <f t="shared" si="23"/>
        <v>1488356.75</v>
      </c>
      <c r="L716" s="130" t="s">
        <v>10420</v>
      </c>
    </row>
    <row r="717" spans="1:12" ht="15.5" thickTop="1" thickBot="1" x14ac:dyDescent="0.4">
      <c r="A717" s="50" t="s">
        <v>1220</v>
      </c>
      <c r="B717" s="9" t="s">
        <v>1221</v>
      </c>
      <c r="C717" s="9" t="s">
        <v>1161</v>
      </c>
      <c r="D717" s="9" t="s">
        <v>108</v>
      </c>
      <c r="E717" s="7">
        <v>3361213.0599999996</v>
      </c>
      <c r="F717" s="6"/>
      <c r="G717" s="130" t="str">
        <f>VLOOKUP(A717,'NCES LEA District ID'!$F$3:$S$854,14,FALSE)</f>
        <v>1700119</v>
      </c>
      <c r="H717" s="131">
        <f>VLOOKUP(A717,'Enrollment FY18-20'!$A$9:$BL$859,62,FALSE)</f>
        <v>3760</v>
      </c>
      <c r="I717" s="132">
        <f t="shared" si="22"/>
        <v>893.93964361702115</v>
      </c>
      <c r="J717" s="133">
        <f>VLOOKUP(A717,'SAIPE FY22'!$C$9:$N$859,9,FALSE)</f>
        <v>6.0120705663881148E-2</v>
      </c>
      <c r="K717" s="134">
        <f t="shared" si="23"/>
        <v>1492116.75</v>
      </c>
      <c r="L717" s="130" t="s">
        <v>10420</v>
      </c>
    </row>
    <row r="718" spans="1:12" ht="15.5" thickTop="1" thickBot="1" x14ac:dyDescent="0.4">
      <c r="A718" s="50" t="s">
        <v>657</v>
      </c>
      <c r="B718" s="9" t="s">
        <v>658</v>
      </c>
      <c r="C718" s="9" t="s">
        <v>646</v>
      </c>
      <c r="D718" s="9" t="s">
        <v>10</v>
      </c>
      <c r="E718" s="7">
        <v>705266.64999999979</v>
      </c>
      <c r="F718" s="6"/>
      <c r="G718" s="130" t="str">
        <f>VLOOKUP(A718,'NCES LEA District ID'!$F$3:$S$854,14,FALSE)</f>
        <v>1719260</v>
      </c>
      <c r="H718" s="131">
        <f>VLOOKUP(A718,'Enrollment FY18-20'!$A$9:$BL$859,62,FALSE)</f>
        <v>656.5</v>
      </c>
      <c r="I718" s="132">
        <f t="shared" si="22"/>
        <v>1074.2827875095199</v>
      </c>
      <c r="J718" s="133">
        <f>VLOOKUP(A718,'SAIPE FY22'!$C$9:$N$859,9,FALSE)</f>
        <v>5.9479553903345722E-2</v>
      </c>
      <c r="K718" s="134">
        <f t="shared" si="23"/>
        <v>1492773.25</v>
      </c>
      <c r="L718" s="130" t="s">
        <v>10420</v>
      </c>
    </row>
    <row r="719" spans="1:12" ht="15.5" thickTop="1" thickBot="1" x14ac:dyDescent="0.4">
      <c r="A719" s="50" t="s">
        <v>1170</v>
      </c>
      <c r="B719" s="9" t="s">
        <v>1171</v>
      </c>
      <c r="C719" s="9" t="s">
        <v>1161</v>
      </c>
      <c r="D719" s="9" t="s">
        <v>108</v>
      </c>
      <c r="E719" s="7">
        <v>218235.24000000002</v>
      </c>
      <c r="F719" s="6"/>
      <c r="G719" s="130" t="str">
        <f>VLOOKUP(A719,'NCES LEA District ID'!$F$3:$S$854,14,FALSE)</f>
        <v>1714250</v>
      </c>
      <c r="H719" s="131">
        <f>VLOOKUP(A719,'Enrollment FY18-20'!$A$9:$BL$859,62,FALSE)</f>
        <v>299.25</v>
      </c>
      <c r="I719" s="132">
        <f t="shared" si="22"/>
        <v>729.27398496240608</v>
      </c>
      <c r="J719" s="133">
        <f>VLOOKUP(A719,'SAIPE FY22'!$C$9:$N$859,9,FALSE)</f>
        <v>5.9374999999999997E-2</v>
      </c>
      <c r="K719" s="134">
        <f t="shared" si="23"/>
        <v>1493072.5</v>
      </c>
      <c r="L719" s="130" t="s">
        <v>10420</v>
      </c>
    </row>
    <row r="720" spans="1:12" ht="15.5" thickTop="1" thickBot="1" x14ac:dyDescent="0.4">
      <c r="A720" s="50" t="s">
        <v>1480</v>
      </c>
      <c r="B720" s="9" t="s">
        <v>1481</v>
      </c>
      <c r="C720" s="9" t="s">
        <v>1467</v>
      </c>
      <c r="D720" s="9" t="s">
        <v>10</v>
      </c>
      <c r="E720" s="7">
        <v>978623.20999999985</v>
      </c>
      <c r="F720" s="6"/>
      <c r="G720" s="130" t="str">
        <f>VLOOKUP(A720,'NCES LEA District ID'!$F$3:$S$854,14,FALSE)</f>
        <v>1708010</v>
      </c>
      <c r="H720" s="131">
        <f>VLOOKUP(A720,'Enrollment FY18-20'!$A$9:$BL$859,62,FALSE)</f>
        <v>1497</v>
      </c>
      <c r="I720" s="132">
        <f t="shared" si="22"/>
        <v>653.72291917167661</v>
      </c>
      <c r="J720" s="133">
        <f>VLOOKUP(A720,'SAIPE FY22'!$C$9:$N$859,9,FALSE)</f>
        <v>5.9297218155197659E-2</v>
      </c>
      <c r="K720" s="134">
        <f t="shared" si="23"/>
        <v>1494569.5</v>
      </c>
      <c r="L720" s="130" t="s">
        <v>10420</v>
      </c>
    </row>
    <row r="721" spans="1:12" ht="15.5" thickTop="1" thickBot="1" x14ac:dyDescent="0.4">
      <c r="A721" s="50" t="s">
        <v>391</v>
      </c>
      <c r="B721" s="9" t="s">
        <v>392</v>
      </c>
      <c r="C721" s="9" t="s">
        <v>128</v>
      </c>
      <c r="D721" s="9" t="s">
        <v>119</v>
      </c>
      <c r="E721" s="7">
        <v>883181.01</v>
      </c>
      <c r="F721" s="6"/>
      <c r="G721" s="130" t="str">
        <f>VLOOKUP(A721,'NCES LEA District ID'!$F$3:$S$854,14,FALSE)</f>
        <v>1722500</v>
      </c>
      <c r="H721" s="131">
        <f>VLOOKUP(A721,'Enrollment FY18-20'!$A$9:$BL$859,62,FALSE)</f>
        <v>1408.5</v>
      </c>
      <c r="I721" s="132">
        <f t="shared" si="22"/>
        <v>627.03657082002132</v>
      </c>
      <c r="J721" s="133">
        <f>VLOOKUP(A721,'SAIPE FY22'!$C$9:$N$859,9,FALSE)</f>
        <v>5.916775032509753E-2</v>
      </c>
      <c r="K721" s="134">
        <f t="shared" si="23"/>
        <v>1495978</v>
      </c>
      <c r="L721" s="130" t="s">
        <v>10420</v>
      </c>
    </row>
    <row r="722" spans="1:12" ht="15.5" thickTop="1" thickBot="1" x14ac:dyDescent="0.4">
      <c r="A722" s="50" t="s">
        <v>1172</v>
      </c>
      <c r="B722" s="9" t="s">
        <v>1173</v>
      </c>
      <c r="C722" s="9" t="s">
        <v>1161</v>
      </c>
      <c r="D722" s="9" t="s">
        <v>108</v>
      </c>
      <c r="E722" s="7">
        <v>6086480.870000001</v>
      </c>
      <c r="F722" s="6"/>
      <c r="G722" s="130" t="str">
        <f>VLOOKUP(A722,'NCES LEA District ID'!$F$3:$S$854,14,FALSE)</f>
        <v>1703840</v>
      </c>
      <c r="H722" s="131">
        <f>VLOOKUP(A722,'Enrollment FY18-20'!$A$9:$BL$859,62,FALSE)</f>
        <v>2714.5</v>
      </c>
      <c r="I722" s="132">
        <f t="shared" si="22"/>
        <v>2242.2106723153438</v>
      </c>
      <c r="J722" s="133">
        <f>VLOOKUP(A722,'SAIPE FY22'!$C$9:$N$859,9,FALSE)</f>
        <v>5.8534990189666451E-2</v>
      </c>
      <c r="K722" s="134">
        <f t="shared" si="23"/>
        <v>1498692.5</v>
      </c>
      <c r="L722" s="130" t="s">
        <v>10420</v>
      </c>
    </row>
    <row r="723" spans="1:12" ht="15.5" thickTop="1" thickBot="1" x14ac:dyDescent="0.4">
      <c r="A723" s="50" t="s">
        <v>711</v>
      </c>
      <c r="B723" s="9" t="s">
        <v>712</v>
      </c>
      <c r="C723" s="9" t="s">
        <v>663</v>
      </c>
      <c r="D723" s="9" t="s">
        <v>10</v>
      </c>
      <c r="E723" s="7">
        <v>3270190.9699999997</v>
      </c>
      <c r="F723" s="6"/>
      <c r="G723" s="130" t="str">
        <f>VLOOKUP(A723,'NCES LEA District ID'!$F$3:$S$854,14,FALSE)</f>
        <v>1718870</v>
      </c>
      <c r="H723" s="131">
        <f>VLOOKUP(A723,'Enrollment FY18-20'!$A$9:$BL$859,62,FALSE)</f>
        <v>873.5</v>
      </c>
      <c r="I723" s="132">
        <f t="shared" si="22"/>
        <v>3743.7790154550657</v>
      </c>
      <c r="J723" s="133">
        <f>VLOOKUP(A723,'SAIPE FY22'!$C$9:$N$859,9,FALSE)</f>
        <v>5.845511482254697E-2</v>
      </c>
      <c r="K723" s="134">
        <f t="shared" si="23"/>
        <v>1499566</v>
      </c>
      <c r="L723" s="130" t="s">
        <v>10420</v>
      </c>
    </row>
    <row r="724" spans="1:12" ht="15.5" thickTop="1" thickBot="1" x14ac:dyDescent="0.4">
      <c r="A724" s="50" t="s">
        <v>1761</v>
      </c>
      <c r="B724" s="9" t="s">
        <v>1762</v>
      </c>
      <c r="C724" s="9" t="s">
        <v>907</v>
      </c>
      <c r="D724" s="9" t="s">
        <v>119</v>
      </c>
      <c r="E724" s="7">
        <v>3255629.8899999997</v>
      </c>
      <c r="F724" s="6"/>
      <c r="G724" s="130" t="str">
        <f>VLOOKUP(A724,'NCES LEA District ID'!$F$3:$S$854,14,FALSE)</f>
        <v>1723350</v>
      </c>
      <c r="H724" s="131">
        <f>VLOOKUP(A724,'Enrollment FY18-20'!$A$9:$BL$859,62,FALSE)</f>
        <v>3732.5</v>
      </c>
      <c r="I724" s="132">
        <f t="shared" si="22"/>
        <v>872.23841661085055</v>
      </c>
      <c r="J724" s="133">
        <f>VLOOKUP(A724,'SAIPE FY22'!$C$9:$N$859,9,FALSE)</f>
        <v>5.8270185523909064E-2</v>
      </c>
      <c r="K724" s="134">
        <f t="shared" si="23"/>
        <v>1503298.5</v>
      </c>
      <c r="L724" s="130" t="s">
        <v>10420</v>
      </c>
    </row>
    <row r="725" spans="1:12" ht="15.5" thickTop="1" thickBot="1" x14ac:dyDescent="0.4">
      <c r="A725" s="50" t="s">
        <v>117</v>
      </c>
      <c r="B725" s="9" t="s">
        <v>118</v>
      </c>
      <c r="C725" s="9" t="s">
        <v>98</v>
      </c>
      <c r="D725" s="9" t="s">
        <v>119</v>
      </c>
      <c r="E725" s="7">
        <v>5794687.9699999997</v>
      </c>
      <c r="F725" s="6"/>
      <c r="G725" s="130" t="str">
        <f>VLOOKUP(A725,'NCES LEA District ID'!$F$3:$S$854,14,FALSE)</f>
        <v>1719620</v>
      </c>
      <c r="H725" s="131">
        <f>VLOOKUP(A725,'Enrollment FY18-20'!$A$9:$BL$859,62,FALSE)</f>
        <v>2025.5</v>
      </c>
      <c r="I725" s="132">
        <f t="shared" si="22"/>
        <v>2860.8679190323373</v>
      </c>
      <c r="J725" s="133">
        <f>VLOOKUP(A725,'SAIPE FY22'!$C$9:$N$859,9,FALSE)</f>
        <v>5.8112505811250582E-2</v>
      </c>
      <c r="K725" s="134">
        <f t="shared" si="23"/>
        <v>1505324</v>
      </c>
      <c r="L725" s="130" t="s">
        <v>10420</v>
      </c>
    </row>
    <row r="726" spans="1:12" ht="15.5" thickTop="1" thickBot="1" x14ac:dyDescent="0.4">
      <c r="A726" s="50" t="s">
        <v>141</v>
      </c>
      <c r="B726" s="9" t="s">
        <v>142</v>
      </c>
      <c r="C726" s="9" t="s">
        <v>128</v>
      </c>
      <c r="D726" s="9" t="s">
        <v>108</v>
      </c>
      <c r="E726" s="7">
        <v>1050885.3400000001</v>
      </c>
      <c r="F726" s="6"/>
      <c r="G726" s="130" t="str">
        <f>VLOOKUP(A726,'NCES LEA District ID'!$F$3:$S$854,14,FALSE)</f>
        <v>1728980</v>
      </c>
      <c r="H726" s="131">
        <f>VLOOKUP(A726,'Enrollment FY18-20'!$A$9:$BL$859,62,FALSE)</f>
        <v>1769.5</v>
      </c>
      <c r="I726" s="132">
        <f t="shared" si="22"/>
        <v>593.88829612885002</v>
      </c>
      <c r="J726" s="133">
        <f>VLOOKUP(A726,'SAIPE FY22'!$C$9:$N$859,9,FALSE)</f>
        <v>5.8030480656506449E-2</v>
      </c>
      <c r="K726" s="134">
        <f t="shared" si="23"/>
        <v>1507093.5</v>
      </c>
      <c r="L726" s="130" t="s">
        <v>10420</v>
      </c>
    </row>
    <row r="727" spans="1:12" ht="15.5" thickTop="1" thickBot="1" x14ac:dyDescent="0.4">
      <c r="A727" s="50" t="s">
        <v>1131</v>
      </c>
      <c r="B727" s="9" t="s">
        <v>1132</v>
      </c>
      <c r="C727" s="9" t="s">
        <v>1099</v>
      </c>
      <c r="D727" s="9" t="s">
        <v>108</v>
      </c>
      <c r="E727" s="7">
        <v>1356792.28</v>
      </c>
      <c r="F727" s="6"/>
      <c r="G727" s="130" t="str">
        <f>VLOOKUP(A727,'NCES LEA District ID'!$F$3:$S$854,14,FALSE)</f>
        <v>1737320</v>
      </c>
      <c r="H727" s="131">
        <f>VLOOKUP(A727,'Enrollment FY18-20'!$A$9:$BL$859,62,FALSE)</f>
        <v>437.5</v>
      </c>
      <c r="I727" s="132">
        <f t="shared" si="22"/>
        <v>3101.2394971428571</v>
      </c>
      <c r="J727" s="133">
        <f>VLOOKUP(A727,'SAIPE FY22'!$C$9:$N$859,9,FALSE)</f>
        <v>5.7884231536926151E-2</v>
      </c>
      <c r="K727" s="134">
        <f t="shared" si="23"/>
        <v>1507531</v>
      </c>
      <c r="L727" s="130" t="s">
        <v>10420</v>
      </c>
    </row>
    <row r="728" spans="1:12" ht="15.5" thickTop="1" thickBot="1" x14ac:dyDescent="0.4">
      <c r="A728" s="50" t="s">
        <v>1687</v>
      </c>
      <c r="B728" s="9" t="s">
        <v>1688</v>
      </c>
      <c r="C728" s="9" t="s">
        <v>1689</v>
      </c>
      <c r="D728" s="9" t="s">
        <v>108</v>
      </c>
      <c r="E728" s="7">
        <v>1755041.2399999998</v>
      </c>
      <c r="F728" s="6"/>
      <c r="G728" s="130" t="str">
        <f>VLOOKUP(A728,'NCES LEA District ID'!$F$3:$S$854,14,FALSE)</f>
        <v>1725740</v>
      </c>
      <c r="H728" s="131">
        <f>VLOOKUP(A728,'Enrollment FY18-20'!$A$9:$BL$859,62,FALSE)</f>
        <v>890</v>
      </c>
      <c r="I728" s="132">
        <f t="shared" si="22"/>
        <v>1971.9564494382021</v>
      </c>
      <c r="J728" s="133">
        <f>VLOOKUP(A728,'SAIPE FY22'!$C$9:$N$859,9,FALSE)</f>
        <v>5.7471264367816091E-2</v>
      </c>
      <c r="K728" s="134">
        <f t="shared" si="23"/>
        <v>1508421</v>
      </c>
      <c r="L728" s="130" t="s">
        <v>10420</v>
      </c>
    </row>
    <row r="729" spans="1:12" ht="15.5" thickTop="1" thickBot="1" x14ac:dyDescent="0.4">
      <c r="A729" s="50" t="s">
        <v>647</v>
      </c>
      <c r="B729" s="9" t="s">
        <v>648</v>
      </c>
      <c r="C729" s="9" t="s">
        <v>646</v>
      </c>
      <c r="D729" s="9" t="s">
        <v>10</v>
      </c>
      <c r="E729" s="7">
        <v>7395413.1699999999</v>
      </c>
      <c r="F729" s="6"/>
      <c r="G729" s="130" t="str">
        <f>VLOOKUP(A729,'NCES LEA District ID'!$F$3:$S$854,14,FALSE)</f>
        <v>1716410</v>
      </c>
      <c r="H729" s="131">
        <f>VLOOKUP(A729,'Enrollment FY18-20'!$A$9:$BL$859,62,FALSE)</f>
        <v>1653</v>
      </c>
      <c r="I729" s="132">
        <f t="shared" si="22"/>
        <v>4473.9341621294616</v>
      </c>
      <c r="J729" s="133">
        <f>VLOOKUP(A729,'SAIPE FY22'!$C$9:$N$859,9,FALSE)</f>
        <v>5.7283950617283953E-2</v>
      </c>
      <c r="K729" s="134">
        <f t="shared" si="23"/>
        <v>1510074</v>
      </c>
      <c r="L729" s="130" t="s">
        <v>10420</v>
      </c>
    </row>
    <row r="730" spans="1:12" ht="15.5" thickTop="1" thickBot="1" x14ac:dyDescent="0.4">
      <c r="A730" s="50" t="s">
        <v>1182</v>
      </c>
      <c r="B730" s="9" t="s">
        <v>1183</v>
      </c>
      <c r="C730" s="9" t="s">
        <v>1161</v>
      </c>
      <c r="D730" s="9" t="s">
        <v>108</v>
      </c>
      <c r="E730" s="7">
        <v>12590207.5</v>
      </c>
      <c r="F730" s="6"/>
      <c r="G730" s="130" t="str">
        <f>VLOOKUP(A730,'NCES LEA District ID'!$F$3:$S$854,14,FALSE)</f>
        <v>1717520</v>
      </c>
      <c r="H730" s="131">
        <f>VLOOKUP(A730,'Enrollment FY18-20'!$A$9:$BL$859,62,FALSE)</f>
        <v>3710.5</v>
      </c>
      <c r="I730" s="132">
        <f t="shared" si="22"/>
        <v>3393.1296321250506</v>
      </c>
      <c r="J730" s="133">
        <f>VLOOKUP(A730,'SAIPE FY22'!$C$9:$N$859,9,FALSE)</f>
        <v>5.7198254968492485E-2</v>
      </c>
      <c r="K730" s="134">
        <f t="shared" si="23"/>
        <v>1513784.5</v>
      </c>
      <c r="L730" s="130" t="s">
        <v>10420</v>
      </c>
    </row>
    <row r="731" spans="1:12" ht="15.5" thickTop="1" thickBot="1" x14ac:dyDescent="0.4">
      <c r="A731" s="50" t="s">
        <v>1587</v>
      </c>
      <c r="B731" s="9" t="s">
        <v>1588</v>
      </c>
      <c r="C731" s="9" t="s">
        <v>1562</v>
      </c>
      <c r="D731" s="9" t="s">
        <v>108</v>
      </c>
      <c r="E731" s="7">
        <v>1202099.78</v>
      </c>
      <c r="F731" s="6"/>
      <c r="G731" s="130" t="str">
        <f>VLOOKUP(A731,'NCES LEA District ID'!$F$3:$S$854,14,FALSE)</f>
        <v>1742960</v>
      </c>
      <c r="H731" s="131">
        <f>VLOOKUP(A731,'Enrollment FY18-20'!$A$9:$BL$859,62,FALSE)</f>
        <v>772.5</v>
      </c>
      <c r="I731" s="132">
        <f t="shared" si="22"/>
        <v>1556.116220064725</v>
      </c>
      <c r="J731" s="133">
        <f>VLOOKUP(A731,'SAIPE FY22'!$C$9:$N$859,9,FALSE)</f>
        <v>5.6939501779359428E-2</v>
      </c>
      <c r="K731" s="134">
        <f t="shared" si="23"/>
        <v>1514557</v>
      </c>
      <c r="L731" s="130" t="s">
        <v>10420</v>
      </c>
    </row>
    <row r="732" spans="1:12" ht="15.5" thickTop="1" thickBot="1" x14ac:dyDescent="0.4">
      <c r="A732" s="50" t="s">
        <v>1745</v>
      </c>
      <c r="B732" s="9" t="s">
        <v>1746</v>
      </c>
      <c r="C732" s="9" t="s">
        <v>907</v>
      </c>
      <c r="D732" s="9" t="s">
        <v>108</v>
      </c>
      <c r="E732" s="7">
        <v>1440423.4699999997</v>
      </c>
      <c r="F732" s="6"/>
      <c r="G732" s="130" t="str">
        <f>VLOOKUP(A732,'NCES LEA District ID'!$F$3:$S$854,14,FALSE)</f>
        <v>1723730</v>
      </c>
      <c r="H732" s="131">
        <f>VLOOKUP(A732,'Enrollment FY18-20'!$A$9:$BL$859,62,FALSE)</f>
        <v>1463</v>
      </c>
      <c r="I732" s="132">
        <f t="shared" si="22"/>
        <v>984.56833219412147</v>
      </c>
      <c r="J732" s="133">
        <f>VLOOKUP(A732,'SAIPE FY22'!$C$9:$N$859,9,FALSE)</f>
        <v>5.644714997232983E-2</v>
      </c>
      <c r="K732" s="134">
        <f t="shared" si="23"/>
        <v>1516020</v>
      </c>
      <c r="L732" s="130" t="s">
        <v>10420</v>
      </c>
    </row>
    <row r="733" spans="1:12" ht="15.5" thickTop="1" thickBot="1" x14ac:dyDescent="0.4">
      <c r="A733" s="50" t="s">
        <v>796</v>
      </c>
      <c r="B733" s="9" t="s">
        <v>797</v>
      </c>
      <c r="C733" s="9" t="s">
        <v>723</v>
      </c>
      <c r="D733" s="9" t="s">
        <v>10</v>
      </c>
      <c r="E733" s="7">
        <v>12881456.959999999</v>
      </c>
      <c r="F733" s="6"/>
      <c r="G733" s="130" t="str">
        <f>VLOOKUP(A733,'NCES LEA District ID'!$F$3:$S$854,14,FALSE)</f>
        <v>1742180</v>
      </c>
      <c r="H733" s="131">
        <f>VLOOKUP(A733,'Enrollment FY18-20'!$A$9:$BL$859,62,FALSE)</f>
        <v>12160.75</v>
      </c>
      <c r="I733" s="132">
        <f t="shared" si="22"/>
        <v>1059.2650091482844</v>
      </c>
      <c r="J733" s="133">
        <f>VLOOKUP(A733,'SAIPE FY22'!$C$9:$N$859,9,FALSE)</f>
        <v>5.6230780494948014E-2</v>
      </c>
      <c r="K733" s="134">
        <f t="shared" si="23"/>
        <v>1528180.75</v>
      </c>
      <c r="L733" s="130" t="s">
        <v>10420</v>
      </c>
    </row>
    <row r="734" spans="1:12" ht="15.5" thickTop="1" thickBot="1" x14ac:dyDescent="0.4">
      <c r="A734" s="50" t="s">
        <v>909</v>
      </c>
      <c r="B734" s="9" t="s">
        <v>910</v>
      </c>
      <c r="C734" s="9" t="s">
        <v>908</v>
      </c>
      <c r="D734" s="9" t="s">
        <v>10</v>
      </c>
      <c r="E734" s="7">
        <v>1344732.2</v>
      </c>
      <c r="F734" s="6"/>
      <c r="G734" s="130" t="str">
        <f>VLOOKUP(A734,'NCES LEA District ID'!$F$3:$S$854,14,FALSE)</f>
        <v>1710530</v>
      </c>
      <c r="H734" s="131">
        <f>VLOOKUP(A734,'Enrollment FY18-20'!$A$9:$BL$859,62,FALSE)</f>
        <v>2097</v>
      </c>
      <c r="I734" s="132">
        <f t="shared" si="22"/>
        <v>641.26475917978064</v>
      </c>
      <c r="J734" s="133">
        <f>VLOOKUP(A734,'SAIPE FY22'!$C$9:$N$859,9,FALSE)</f>
        <v>5.6007659167065585E-2</v>
      </c>
      <c r="K734" s="134">
        <f t="shared" si="23"/>
        <v>1530277.75</v>
      </c>
      <c r="L734" s="130" t="s">
        <v>10420</v>
      </c>
    </row>
    <row r="735" spans="1:12" ht="15.5" thickTop="1" thickBot="1" x14ac:dyDescent="0.4">
      <c r="A735" s="50" t="s">
        <v>790</v>
      </c>
      <c r="B735" s="9" t="s">
        <v>791</v>
      </c>
      <c r="C735" s="9" t="s">
        <v>723</v>
      </c>
      <c r="D735" s="9" t="s">
        <v>119</v>
      </c>
      <c r="E735" s="7">
        <v>2062257.8100000003</v>
      </c>
      <c r="F735" s="6"/>
      <c r="G735" s="130" t="str">
        <f>VLOOKUP(A735,'NCES LEA District ID'!$F$3:$S$854,14,FALSE)</f>
        <v>1721840</v>
      </c>
      <c r="H735" s="131">
        <f>VLOOKUP(A735,'Enrollment FY18-20'!$A$9:$BL$859,62,FALSE)</f>
        <v>2602.5</v>
      </c>
      <c r="I735" s="132">
        <f t="shared" si="22"/>
        <v>792.41414409221909</v>
      </c>
      <c r="J735" s="133">
        <f>VLOOKUP(A735,'SAIPE FY22'!$C$9:$N$859,9,FALSE)</f>
        <v>5.5035567203294646E-2</v>
      </c>
      <c r="K735" s="134">
        <f t="shared" si="23"/>
        <v>1532880.25</v>
      </c>
      <c r="L735" s="130" t="s">
        <v>10420</v>
      </c>
    </row>
    <row r="736" spans="1:12" ht="15.5" thickTop="1" thickBot="1" x14ac:dyDescent="0.4">
      <c r="A736" s="50" t="s">
        <v>1704</v>
      </c>
      <c r="B736" s="9" t="s">
        <v>1705</v>
      </c>
      <c r="C736" s="9" t="s">
        <v>1689</v>
      </c>
      <c r="D736" s="9" t="s">
        <v>10</v>
      </c>
      <c r="E736" s="7">
        <v>3755651.61</v>
      </c>
      <c r="F736" s="6"/>
      <c r="G736" s="130" t="str">
        <f>VLOOKUP(A736,'NCES LEA District ID'!$F$3:$S$854,14,FALSE)</f>
        <v>1714430</v>
      </c>
      <c r="H736" s="131">
        <f>VLOOKUP(A736,'Enrollment FY18-20'!$A$9:$BL$859,62,FALSE)</f>
        <v>1571.5</v>
      </c>
      <c r="I736" s="132">
        <f t="shared" si="22"/>
        <v>2389.8514858415524</v>
      </c>
      <c r="J736" s="133">
        <f>VLOOKUP(A736,'SAIPE FY22'!$C$9:$N$859,9,FALSE)</f>
        <v>5.4102259215219974E-2</v>
      </c>
      <c r="K736" s="134">
        <f t="shared" si="23"/>
        <v>1534451.75</v>
      </c>
      <c r="L736" s="130" t="s">
        <v>10420</v>
      </c>
    </row>
    <row r="737" spans="1:12" ht="15.5" thickTop="1" thickBot="1" x14ac:dyDescent="0.4">
      <c r="A737" s="50" t="s">
        <v>1180</v>
      </c>
      <c r="B737" s="9" t="s">
        <v>1181</v>
      </c>
      <c r="C737" s="9" t="s">
        <v>1161</v>
      </c>
      <c r="D737" s="9" t="s">
        <v>108</v>
      </c>
      <c r="E737" s="7">
        <v>7180313.7199999997</v>
      </c>
      <c r="F737" s="6"/>
      <c r="G737" s="130" t="str">
        <f>VLOOKUP(A737,'NCES LEA District ID'!$F$3:$S$854,14,FALSE)</f>
        <v>1721870</v>
      </c>
      <c r="H737" s="131">
        <f>VLOOKUP(A737,'Enrollment FY18-20'!$A$9:$BL$859,62,FALSE)</f>
        <v>2555.5</v>
      </c>
      <c r="I737" s="132">
        <f t="shared" si="22"/>
        <v>2809.7490588925843</v>
      </c>
      <c r="J737" s="133">
        <f>VLOOKUP(A737,'SAIPE FY22'!$C$9:$N$859,9,FALSE)</f>
        <v>5.4054054054054057E-2</v>
      </c>
      <c r="K737" s="134">
        <f t="shared" si="23"/>
        <v>1537007.25</v>
      </c>
      <c r="L737" s="130" t="s">
        <v>10420</v>
      </c>
    </row>
    <row r="738" spans="1:12" ht="15.5" thickTop="1" thickBot="1" x14ac:dyDescent="0.4">
      <c r="A738" s="50" t="s">
        <v>734</v>
      </c>
      <c r="B738" s="9" t="s">
        <v>735</v>
      </c>
      <c r="C738" s="9" t="s">
        <v>723</v>
      </c>
      <c r="D738" s="9" t="s">
        <v>108</v>
      </c>
      <c r="E738" s="7">
        <v>589594.62</v>
      </c>
      <c r="F738" s="6"/>
      <c r="G738" s="130" t="str">
        <f>VLOOKUP(A738,'NCES LEA District ID'!$F$3:$S$854,14,FALSE)</f>
        <v>1734710</v>
      </c>
      <c r="H738" s="131">
        <f>VLOOKUP(A738,'Enrollment FY18-20'!$A$9:$BL$859,62,FALSE)</f>
        <v>634</v>
      </c>
      <c r="I738" s="132">
        <f t="shared" si="22"/>
        <v>929.95996845425861</v>
      </c>
      <c r="J738" s="133">
        <f>VLOOKUP(A738,'SAIPE FY22'!$C$9:$N$859,9,FALSE)</f>
        <v>5.387647831800263E-2</v>
      </c>
      <c r="K738" s="134">
        <f t="shared" si="23"/>
        <v>1537641.25</v>
      </c>
      <c r="L738" s="130" t="s">
        <v>10420</v>
      </c>
    </row>
    <row r="739" spans="1:12" ht="15.5" thickTop="1" thickBot="1" x14ac:dyDescent="0.4">
      <c r="A739" s="50" t="s">
        <v>1408</v>
      </c>
      <c r="B739" s="9" t="s">
        <v>1409</v>
      </c>
      <c r="C739" s="9" t="s">
        <v>1395</v>
      </c>
      <c r="D739" s="9" t="s">
        <v>108</v>
      </c>
      <c r="E739" s="7">
        <v>3248542.8099999996</v>
      </c>
      <c r="F739" s="6"/>
      <c r="G739" s="130" t="str">
        <f>VLOOKUP(A739,'NCES LEA District ID'!$F$3:$S$854,14,FALSE)</f>
        <v>1708730</v>
      </c>
      <c r="H739" s="131">
        <f>VLOOKUP(A739,'Enrollment FY18-20'!$A$9:$BL$859,62,FALSE)</f>
        <v>2370</v>
      </c>
      <c r="I739" s="132">
        <f t="shared" si="22"/>
        <v>1370.6931687763711</v>
      </c>
      <c r="J739" s="133">
        <f>VLOOKUP(A739,'SAIPE FY22'!$C$9:$N$859,9,FALSE)</f>
        <v>5.3004726536124237E-2</v>
      </c>
      <c r="K739" s="134">
        <f t="shared" si="23"/>
        <v>1540011.25</v>
      </c>
      <c r="L739" s="130" t="s">
        <v>10420</v>
      </c>
    </row>
    <row r="740" spans="1:12" ht="15.5" thickTop="1" thickBot="1" x14ac:dyDescent="0.4">
      <c r="A740" s="50" t="s">
        <v>1377</v>
      </c>
      <c r="B740" s="9" t="s">
        <v>1378</v>
      </c>
      <c r="C740" s="9" t="s">
        <v>1368</v>
      </c>
      <c r="D740" s="9" t="s">
        <v>10</v>
      </c>
      <c r="E740" s="7">
        <v>8777640.6400000006</v>
      </c>
      <c r="F740" s="6"/>
      <c r="G740" s="130" t="str">
        <f>VLOOKUP(A740,'NCES LEA District ID'!$F$3:$S$854,14,FALSE)</f>
        <v>1713530</v>
      </c>
      <c r="H740" s="131">
        <f>VLOOKUP(A740,'Enrollment FY18-20'!$A$9:$BL$859,62,FALSE)</f>
        <v>7340.75</v>
      </c>
      <c r="I740" s="132">
        <f t="shared" si="22"/>
        <v>1195.7416667234274</v>
      </c>
      <c r="J740" s="133">
        <f>VLOOKUP(A740,'SAIPE FY22'!$C$9:$N$859,9,FALSE)</f>
        <v>5.2710654814072867E-2</v>
      </c>
      <c r="K740" s="134">
        <f t="shared" si="23"/>
        <v>1547352</v>
      </c>
      <c r="L740" s="130" t="s">
        <v>10420</v>
      </c>
    </row>
    <row r="741" spans="1:12" ht="15.5" thickTop="1" thickBot="1" x14ac:dyDescent="0.4">
      <c r="A741" s="50" t="s">
        <v>915</v>
      </c>
      <c r="B741" s="9" t="s">
        <v>916</v>
      </c>
      <c r="C741" s="9" t="s">
        <v>908</v>
      </c>
      <c r="D741" s="9" t="s">
        <v>108</v>
      </c>
      <c r="E741" s="7">
        <v>237865.19999999998</v>
      </c>
      <c r="F741" s="6"/>
      <c r="G741" s="130" t="str">
        <f>VLOOKUP(A741,'NCES LEA District ID'!$F$3:$S$854,14,FALSE)</f>
        <v>1736840</v>
      </c>
      <c r="H741" s="131">
        <f>VLOOKUP(A741,'Enrollment FY18-20'!$A$9:$BL$859,62,FALSE)</f>
        <v>91.5</v>
      </c>
      <c r="I741" s="132">
        <f t="shared" si="22"/>
        <v>2599.6196721311471</v>
      </c>
      <c r="J741" s="133">
        <f>VLOOKUP(A741,'SAIPE FY22'!$C$9:$N$859,9,FALSE)</f>
        <v>5.2631578947368418E-2</v>
      </c>
      <c r="K741" s="134">
        <f t="shared" si="23"/>
        <v>1547443.5</v>
      </c>
      <c r="L741" s="130" t="s">
        <v>10420</v>
      </c>
    </row>
    <row r="742" spans="1:12" ht="15.5" thickTop="1" thickBot="1" x14ac:dyDescent="0.4">
      <c r="A742" s="50" t="s">
        <v>1579</v>
      </c>
      <c r="B742" s="9" t="s">
        <v>1580</v>
      </c>
      <c r="C742" s="9" t="s">
        <v>1562</v>
      </c>
      <c r="D742" s="9" t="s">
        <v>108</v>
      </c>
      <c r="E742" s="7">
        <v>8070526.7499999991</v>
      </c>
      <c r="F742" s="6"/>
      <c r="G742" s="130" t="str">
        <f>VLOOKUP(A742,'NCES LEA District ID'!$F$3:$S$854,14,FALSE)</f>
        <v>1729760</v>
      </c>
      <c r="H742" s="131">
        <f>VLOOKUP(A742,'Enrollment FY18-20'!$A$9:$BL$859,62,FALSE)</f>
        <v>3620</v>
      </c>
      <c r="I742" s="132">
        <f t="shared" si="22"/>
        <v>2229.4272790055247</v>
      </c>
      <c r="J742" s="133">
        <f>VLOOKUP(A742,'SAIPE FY22'!$C$9:$N$859,9,FALSE)</f>
        <v>5.2484645449469569E-2</v>
      </c>
      <c r="K742" s="134">
        <f t="shared" si="23"/>
        <v>1551063.5</v>
      </c>
      <c r="L742" s="130" t="s">
        <v>10420</v>
      </c>
    </row>
    <row r="743" spans="1:12" ht="15.5" thickTop="1" thickBot="1" x14ac:dyDescent="0.4">
      <c r="A743" s="50" t="s">
        <v>205</v>
      </c>
      <c r="B743" s="9" t="s">
        <v>206</v>
      </c>
      <c r="C743" s="9" t="s">
        <v>128</v>
      </c>
      <c r="D743" s="9" t="s">
        <v>119</v>
      </c>
      <c r="E743" s="7">
        <v>3340936.72</v>
      </c>
      <c r="F743" s="6"/>
      <c r="G743" s="130" t="str">
        <f>VLOOKUP(A743,'NCES LEA District ID'!$F$3:$S$854,14,FALSE)</f>
        <v>1729010</v>
      </c>
      <c r="H743" s="131">
        <f>VLOOKUP(A743,'Enrollment FY18-20'!$A$9:$BL$859,62,FALSE)</f>
        <v>5161</v>
      </c>
      <c r="I743" s="132">
        <f t="shared" si="22"/>
        <v>647.34290253826782</v>
      </c>
      <c r="J743" s="133">
        <f>VLOOKUP(A743,'SAIPE FY22'!$C$9:$N$859,9,FALSE)</f>
        <v>5.2297268685157737E-2</v>
      </c>
      <c r="K743" s="134">
        <f t="shared" si="23"/>
        <v>1556224.5</v>
      </c>
      <c r="L743" s="130" t="s">
        <v>10420</v>
      </c>
    </row>
    <row r="744" spans="1:12" ht="15.5" thickTop="1" thickBot="1" x14ac:dyDescent="0.4">
      <c r="A744" s="50" t="s">
        <v>569</v>
      </c>
      <c r="B744" s="9" t="s">
        <v>570</v>
      </c>
      <c r="C744" s="9" t="s">
        <v>550</v>
      </c>
      <c r="D744" s="9" t="s">
        <v>119</v>
      </c>
      <c r="E744" s="7">
        <v>487559.42</v>
      </c>
      <c r="F744" s="6"/>
      <c r="G744" s="130" t="str">
        <f>VLOOKUP(A744,'NCES LEA District ID'!$F$3:$S$854,14,FALSE)</f>
        <v>1704770</v>
      </c>
      <c r="H744" s="131">
        <f>VLOOKUP(A744,'Enrollment FY18-20'!$A$9:$BL$859,62,FALSE)</f>
        <v>594.5</v>
      </c>
      <c r="I744" s="132">
        <f t="shared" si="22"/>
        <v>820.11677039529013</v>
      </c>
      <c r="J744" s="133">
        <f>VLOOKUP(A744,'SAIPE FY22'!$C$9:$N$859,9,FALSE)</f>
        <v>5.2280311457174641E-2</v>
      </c>
      <c r="K744" s="134">
        <f t="shared" si="23"/>
        <v>1556819</v>
      </c>
      <c r="L744" s="130" t="s">
        <v>10420</v>
      </c>
    </row>
    <row r="745" spans="1:12" ht="15.5" thickTop="1" thickBot="1" x14ac:dyDescent="0.4">
      <c r="A745" s="50" t="s">
        <v>1615</v>
      </c>
      <c r="B745" s="9" t="s">
        <v>1616</v>
      </c>
      <c r="C745" s="9" t="s">
        <v>1562</v>
      </c>
      <c r="D745" s="9" t="s">
        <v>119</v>
      </c>
      <c r="E745" s="7">
        <v>6610906.7199999988</v>
      </c>
      <c r="F745" s="6"/>
      <c r="G745" s="130" t="str">
        <f>VLOOKUP(A745,'NCES LEA District ID'!$F$3:$S$854,14,FALSE)</f>
        <v>1729790</v>
      </c>
      <c r="H745" s="131">
        <f>VLOOKUP(A745,'Enrollment FY18-20'!$A$9:$BL$859,62,FALSE)</f>
        <v>2409</v>
      </c>
      <c r="I745" s="132">
        <f t="shared" si="22"/>
        <v>2744.2535159817348</v>
      </c>
      <c r="J745" s="133">
        <f>VLOOKUP(A745,'SAIPE FY22'!$C$9:$N$859,9,FALSE)</f>
        <v>5.1926298157453935E-2</v>
      </c>
      <c r="K745" s="134">
        <f t="shared" si="23"/>
        <v>1559228</v>
      </c>
      <c r="L745" s="130" t="s">
        <v>10420</v>
      </c>
    </row>
    <row r="746" spans="1:12" ht="15.5" thickTop="1" thickBot="1" x14ac:dyDescent="0.4">
      <c r="A746" s="50" t="s">
        <v>786</v>
      </c>
      <c r="B746" s="9" t="s">
        <v>787</v>
      </c>
      <c r="C746" s="9" t="s">
        <v>723</v>
      </c>
      <c r="D746" s="9" t="s">
        <v>119</v>
      </c>
      <c r="E746" s="7">
        <v>4030443.22</v>
      </c>
      <c r="F746" s="6"/>
      <c r="G746" s="130" t="str">
        <f>VLOOKUP(A746,'NCES LEA District ID'!$F$3:$S$854,14,FALSE)</f>
        <v>1712570</v>
      </c>
      <c r="H746" s="131">
        <f>VLOOKUP(A746,'Enrollment FY18-20'!$A$9:$BL$859,62,FALSE)</f>
        <v>4924</v>
      </c>
      <c r="I746" s="132">
        <f t="shared" si="22"/>
        <v>818.53030463038181</v>
      </c>
      <c r="J746" s="133">
        <f>VLOOKUP(A746,'SAIPE FY22'!$C$9:$N$859,9,FALSE)</f>
        <v>5.1753554502369667E-2</v>
      </c>
      <c r="K746" s="134">
        <f t="shared" si="23"/>
        <v>1564152</v>
      </c>
      <c r="L746" s="130" t="s">
        <v>10420</v>
      </c>
    </row>
    <row r="747" spans="1:12" ht="15.5" thickTop="1" thickBot="1" x14ac:dyDescent="0.4">
      <c r="A747" s="50" t="s">
        <v>1414</v>
      </c>
      <c r="B747" s="9" t="s">
        <v>1415</v>
      </c>
      <c r="C747" s="9" t="s">
        <v>1395</v>
      </c>
      <c r="D747" s="9" t="s">
        <v>108</v>
      </c>
      <c r="E747" s="7">
        <v>12971883.83</v>
      </c>
      <c r="F747" s="6"/>
      <c r="G747" s="130" t="str">
        <f>VLOOKUP(A747,'NCES LEA District ID'!$F$3:$S$854,14,FALSE)</f>
        <v>1711350</v>
      </c>
      <c r="H747" s="131">
        <f>VLOOKUP(A747,'Enrollment FY18-20'!$A$9:$BL$859,62,FALSE)</f>
        <v>7371.25</v>
      </c>
      <c r="I747" s="132">
        <f t="shared" si="22"/>
        <v>1759.794313040529</v>
      </c>
      <c r="J747" s="133">
        <f>VLOOKUP(A747,'SAIPE FY22'!$C$9:$N$859,9,FALSE)</f>
        <v>5.1735095970509723E-2</v>
      </c>
      <c r="K747" s="134">
        <f t="shared" si="23"/>
        <v>1571523.25</v>
      </c>
      <c r="L747" s="130" t="s">
        <v>10420</v>
      </c>
    </row>
    <row r="748" spans="1:12" ht="15.5" thickTop="1" thickBot="1" x14ac:dyDescent="0.4">
      <c r="A748" s="50" t="s">
        <v>682</v>
      </c>
      <c r="B748" s="9" t="s">
        <v>683</v>
      </c>
      <c r="C748" s="9" t="s">
        <v>671</v>
      </c>
      <c r="D748" s="9" t="s">
        <v>108</v>
      </c>
      <c r="E748" s="7">
        <v>31583.959999999995</v>
      </c>
      <c r="F748" s="6"/>
      <c r="G748" s="130" t="str">
        <f>VLOOKUP(A748,'NCES LEA District ID'!$F$3:$S$854,14,FALSE)</f>
        <v>1734650</v>
      </c>
      <c r="H748" s="131">
        <f>VLOOKUP(A748,'Enrollment FY18-20'!$A$9:$BL$859,62,FALSE)</f>
        <v>45.5</v>
      </c>
      <c r="I748" s="132">
        <f t="shared" si="22"/>
        <v>694.1529670329669</v>
      </c>
      <c r="J748" s="133">
        <f>VLOOKUP(A748,'SAIPE FY22'!$C$9:$N$859,9,FALSE)</f>
        <v>5.1724137931034482E-2</v>
      </c>
      <c r="K748" s="134">
        <f t="shared" si="23"/>
        <v>1571568.75</v>
      </c>
      <c r="L748" s="130" t="s">
        <v>10420</v>
      </c>
    </row>
    <row r="749" spans="1:12" ht="15.5" thickTop="1" thickBot="1" x14ac:dyDescent="0.4">
      <c r="A749" s="50" t="s">
        <v>780</v>
      </c>
      <c r="B749" s="9" t="s">
        <v>781</v>
      </c>
      <c r="C749" s="9" t="s">
        <v>723</v>
      </c>
      <c r="D749" s="9" t="s">
        <v>108</v>
      </c>
      <c r="E749" s="7">
        <v>1577382.59</v>
      </c>
      <c r="F749" s="6"/>
      <c r="G749" s="130" t="str">
        <f>VLOOKUP(A749,'NCES LEA District ID'!$F$3:$S$854,14,FALSE)</f>
        <v>1740500</v>
      </c>
      <c r="H749" s="131">
        <f>VLOOKUP(A749,'Enrollment FY18-20'!$A$9:$BL$859,62,FALSE)</f>
        <v>2103.25</v>
      </c>
      <c r="I749" s="132">
        <f t="shared" si="22"/>
        <v>749.97389278497565</v>
      </c>
      <c r="J749" s="133">
        <f>VLOOKUP(A749,'SAIPE FY22'!$C$9:$N$859,9,FALSE)</f>
        <v>5.1516610495907562E-2</v>
      </c>
      <c r="K749" s="134">
        <f t="shared" si="23"/>
        <v>1573672</v>
      </c>
      <c r="L749" s="130" t="s">
        <v>10420</v>
      </c>
    </row>
    <row r="750" spans="1:12" ht="15.5" thickTop="1" thickBot="1" x14ac:dyDescent="0.4">
      <c r="A750" s="50" t="s">
        <v>1755</v>
      </c>
      <c r="B750" s="9" t="s">
        <v>1756</v>
      </c>
      <c r="C750" s="9" t="s">
        <v>907</v>
      </c>
      <c r="D750" s="9" t="s">
        <v>10</v>
      </c>
      <c r="E750" s="7">
        <v>91424606.010000005</v>
      </c>
      <c r="F750" s="6"/>
      <c r="G750" s="130" t="str">
        <f>VLOOKUP(A750,'NCES LEA District ID'!$F$3:$S$854,14,FALSE)</f>
        <v>1731740</v>
      </c>
      <c r="H750" s="131">
        <f>VLOOKUP(A750,'Enrollment FY18-20'!$A$9:$BL$859,62,FALSE)</f>
        <v>25720.75</v>
      </c>
      <c r="I750" s="132">
        <f t="shared" si="22"/>
        <v>3554.507781071703</v>
      </c>
      <c r="J750" s="133">
        <f>VLOOKUP(A750,'SAIPE FY22'!$C$9:$N$859,9,FALSE)</f>
        <v>5.1003679551167622E-2</v>
      </c>
      <c r="K750" s="134">
        <f t="shared" si="23"/>
        <v>1599392.75</v>
      </c>
      <c r="L750" s="130" t="s">
        <v>10420</v>
      </c>
    </row>
    <row r="751" spans="1:12" ht="15.5" thickTop="1" thickBot="1" x14ac:dyDescent="0.4">
      <c r="A751" s="50" t="s">
        <v>1597</v>
      </c>
      <c r="B751" s="9" t="s">
        <v>1598</v>
      </c>
      <c r="C751" s="9" t="s">
        <v>1562</v>
      </c>
      <c r="D751" s="9" t="s">
        <v>108</v>
      </c>
      <c r="E751" s="7">
        <v>1189070.68</v>
      </c>
      <c r="F751" s="6"/>
      <c r="G751" s="130" t="str">
        <f>VLOOKUP(A751,'NCES LEA District ID'!$F$3:$S$854,14,FALSE)</f>
        <v>1736510</v>
      </c>
      <c r="H751" s="131">
        <f>VLOOKUP(A751,'Enrollment FY18-20'!$A$9:$BL$859,62,FALSE)</f>
        <v>538.5</v>
      </c>
      <c r="I751" s="132">
        <f t="shared" si="22"/>
        <v>2208.1163974001856</v>
      </c>
      <c r="J751" s="133">
        <f>VLOOKUP(A751,'SAIPE FY22'!$C$9:$N$859,9,FALSE)</f>
        <v>5.0847457627118647E-2</v>
      </c>
      <c r="K751" s="134">
        <f t="shared" si="23"/>
        <v>1599931.25</v>
      </c>
      <c r="L751" s="130" t="s">
        <v>10420</v>
      </c>
    </row>
    <row r="752" spans="1:12" ht="15.5" thickTop="1" thickBot="1" x14ac:dyDescent="0.4">
      <c r="A752" s="50" t="s">
        <v>736</v>
      </c>
      <c r="B752" s="9" t="s">
        <v>737</v>
      </c>
      <c r="C752" s="9" t="s">
        <v>723</v>
      </c>
      <c r="D752" s="9" t="s">
        <v>108</v>
      </c>
      <c r="E752" s="7">
        <v>917839.67999999993</v>
      </c>
      <c r="F752" s="6"/>
      <c r="G752" s="130" t="str">
        <f>VLOOKUP(A752,'NCES LEA District ID'!$F$3:$S$854,14,FALSE)</f>
        <v>1706450</v>
      </c>
      <c r="H752" s="131">
        <f>VLOOKUP(A752,'Enrollment FY18-20'!$A$9:$BL$859,62,FALSE)</f>
        <v>1304.5</v>
      </c>
      <c r="I752" s="132">
        <f t="shared" si="22"/>
        <v>703.59500191644304</v>
      </c>
      <c r="J752" s="133">
        <f>VLOOKUP(A752,'SAIPE FY22'!$C$9:$N$859,9,FALSE)</f>
        <v>5.0522648083623695E-2</v>
      </c>
      <c r="K752" s="134">
        <f t="shared" si="23"/>
        <v>1601235.75</v>
      </c>
      <c r="L752" s="130" t="s">
        <v>10420</v>
      </c>
    </row>
    <row r="753" spans="1:12" ht="15.5" thickTop="1" thickBot="1" x14ac:dyDescent="0.4">
      <c r="A753" s="50" t="s">
        <v>1016</v>
      </c>
      <c r="B753" s="9" t="s">
        <v>1017</v>
      </c>
      <c r="C753" s="9" t="s">
        <v>978</v>
      </c>
      <c r="D753" s="9" t="s">
        <v>10</v>
      </c>
      <c r="E753" s="7">
        <v>5094672.0100000007</v>
      </c>
      <c r="F753" s="6"/>
      <c r="G753" s="130" t="str">
        <f>VLOOKUP(A753,'NCES LEA District ID'!$F$3:$S$854,14,FALSE)</f>
        <v>1716350</v>
      </c>
      <c r="H753" s="131">
        <f>VLOOKUP(A753,'Enrollment FY18-20'!$A$9:$BL$859,62,FALSE)</f>
        <v>2527.5</v>
      </c>
      <c r="I753" s="132">
        <f t="shared" si="22"/>
        <v>2015.6961463897135</v>
      </c>
      <c r="J753" s="133">
        <f>VLOOKUP(A753,'SAIPE FY22'!$C$9:$N$859,9,FALSE)</f>
        <v>5.0307219662058374E-2</v>
      </c>
      <c r="K753" s="134">
        <f t="shared" si="23"/>
        <v>1603763.25</v>
      </c>
      <c r="L753" s="130" t="s">
        <v>10420</v>
      </c>
    </row>
    <row r="754" spans="1:12" ht="15.5" thickTop="1" thickBot="1" x14ac:dyDescent="0.4">
      <c r="A754" s="50" t="s">
        <v>1198</v>
      </c>
      <c r="B754" s="9" t="s">
        <v>1199</v>
      </c>
      <c r="C754" s="9" t="s">
        <v>1161</v>
      </c>
      <c r="D754" s="9" t="s">
        <v>108</v>
      </c>
      <c r="E754" s="7">
        <v>103454.33</v>
      </c>
      <c r="F754" s="6"/>
      <c r="G754" s="130" t="str">
        <f>VLOOKUP(A754,'NCES LEA District ID'!$F$3:$S$854,14,FALSE)</f>
        <v>1734620</v>
      </c>
      <c r="H754" s="131">
        <f>VLOOKUP(A754,'Enrollment FY18-20'!$A$9:$BL$859,62,FALSE)</f>
        <v>132</v>
      </c>
      <c r="I754" s="132">
        <f t="shared" si="22"/>
        <v>783.7449242424243</v>
      </c>
      <c r="J754" s="133">
        <f>VLOOKUP(A754,'SAIPE FY22'!$C$9:$N$859,9,FALSE)</f>
        <v>0.05</v>
      </c>
      <c r="K754" s="134">
        <f t="shared" si="23"/>
        <v>1603895.25</v>
      </c>
      <c r="L754" s="130" t="s">
        <v>10420</v>
      </c>
    </row>
    <row r="755" spans="1:12" ht="15.5" thickTop="1" thickBot="1" x14ac:dyDescent="0.4">
      <c r="A755" s="50" t="s">
        <v>1575</v>
      </c>
      <c r="B755" s="9" t="s">
        <v>1576</v>
      </c>
      <c r="C755" s="9" t="s">
        <v>1562</v>
      </c>
      <c r="D755" s="9" t="s">
        <v>119</v>
      </c>
      <c r="E755" s="7">
        <v>1254165.0899999999</v>
      </c>
      <c r="F755" s="6"/>
      <c r="G755" s="130" t="str">
        <f>VLOOKUP(A755,'NCES LEA District ID'!$F$3:$S$854,14,FALSE)</f>
        <v>1715840</v>
      </c>
      <c r="H755" s="131">
        <f>VLOOKUP(A755,'Enrollment FY18-20'!$A$9:$BL$859,62,FALSE)</f>
        <v>644</v>
      </c>
      <c r="I755" s="132">
        <f t="shared" si="22"/>
        <v>1947.4613198757761</v>
      </c>
      <c r="J755" s="133">
        <f>VLOOKUP(A755,'SAIPE FY22'!$C$9:$N$859,9,FALSE)</f>
        <v>4.9844236760124609E-2</v>
      </c>
      <c r="K755" s="134">
        <f t="shared" si="23"/>
        <v>1604539.25</v>
      </c>
      <c r="L755" s="130" t="s">
        <v>10420</v>
      </c>
    </row>
    <row r="756" spans="1:12" ht="15.5" thickTop="1" thickBot="1" x14ac:dyDescent="0.4">
      <c r="A756" s="50" t="s">
        <v>243</v>
      </c>
      <c r="B756" s="9" t="s">
        <v>244</v>
      </c>
      <c r="C756" s="9" t="s">
        <v>128</v>
      </c>
      <c r="D756" s="9" t="s">
        <v>108</v>
      </c>
      <c r="E756" s="7">
        <v>2250868.4</v>
      </c>
      <c r="F756" s="6"/>
      <c r="G756" s="130" t="str">
        <f>VLOOKUP(A756,'NCES LEA District ID'!$F$3:$S$854,14,FALSE)</f>
        <v>1707320</v>
      </c>
      <c r="H756" s="131">
        <f>VLOOKUP(A756,'Enrollment FY18-20'!$A$9:$BL$859,62,FALSE)</f>
        <v>1150.5</v>
      </c>
      <c r="I756" s="132">
        <f t="shared" si="22"/>
        <v>1956.4262494567579</v>
      </c>
      <c r="J756" s="133">
        <f>VLOOKUP(A756,'SAIPE FY22'!$C$9:$N$859,9,FALSE)</f>
        <v>4.9769585253456219E-2</v>
      </c>
      <c r="K756" s="134">
        <f t="shared" si="23"/>
        <v>1605689.75</v>
      </c>
      <c r="L756" s="130" t="s">
        <v>10420</v>
      </c>
    </row>
    <row r="757" spans="1:12" ht="15.5" thickTop="1" thickBot="1" x14ac:dyDescent="0.4">
      <c r="A757" s="50" t="s">
        <v>1371</v>
      </c>
      <c r="B757" s="9" t="s">
        <v>1372</v>
      </c>
      <c r="C757" s="9" t="s">
        <v>1368</v>
      </c>
      <c r="D757" s="9" t="s">
        <v>10</v>
      </c>
      <c r="E757" s="7">
        <v>9672744.1099999994</v>
      </c>
      <c r="F757" s="6"/>
      <c r="G757" s="130" t="str">
        <f>VLOOKUP(A757,'NCES LEA District ID'!$F$3:$S$854,14,FALSE)</f>
        <v>1737350</v>
      </c>
      <c r="H757" s="131">
        <f>VLOOKUP(A757,'Enrollment FY18-20'!$A$9:$BL$859,62,FALSE)</f>
        <v>3648</v>
      </c>
      <c r="I757" s="132">
        <f t="shared" si="22"/>
        <v>2651.5197669956137</v>
      </c>
      <c r="J757" s="133">
        <f>VLOOKUP(A757,'SAIPE FY22'!$C$9:$N$859,9,FALSE)</f>
        <v>4.966622162883845E-2</v>
      </c>
      <c r="K757" s="134">
        <f t="shared" si="23"/>
        <v>1609337.75</v>
      </c>
      <c r="L757" s="130" t="s">
        <v>10420</v>
      </c>
    </row>
    <row r="758" spans="1:12" ht="15.5" thickTop="1" thickBot="1" x14ac:dyDescent="0.4">
      <c r="A758" s="50" t="s">
        <v>748</v>
      </c>
      <c r="B758" s="9" t="s">
        <v>749</v>
      </c>
      <c r="C758" s="9" t="s">
        <v>723</v>
      </c>
      <c r="D758" s="9" t="s">
        <v>108</v>
      </c>
      <c r="E758" s="7">
        <v>278464.01999999996</v>
      </c>
      <c r="F758" s="6"/>
      <c r="G758" s="130" t="str">
        <f>VLOOKUP(A758,'NCES LEA District ID'!$F$3:$S$854,14,FALSE)</f>
        <v>1742720</v>
      </c>
      <c r="H758" s="131">
        <f>VLOOKUP(A758,'Enrollment FY18-20'!$A$9:$BL$859,62,FALSE)</f>
        <v>271.5</v>
      </c>
      <c r="I758" s="132">
        <f t="shared" si="22"/>
        <v>1025.6501657458562</v>
      </c>
      <c r="J758" s="133">
        <f>VLOOKUP(A758,'SAIPE FY22'!$C$9:$N$859,9,FALSE)</f>
        <v>4.9479166666666664E-2</v>
      </c>
      <c r="K758" s="134">
        <f t="shared" si="23"/>
        <v>1609609.25</v>
      </c>
      <c r="L758" s="130" t="s">
        <v>10420</v>
      </c>
    </row>
    <row r="759" spans="1:12" ht="15.5" thickTop="1" thickBot="1" x14ac:dyDescent="0.4">
      <c r="A759" s="50" t="s">
        <v>231</v>
      </c>
      <c r="B759" s="9" t="s">
        <v>232</v>
      </c>
      <c r="C759" s="9" t="s">
        <v>128</v>
      </c>
      <c r="D759" s="9" t="s">
        <v>108</v>
      </c>
      <c r="E759" s="7">
        <v>1072914</v>
      </c>
      <c r="F759" s="6"/>
      <c r="G759" s="130" t="str">
        <f>VLOOKUP(A759,'NCES LEA District ID'!$F$3:$S$854,14,FALSE)</f>
        <v>1733810</v>
      </c>
      <c r="H759" s="131">
        <f>VLOOKUP(A759,'Enrollment FY18-20'!$A$9:$BL$859,62,FALSE)</f>
        <v>1372.5</v>
      </c>
      <c r="I759" s="132">
        <f t="shared" si="22"/>
        <v>781.72240437158473</v>
      </c>
      <c r="J759" s="133">
        <f>VLOOKUP(A759,'SAIPE FY22'!$C$9:$N$859,9,FALSE)</f>
        <v>4.9337260677466861E-2</v>
      </c>
      <c r="K759" s="134">
        <f t="shared" si="23"/>
        <v>1610981.75</v>
      </c>
      <c r="L759" s="130" t="s">
        <v>10420</v>
      </c>
    </row>
    <row r="760" spans="1:12" ht="15.5" thickTop="1" thickBot="1" x14ac:dyDescent="0.4">
      <c r="A760" s="50" t="s">
        <v>1396</v>
      </c>
      <c r="B760" s="9" t="s">
        <v>1397</v>
      </c>
      <c r="C760" s="9" t="s">
        <v>1395</v>
      </c>
      <c r="D760" s="9" t="s">
        <v>108</v>
      </c>
      <c r="E760" s="7">
        <v>1119572.1199999999</v>
      </c>
      <c r="F760" s="6"/>
      <c r="G760" s="130" t="str">
        <f>VLOOKUP(A760,'NCES LEA District ID'!$F$3:$S$854,14,FALSE)</f>
        <v>1700222</v>
      </c>
      <c r="H760" s="131">
        <f>VLOOKUP(A760,'Enrollment FY18-20'!$A$9:$BL$859,62,FALSE)</f>
        <v>1139</v>
      </c>
      <c r="I760" s="132">
        <f t="shared" si="22"/>
        <v>982.94303775241428</v>
      </c>
      <c r="J760" s="133">
        <f>VLOOKUP(A760,'SAIPE FY22'!$C$9:$N$859,9,FALSE)</f>
        <v>4.926470588235294E-2</v>
      </c>
      <c r="K760" s="134">
        <f t="shared" si="23"/>
        <v>1612120.75</v>
      </c>
      <c r="L760" s="130" t="s">
        <v>10420</v>
      </c>
    </row>
    <row r="761" spans="1:12" ht="15.5" thickTop="1" thickBot="1" x14ac:dyDescent="0.4">
      <c r="A761" s="50" t="s">
        <v>750</v>
      </c>
      <c r="B761" s="9" t="s">
        <v>751</v>
      </c>
      <c r="C761" s="9" t="s">
        <v>723</v>
      </c>
      <c r="D761" s="9" t="s">
        <v>108</v>
      </c>
      <c r="E761" s="7">
        <v>2622644.2699999996</v>
      </c>
      <c r="F761" s="6"/>
      <c r="G761" s="130" t="str">
        <f>VLOOKUP(A761,'NCES LEA District ID'!$F$3:$S$854,14,FALSE)</f>
        <v>1716800</v>
      </c>
      <c r="H761" s="131">
        <f>VLOOKUP(A761,'Enrollment FY18-20'!$A$9:$BL$859,62,FALSE)</f>
        <v>3418.5</v>
      </c>
      <c r="I761" s="132">
        <f t="shared" si="22"/>
        <v>767.19153722392855</v>
      </c>
      <c r="J761" s="133">
        <f>VLOOKUP(A761,'SAIPE FY22'!$C$9:$N$859,9,FALSE)</f>
        <v>4.9238578680203045E-2</v>
      </c>
      <c r="K761" s="134">
        <f t="shared" si="23"/>
        <v>1615539.25</v>
      </c>
      <c r="L761" s="130" t="s">
        <v>10420</v>
      </c>
    </row>
    <row r="762" spans="1:12" ht="15.5" thickTop="1" thickBot="1" x14ac:dyDescent="0.4">
      <c r="A762" s="50" t="s">
        <v>1637</v>
      </c>
      <c r="B762" s="9" t="s">
        <v>1638</v>
      </c>
      <c r="C762" s="9" t="s">
        <v>1617</v>
      </c>
      <c r="D762" s="9" t="s">
        <v>10</v>
      </c>
      <c r="E762" s="7">
        <v>4373449.12</v>
      </c>
      <c r="F762" s="6"/>
      <c r="G762" s="130" t="str">
        <f>VLOOKUP(A762,'NCES LEA District ID'!$F$3:$S$854,14,FALSE)</f>
        <v>1742480</v>
      </c>
      <c r="H762" s="131">
        <f>VLOOKUP(A762,'Enrollment FY18-20'!$A$9:$BL$859,62,FALSE)</f>
        <v>1505.5</v>
      </c>
      <c r="I762" s="132">
        <f t="shared" si="22"/>
        <v>2904.9811491198939</v>
      </c>
      <c r="J762" s="133">
        <f>VLOOKUP(A762,'SAIPE FY22'!$C$9:$N$859,9,FALSE)</f>
        <v>4.9156272927366101E-2</v>
      </c>
      <c r="K762" s="134">
        <f t="shared" si="23"/>
        <v>1617044.75</v>
      </c>
      <c r="L762" s="130" t="s">
        <v>10420</v>
      </c>
    </row>
    <row r="763" spans="1:12" ht="15.5" thickTop="1" thickBot="1" x14ac:dyDescent="0.4">
      <c r="A763" s="50" t="s">
        <v>1212</v>
      </c>
      <c r="B763" s="9" t="s">
        <v>1213</v>
      </c>
      <c r="C763" s="9" t="s">
        <v>1161</v>
      </c>
      <c r="D763" s="9" t="s">
        <v>108</v>
      </c>
      <c r="E763" s="7">
        <v>1764342.7699999998</v>
      </c>
      <c r="F763" s="6"/>
      <c r="G763" s="130" t="str">
        <f>VLOOKUP(A763,'NCES LEA District ID'!$F$3:$S$854,14,FALSE)</f>
        <v>1703900</v>
      </c>
      <c r="H763" s="131">
        <f>VLOOKUP(A763,'Enrollment FY18-20'!$A$9:$BL$859,62,FALSE)</f>
        <v>2266</v>
      </c>
      <c r="I763" s="132">
        <f t="shared" si="22"/>
        <v>778.61552074139445</v>
      </c>
      <c r="J763" s="133">
        <f>VLOOKUP(A763,'SAIPE FY22'!$C$9:$N$859,9,FALSE)</f>
        <v>4.8725212464589232E-2</v>
      </c>
      <c r="K763" s="134">
        <f t="shared" si="23"/>
        <v>1619310.75</v>
      </c>
      <c r="L763" s="130" t="s">
        <v>10420</v>
      </c>
    </row>
    <row r="764" spans="1:12" ht="15.5" thickTop="1" thickBot="1" x14ac:dyDescent="0.4">
      <c r="A764" s="50" t="s">
        <v>255</v>
      </c>
      <c r="B764" s="9" t="s">
        <v>256</v>
      </c>
      <c r="C764" s="9" t="s">
        <v>128</v>
      </c>
      <c r="D764" s="9" t="s">
        <v>108</v>
      </c>
      <c r="E764" s="7">
        <v>1075699.45</v>
      </c>
      <c r="F764" s="6"/>
      <c r="G764" s="130" t="str">
        <f>VLOOKUP(A764,'NCES LEA District ID'!$F$3:$S$854,14,FALSE)</f>
        <v>1741820</v>
      </c>
      <c r="H764" s="131">
        <f>VLOOKUP(A764,'Enrollment FY18-20'!$A$9:$BL$859,62,FALSE)</f>
        <v>1413.5</v>
      </c>
      <c r="I764" s="132">
        <f t="shared" si="22"/>
        <v>761.0183586841174</v>
      </c>
      <c r="J764" s="133">
        <f>VLOOKUP(A764,'SAIPE FY22'!$C$9:$N$859,9,FALSE)</f>
        <v>4.811594202898551E-2</v>
      </c>
      <c r="K764" s="134">
        <f t="shared" si="23"/>
        <v>1620724.25</v>
      </c>
      <c r="L764" s="130" t="s">
        <v>10420</v>
      </c>
    </row>
    <row r="765" spans="1:12" ht="15.5" thickTop="1" thickBot="1" x14ac:dyDescent="0.4">
      <c r="A765" s="50" t="s">
        <v>561</v>
      </c>
      <c r="B765" s="9" t="s">
        <v>562</v>
      </c>
      <c r="C765" s="9" t="s">
        <v>550</v>
      </c>
      <c r="D765" s="9" t="s">
        <v>108</v>
      </c>
      <c r="E765" s="7">
        <v>469041.79</v>
      </c>
      <c r="F765" s="6"/>
      <c r="G765" s="130" t="str">
        <f>VLOOKUP(A765,'NCES LEA District ID'!$F$3:$S$854,14,FALSE)</f>
        <v>1705160</v>
      </c>
      <c r="H765" s="131">
        <f>VLOOKUP(A765,'Enrollment FY18-20'!$A$9:$BL$859,62,FALSE)</f>
        <v>163</v>
      </c>
      <c r="I765" s="132">
        <f t="shared" si="22"/>
        <v>2877.5569938650306</v>
      </c>
      <c r="J765" s="133">
        <f>VLOOKUP(A765,'SAIPE FY22'!$C$9:$N$859,9,FALSE)</f>
        <v>4.8000000000000001E-2</v>
      </c>
      <c r="K765" s="134">
        <f t="shared" si="23"/>
        <v>1620887.25</v>
      </c>
      <c r="L765" s="130" t="s">
        <v>10420</v>
      </c>
    </row>
    <row r="766" spans="1:12" ht="15.5" thickTop="1" thickBot="1" x14ac:dyDescent="0.4">
      <c r="A766" s="50" t="s">
        <v>265</v>
      </c>
      <c r="B766" s="9" t="s">
        <v>266</v>
      </c>
      <c r="C766" s="9" t="s">
        <v>128</v>
      </c>
      <c r="D766" s="9" t="s">
        <v>108</v>
      </c>
      <c r="E766" s="7">
        <v>530901.24</v>
      </c>
      <c r="F766" s="6"/>
      <c r="G766" s="130" t="str">
        <f>VLOOKUP(A766,'NCES LEA District ID'!$F$3:$S$854,14,FALSE)</f>
        <v>1732040</v>
      </c>
      <c r="H766" s="131">
        <f>VLOOKUP(A766,'Enrollment FY18-20'!$A$9:$BL$859,62,FALSE)</f>
        <v>772.5</v>
      </c>
      <c r="I766" s="132">
        <f t="shared" si="22"/>
        <v>687.25079611650483</v>
      </c>
      <c r="J766" s="133">
        <f>VLOOKUP(A766,'SAIPE FY22'!$C$9:$N$859,9,FALSE)</f>
        <v>4.7989623865110249E-2</v>
      </c>
      <c r="K766" s="134">
        <f t="shared" si="23"/>
        <v>1621659.75</v>
      </c>
      <c r="L766" s="130" t="s">
        <v>10420</v>
      </c>
    </row>
    <row r="767" spans="1:12" ht="15.5" thickTop="1" thickBot="1" x14ac:dyDescent="0.4">
      <c r="A767" s="50" t="s">
        <v>1679</v>
      </c>
      <c r="B767" s="9" t="s">
        <v>1680</v>
      </c>
      <c r="C767" s="9" t="s">
        <v>1643</v>
      </c>
      <c r="D767" s="9" t="s">
        <v>10</v>
      </c>
      <c r="E767" s="7">
        <v>3544613.0100000007</v>
      </c>
      <c r="F767" s="6"/>
      <c r="G767" s="130" t="str">
        <f>VLOOKUP(A767,'NCES LEA District ID'!$F$3:$S$854,14,FALSE)</f>
        <v>1711880</v>
      </c>
      <c r="H767" s="131">
        <f>VLOOKUP(A767,'Enrollment FY18-20'!$A$9:$BL$859,62,FALSE)</f>
        <v>1038</v>
      </c>
      <c r="I767" s="132">
        <f t="shared" si="22"/>
        <v>3414.8487572254344</v>
      </c>
      <c r="J767" s="133">
        <f>VLOOKUP(A767,'SAIPE FY22'!$C$9:$N$859,9,FALSE)</f>
        <v>4.7822374039282661E-2</v>
      </c>
      <c r="K767" s="134">
        <f t="shared" si="23"/>
        <v>1622697.75</v>
      </c>
      <c r="L767" s="130" t="s">
        <v>10420</v>
      </c>
    </row>
    <row r="768" spans="1:12" ht="15.5" thickTop="1" thickBot="1" x14ac:dyDescent="0.4">
      <c r="A768" s="50" t="s">
        <v>1190</v>
      </c>
      <c r="B768" s="9" t="s">
        <v>1191</v>
      </c>
      <c r="C768" s="9" t="s">
        <v>1161</v>
      </c>
      <c r="D768" s="9" t="s">
        <v>108</v>
      </c>
      <c r="E768" s="7">
        <v>562447.75000000012</v>
      </c>
      <c r="F768" s="6"/>
      <c r="G768" s="130" t="str">
        <f>VLOOKUP(A768,'NCES LEA District ID'!$F$3:$S$854,14,FALSE)</f>
        <v>1721720</v>
      </c>
      <c r="H768" s="131">
        <f>VLOOKUP(A768,'Enrollment FY18-20'!$A$9:$BL$859,62,FALSE)</f>
        <v>859.75</v>
      </c>
      <c r="I768" s="132">
        <f t="shared" si="22"/>
        <v>654.19918580982858</v>
      </c>
      <c r="J768" s="133">
        <f>VLOOKUP(A768,'SAIPE FY22'!$C$9:$N$859,9,FALSE)</f>
        <v>4.7619047619047616E-2</v>
      </c>
      <c r="K768" s="134">
        <f t="shared" si="23"/>
        <v>1623557.5</v>
      </c>
      <c r="L768" s="130" t="s">
        <v>10420</v>
      </c>
    </row>
    <row r="769" spans="1:12" ht="15.5" thickTop="1" thickBot="1" x14ac:dyDescent="0.4">
      <c r="A769" s="50" t="s">
        <v>1539</v>
      </c>
      <c r="B769" s="9" t="s">
        <v>1540</v>
      </c>
      <c r="C769" s="9" t="s">
        <v>1505</v>
      </c>
      <c r="D769" s="9" t="s">
        <v>108</v>
      </c>
      <c r="E769" s="7">
        <v>45613.810000000005</v>
      </c>
      <c r="F769" s="6"/>
      <c r="G769" s="130" t="str">
        <f>VLOOKUP(A769,'NCES LEA District ID'!$F$3:$S$854,14,FALSE)</f>
        <v>1719420</v>
      </c>
      <c r="H769" s="131">
        <f>VLOOKUP(A769,'Enrollment FY18-20'!$A$9:$BL$859,62,FALSE)</f>
        <v>77.5</v>
      </c>
      <c r="I769" s="132">
        <f t="shared" si="22"/>
        <v>588.56529032258072</v>
      </c>
      <c r="J769" s="133">
        <f>VLOOKUP(A769,'SAIPE FY22'!$C$9:$N$859,9,FALSE)</f>
        <v>4.7619047619047616E-2</v>
      </c>
      <c r="K769" s="134">
        <f t="shared" si="23"/>
        <v>1623635</v>
      </c>
      <c r="L769" s="130" t="s">
        <v>10420</v>
      </c>
    </row>
    <row r="770" spans="1:12" ht="15.5" thickTop="1" thickBot="1" x14ac:dyDescent="0.4">
      <c r="A770" s="50" t="s">
        <v>1804</v>
      </c>
      <c r="B770" s="9" t="s">
        <v>1805</v>
      </c>
      <c r="C770" s="9" t="s">
        <v>907</v>
      </c>
      <c r="D770" s="9" t="s">
        <v>10</v>
      </c>
      <c r="E770" s="7">
        <v>1521748.81</v>
      </c>
      <c r="F770" s="6"/>
      <c r="G770" s="130" t="str">
        <f>VLOOKUP(A770,'NCES LEA District ID'!$F$3:$S$854,14,FALSE)</f>
        <v>1731290</v>
      </c>
      <c r="H770" s="131">
        <f>VLOOKUP(A770,'Enrollment FY18-20'!$A$9:$BL$859,62,FALSE)</f>
        <v>1425.5</v>
      </c>
      <c r="I770" s="132">
        <f t="shared" si="22"/>
        <v>1067.5193335671695</v>
      </c>
      <c r="J770" s="133">
        <f>VLOOKUP(A770,'SAIPE FY22'!$C$9:$N$859,9,FALSE)</f>
        <v>4.7447137699845279E-2</v>
      </c>
      <c r="K770" s="134">
        <f t="shared" si="23"/>
        <v>1625060.5</v>
      </c>
      <c r="L770" s="130" t="s">
        <v>10420</v>
      </c>
    </row>
    <row r="771" spans="1:12" ht="15.5" thickTop="1" thickBot="1" x14ac:dyDescent="0.4">
      <c r="A771" s="50" t="s">
        <v>1091</v>
      </c>
      <c r="B771" s="9" t="s">
        <v>1092</v>
      </c>
      <c r="C771" s="9" t="s">
        <v>1080</v>
      </c>
      <c r="D771" s="9" t="s">
        <v>10</v>
      </c>
      <c r="E771" s="7">
        <v>7048684.0499999998</v>
      </c>
      <c r="F771" s="6"/>
      <c r="G771" s="130" t="str">
        <f>VLOOKUP(A771,'NCES LEA District ID'!$F$3:$S$854,14,FALSE)</f>
        <v>1707830</v>
      </c>
      <c r="H771" s="131">
        <f>VLOOKUP(A771,'Enrollment FY18-20'!$A$9:$BL$859,62,FALSE)</f>
        <v>4120.5</v>
      </c>
      <c r="I771" s="132">
        <f t="shared" si="22"/>
        <v>1710.638041499818</v>
      </c>
      <c r="J771" s="133">
        <f>VLOOKUP(A771,'SAIPE FY22'!$C$9:$N$859,9,FALSE)</f>
        <v>4.7035347776510833E-2</v>
      </c>
      <c r="K771" s="134">
        <f t="shared" si="23"/>
        <v>1629181</v>
      </c>
      <c r="L771" s="130" t="s">
        <v>10420</v>
      </c>
    </row>
    <row r="772" spans="1:12" ht="15.5" thickTop="1" thickBot="1" x14ac:dyDescent="0.4">
      <c r="A772" s="50" t="s">
        <v>247</v>
      </c>
      <c r="B772" s="9" t="s">
        <v>248</v>
      </c>
      <c r="C772" s="9" t="s">
        <v>128</v>
      </c>
      <c r="D772" s="9" t="s">
        <v>108</v>
      </c>
      <c r="E772" s="7">
        <v>11012499.230000002</v>
      </c>
      <c r="F772" s="6"/>
      <c r="G772" s="130" t="str">
        <f>VLOOKUP(A772,'NCES LEA District ID'!$F$3:$S$854,14,FALSE)</f>
        <v>1729250</v>
      </c>
      <c r="H772" s="131">
        <f>VLOOKUP(A772,'Enrollment FY18-20'!$A$9:$BL$859,62,FALSE)</f>
        <v>5995</v>
      </c>
      <c r="I772" s="132">
        <f t="shared" si="22"/>
        <v>1836.9473277731447</v>
      </c>
      <c r="J772" s="133">
        <f>VLOOKUP(A772,'SAIPE FY22'!$C$9:$N$859,9,FALSE)</f>
        <v>4.7025793998947185E-2</v>
      </c>
      <c r="K772" s="134">
        <f t="shared" si="23"/>
        <v>1635176</v>
      </c>
      <c r="L772" s="130" t="s">
        <v>10420</v>
      </c>
    </row>
    <row r="773" spans="1:12" ht="15.5" thickTop="1" thickBot="1" x14ac:dyDescent="0.4">
      <c r="A773" s="50" t="s">
        <v>273</v>
      </c>
      <c r="B773" s="9" t="s">
        <v>274</v>
      </c>
      <c r="C773" s="9" t="s">
        <v>128</v>
      </c>
      <c r="D773" s="9" t="s">
        <v>119</v>
      </c>
      <c r="E773" s="7">
        <v>1913143.08</v>
      </c>
      <c r="F773" s="6"/>
      <c r="G773" s="130" t="str">
        <f>VLOOKUP(A773,'NCES LEA District ID'!$F$3:$S$854,14,FALSE)</f>
        <v>1734020</v>
      </c>
      <c r="H773" s="131">
        <f>VLOOKUP(A773,'Enrollment FY18-20'!$A$9:$BL$859,62,FALSE)</f>
        <v>1628.5</v>
      </c>
      <c r="I773" s="132">
        <f t="shared" si="22"/>
        <v>1174.7885047589807</v>
      </c>
      <c r="J773" s="133">
        <f>VLOOKUP(A773,'SAIPE FY22'!$C$9:$N$859,9,FALSE)</f>
        <v>4.6970728386657591E-2</v>
      </c>
      <c r="K773" s="134">
        <f t="shared" si="23"/>
        <v>1636804.5</v>
      </c>
      <c r="L773" s="130" t="s">
        <v>10420</v>
      </c>
    </row>
    <row r="774" spans="1:12" ht="15.5" thickTop="1" thickBot="1" x14ac:dyDescent="0.4">
      <c r="A774" s="50" t="s">
        <v>1565</v>
      </c>
      <c r="B774" s="9" t="s">
        <v>1566</v>
      </c>
      <c r="C774" s="9" t="s">
        <v>1562</v>
      </c>
      <c r="D774" s="9" t="s">
        <v>10</v>
      </c>
      <c r="E774" s="7">
        <v>17551150.16</v>
      </c>
      <c r="F774" s="6"/>
      <c r="G774" s="130" t="str">
        <f>VLOOKUP(A774,'NCES LEA District ID'!$F$3:$S$854,14,FALSE)</f>
        <v>1724940</v>
      </c>
      <c r="H774" s="131">
        <f>VLOOKUP(A774,'Enrollment FY18-20'!$A$9:$BL$859,62,FALSE)</f>
        <v>3858.75</v>
      </c>
      <c r="I774" s="132">
        <f t="shared" si="22"/>
        <v>4548.4030217039199</v>
      </c>
      <c r="J774" s="133">
        <f>VLOOKUP(A774,'SAIPE FY22'!$C$9:$N$859,9,FALSE)</f>
        <v>4.6301864101022251E-2</v>
      </c>
      <c r="K774" s="134">
        <f t="shared" si="23"/>
        <v>1640663.25</v>
      </c>
      <c r="L774" s="130" t="s">
        <v>10420</v>
      </c>
    </row>
    <row r="775" spans="1:12" ht="15.5" thickTop="1" thickBot="1" x14ac:dyDescent="0.4">
      <c r="A775" s="50" t="s">
        <v>1792</v>
      </c>
      <c r="B775" s="9" t="s">
        <v>1793</v>
      </c>
      <c r="C775" s="9" t="s">
        <v>907</v>
      </c>
      <c r="D775" s="9" t="s">
        <v>108</v>
      </c>
      <c r="E775" s="7">
        <v>3453554.01</v>
      </c>
      <c r="F775" s="6"/>
      <c r="G775" s="130" t="str">
        <f>VLOOKUP(A775,'NCES LEA District ID'!$F$3:$S$854,14,FALSE)</f>
        <v>1719500</v>
      </c>
      <c r="H775" s="131">
        <f>VLOOKUP(A775,'Enrollment FY18-20'!$A$9:$BL$859,62,FALSE)</f>
        <v>3707</v>
      </c>
      <c r="I775" s="132">
        <f t="shared" si="22"/>
        <v>931.63043161586177</v>
      </c>
      <c r="J775" s="133">
        <f>VLOOKUP(A775,'SAIPE FY22'!$C$9:$N$859,9,FALSE)</f>
        <v>4.6262341325811002E-2</v>
      </c>
      <c r="K775" s="134">
        <f t="shared" si="23"/>
        <v>1644370.25</v>
      </c>
      <c r="L775" s="130" t="s">
        <v>10420</v>
      </c>
    </row>
    <row r="776" spans="1:12" ht="15.5" thickTop="1" thickBot="1" x14ac:dyDescent="0.4">
      <c r="A776" s="50" t="s">
        <v>1083</v>
      </c>
      <c r="B776" s="9" t="s">
        <v>1084</v>
      </c>
      <c r="C776" s="9" t="s">
        <v>1080</v>
      </c>
      <c r="D776" s="9" t="s">
        <v>10</v>
      </c>
      <c r="E776" s="7">
        <v>5079281.9000000004</v>
      </c>
      <c r="F776" s="6"/>
      <c r="G776" s="130" t="str">
        <f>VLOOKUP(A776,'NCES LEA District ID'!$F$3:$S$854,14,FALSE)</f>
        <v>1705220</v>
      </c>
      <c r="H776" s="131">
        <f>VLOOKUP(A776,'Enrollment FY18-20'!$A$9:$BL$859,62,FALSE)</f>
        <v>5590</v>
      </c>
      <c r="I776" s="132">
        <f t="shared" ref="I776:I839" si="24">E776/H776</f>
        <v>908.63719141323804</v>
      </c>
      <c r="J776" s="133">
        <f>VLOOKUP(A776,'SAIPE FY22'!$C$9:$N$859,9,FALSE)</f>
        <v>4.5893719806763288E-2</v>
      </c>
      <c r="K776" s="134">
        <f t="shared" si="23"/>
        <v>1649960.25</v>
      </c>
      <c r="L776" s="130" t="s">
        <v>10420</v>
      </c>
    </row>
    <row r="777" spans="1:12" ht="15.5" thickTop="1" thickBot="1" x14ac:dyDescent="0.4">
      <c r="A777" s="50" t="s">
        <v>1330</v>
      </c>
      <c r="B777" s="9" t="s">
        <v>1331</v>
      </c>
      <c r="C777" s="9" t="s">
        <v>497</v>
      </c>
      <c r="D777" s="9" t="s">
        <v>10</v>
      </c>
      <c r="E777" s="7">
        <v>1016538.37</v>
      </c>
      <c r="F777" s="6"/>
      <c r="G777" s="130" t="str">
        <f>VLOOKUP(A777,'NCES LEA District ID'!$F$3:$S$854,14,FALSE)</f>
        <v>1726550</v>
      </c>
      <c r="H777" s="131">
        <f>VLOOKUP(A777,'Enrollment FY18-20'!$A$9:$BL$859,62,FALSE)</f>
        <v>1575.75</v>
      </c>
      <c r="I777" s="132">
        <f t="shared" si="24"/>
        <v>645.1139901634142</v>
      </c>
      <c r="J777" s="133">
        <f>VLOOKUP(A777,'SAIPE FY22'!$C$9:$N$859,9,FALSE)</f>
        <v>4.5725646123260438E-2</v>
      </c>
      <c r="K777" s="134">
        <f t="shared" si="23"/>
        <v>1651536</v>
      </c>
      <c r="L777" s="130" t="s">
        <v>10420</v>
      </c>
    </row>
    <row r="778" spans="1:12" ht="15.5" thickTop="1" thickBot="1" x14ac:dyDescent="0.4">
      <c r="A778" s="50" t="s">
        <v>271</v>
      </c>
      <c r="B778" s="9" t="s">
        <v>272</v>
      </c>
      <c r="C778" s="9" t="s">
        <v>128</v>
      </c>
      <c r="D778" s="9" t="s">
        <v>119</v>
      </c>
      <c r="E778" s="7">
        <v>2786485.1399999997</v>
      </c>
      <c r="F778" s="6"/>
      <c r="G778" s="130" t="str">
        <f>VLOOKUP(A778,'NCES LEA District ID'!$F$3:$S$854,14,FALSE)</f>
        <v>1723880</v>
      </c>
      <c r="H778" s="131">
        <f>VLOOKUP(A778,'Enrollment FY18-20'!$A$9:$BL$859,62,FALSE)</f>
        <v>4058</v>
      </c>
      <c r="I778" s="132">
        <f t="shared" si="24"/>
        <v>686.66464760965982</v>
      </c>
      <c r="J778" s="133">
        <f>VLOOKUP(A778,'SAIPE FY22'!$C$9:$N$859,9,FALSE)</f>
        <v>4.5683997980817771E-2</v>
      </c>
      <c r="K778" s="134">
        <f t="shared" ref="K778:K841" si="25">+K777+H778</f>
        <v>1655594</v>
      </c>
      <c r="L778" s="130" t="s">
        <v>10420</v>
      </c>
    </row>
    <row r="779" spans="1:12" ht="15.5" thickTop="1" thickBot="1" x14ac:dyDescent="0.4">
      <c r="A779" s="50" t="s">
        <v>1673</v>
      </c>
      <c r="B779" s="9" t="s">
        <v>1674</v>
      </c>
      <c r="C779" s="9" t="s">
        <v>1643</v>
      </c>
      <c r="D779" s="9" t="s">
        <v>119</v>
      </c>
      <c r="E779" s="7">
        <v>2970542.96</v>
      </c>
      <c r="F779" s="6"/>
      <c r="G779" s="130" t="str">
        <f>VLOOKUP(A779,'NCES LEA District ID'!$F$3:$S$854,14,FALSE)</f>
        <v>1740980</v>
      </c>
      <c r="H779" s="131">
        <f>VLOOKUP(A779,'Enrollment FY18-20'!$A$9:$BL$859,62,FALSE)</f>
        <v>1329</v>
      </c>
      <c r="I779" s="132">
        <f t="shared" si="24"/>
        <v>2235.1715274642588</v>
      </c>
      <c r="J779" s="133">
        <f>VLOOKUP(A779,'SAIPE FY22'!$C$9:$N$859,9,FALSE)</f>
        <v>4.5665634674922601E-2</v>
      </c>
      <c r="K779" s="134">
        <f t="shared" si="25"/>
        <v>1656923</v>
      </c>
      <c r="L779" s="130" t="s">
        <v>10420</v>
      </c>
    </row>
    <row r="780" spans="1:12" ht="15.5" thickTop="1" thickBot="1" x14ac:dyDescent="0.4">
      <c r="A780" s="50" t="s">
        <v>730</v>
      </c>
      <c r="B780" s="9" t="s">
        <v>731</v>
      </c>
      <c r="C780" s="9" t="s">
        <v>723</v>
      </c>
      <c r="D780" s="9" t="s">
        <v>108</v>
      </c>
      <c r="E780" s="7">
        <v>622067.55999999994</v>
      </c>
      <c r="F780" s="6"/>
      <c r="G780" s="130" t="str">
        <f>VLOOKUP(A780,'NCES LEA District ID'!$F$3:$S$854,14,FALSE)</f>
        <v>1720220</v>
      </c>
      <c r="H780" s="131">
        <f>VLOOKUP(A780,'Enrollment FY18-20'!$A$9:$BL$859,62,FALSE)</f>
        <v>993</v>
      </c>
      <c r="I780" s="132">
        <f t="shared" si="24"/>
        <v>626.45272910372603</v>
      </c>
      <c r="J780" s="133">
        <f>VLOOKUP(A780,'SAIPE FY22'!$C$9:$N$859,9,FALSE)</f>
        <v>4.5599151643690349E-2</v>
      </c>
      <c r="K780" s="134">
        <f t="shared" si="25"/>
        <v>1657916</v>
      </c>
      <c r="L780" s="130" t="s">
        <v>10420</v>
      </c>
    </row>
    <row r="781" spans="1:12" ht="15.5" thickTop="1" thickBot="1" x14ac:dyDescent="0.4">
      <c r="A781" s="50" t="s">
        <v>1627</v>
      </c>
      <c r="B781" s="9" t="s">
        <v>1628</v>
      </c>
      <c r="C781" s="9" t="s">
        <v>1617</v>
      </c>
      <c r="D781" s="9" t="s">
        <v>10</v>
      </c>
      <c r="E781" s="7">
        <v>7695804.8100000005</v>
      </c>
      <c r="F781" s="6"/>
      <c r="G781" s="130" t="str">
        <f>VLOOKUP(A781,'NCES LEA District ID'!$F$3:$S$854,14,FALSE)</f>
        <v>1704920</v>
      </c>
      <c r="H781" s="131">
        <f>VLOOKUP(A781,'Enrollment FY18-20'!$A$9:$BL$859,62,FALSE)</f>
        <v>4722</v>
      </c>
      <c r="I781" s="132">
        <f t="shared" si="24"/>
        <v>1629.7765374841169</v>
      </c>
      <c r="J781" s="133">
        <f>VLOOKUP(A781,'SAIPE FY22'!$C$9:$N$859,9,FALSE)</f>
        <v>4.5059112201650681E-2</v>
      </c>
      <c r="K781" s="134">
        <f t="shared" si="25"/>
        <v>1662638</v>
      </c>
      <c r="L781" s="130" t="s">
        <v>10420</v>
      </c>
    </row>
    <row r="782" spans="1:12" ht="15.5" thickTop="1" thickBot="1" x14ac:dyDescent="0.4">
      <c r="A782" s="50" t="s">
        <v>1230</v>
      </c>
      <c r="B782" s="9" t="s">
        <v>1231</v>
      </c>
      <c r="C782" s="9" t="s">
        <v>1161</v>
      </c>
      <c r="D782" s="9" t="s">
        <v>119</v>
      </c>
      <c r="E782" s="7">
        <v>5890294.75</v>
      </c>
      <c r="F782" s="6"/>
      <c r="G782" s="130" t="str">
        <f>VLOOKUP(A782,'NCES LEA District ID'!$F$3:$S$854,14,FALSE)</f>
        <v>1703870</v>
      </c>
      <c r="H782" s="131">
        <f>VLOOKUP(A782,'Enrollment FY18-20'!$A$9:$BL$859,62,FALSE)</f>
        <v>2699</v>
      </c>
      <c r="I782" s="132">
        <f t="shared" si="24"/>
        <v>2182.3989440533533</v>
      </c>
      <c r="J782" s="133">
        <f>VLOOKUP(A782,'SAIPE FY22'!$C$9:$N$859,9,FALSE)</f>
        <v>4.5055364642993506E-2</v>
      </c>
      <c r="K782" s="134">
        <f t="shared" si="25"/>
        <v>1665337</v>
      </c>
      <c r="L782" s="130" t="s">
        <v>10420</v>
      </c>
    </row>
    <row r="783" spans="1:12" ht="15.5" thickTop="1" thickBot="1" x14ac:dyDescent="0.4">
      <c r="A783" s="50" t="s">
        <v>1525</v>
      </c>
      <c r="B783" s="9" t="s">
        <v>1526</v>
      </c>
      <c r="C783" s="9" t="s">
        <v>1505</v>
      </c>
      <c r="D783" s="9" t="s">
        <v>108</v>
      </c>
      <c r="E783" s="7">
        <v>116128.06999999999</v>
      </c>
      <c r="F783" s="6"/>
      <c r="G783" s="130" t="str">
        <f>VLOOKUP(A783,'NCES LEA District ID'!$F$3:$S$854,14,FALSE)</f>
        <v>1722920</v>
      </c>
      <c r="H783" s="131">
        <f>VLOOKUP(A783,'Enrollment FY18-20'!$A$9:$BL$859,62,FALSE)</f>
        <v>192</v>
      </c>
      <c r="I783" s="132">
        <f t="shared" si="24"/>
        <v>604.83369791666667</v>
      </c>
      <c r="J783" s="133">
        <f>VLOOKUP(A783,'SAIPE FY22'!$C$9:$N$859,9,FALSE)</f>
        <v>4.4776119402985072E-2</v>
      </c>
      <c r="K783" s="134">
        <f t="shared" si="25"/>
        <v>1665529</v>
      </c>
      <c r="L783" s="130" t="s">
        <v>10420</v>
      </c>
    </row>
    <row r="784" spans="1:12" ht="15.5" thickTop="1" thickBot="1" x14ac:dyDescent="0.4">
      <c r="A784" s="50" t="s">
        <v>1655</v>
      </c>
      <c r="B784" s="9" t="s">
        <v>1656</v>
      </c>
      <c r="C784" s="9" t="s">
        <v>1643</v>
      </c>
      <c r="D784" s="9" t="s">
        <v>108</v>
      </c>
      <c r="E784" s="7">
        <v>2952042.82</v>
      </c>
      <c r="F784" s="6"/>
      <c r="G784" s="130" t="str">
        <f>VLOOKUP(A784,'NCES LEA District ID'!$F$3:$S$854,14,FALSE)</f>
        <v>1741040</v>
      </c>
      <c r="H784" s="131">
        <f>VLOOKUP(A784,'Enrollment FY18-20'!$A$9:$BL$859,62,FALSE)</f>
        <v>962.5</v>
      </c>
      <c r="I784" s="132">
        <f t="shared" si="24"/>
        <v>3067.0574753246751</v>
      </c>
      <c r="J784" s="133">
        <f>VLOOKUP(A784,'SAIPE FY22'!$C$9:$N$859,9,FALSE)</f>
        <v>4.4624746450304259E-2</v>
      </c>
      <c r="K784" s="134">
        <f t="shared" si="25"/>
        <v>1666491.5</v>
      </c>
      <c r="L784" s="130" t="s">
        <v>10420</v>
      </c>
    </row>
    <row r="785" spans="1:12" ht="15.5" thickTop="1" thickBot="1" x14ac:dyDescent="0.4">
      <c r="A785" s="50" t="s">
        <v>1521</v>
      </c>
      <c r="B785" s="9" t="s">
        <v>1522</v>
      </c>
      <c r="C785" s="9" t="s">
        <v>1505</v>
      </c>
      <c r="D785" s="9" t="s">
        <v>10</v>
      </c>
      <c r="E785" s="7">
        <v>1190685.4400000002</v>
      </c>
      <c r="F785" s="6"/>
      <c r="G785" s="130" t="str">
        <f>VLOOKUP(A785,'NCES LEA District ID'!$F$3:$S$854,14,FALSE)</f>
        <v>1707200</v>
      </c>
      <c r="H785" s="131">
        <f>VLOOKUP(A785,'Enrollment FY18-20'!$A$9:$BL$859,62,FALSE)</f>
        <v>657.5</v>
      </c>
      <c r="I785" s="132">
        <f t="shared" si="24"/>
        <v>1810.9284258555135</v>
      </c>
      <c r="J785" s="133">
        <f>VLOOKUP(A785,'SAIPE FY22'!$C$9:$N$859,9,FALSE)</f>
        <v>4.4321329639889197E-2</v>
      </c>
      <c r="K785" s="134">
        <f t="shared" si="25"/>
        <v>1667149</v>
      </c>
      <c r="L785" s="130" t="s">
        <v>10420</v>
      </c>
    </row>
    <row r="786" spans="1:12" ht="15.5" thickTop="1" thickBot="1" x14ac:dyDescent="0.4">
      <c r="A786" s="50" t="s">
        <v>928</v>
      </c>
      <c r="B786" s="9" t="s">
        <v>929</v>
      </c>
      <c r="C786" s="9" t="s">
        <v>927</v>
      </c>
      <c r="D786" s="9" t="s">
        <v>108</v>
      </c>
      <c r="E786" s="7">
        <v>196050.02000000002</v>
      </c>
      <c r="F786" s="6"/>
      <c r="G786" s="130" t="str">
        <f>VLOOKUP(A786,'NCES LEA District ID'!$F$3:$S$854,14,FALSE)</f>
        <v>1728270</v>
      </c>
      <c r="H786" s="131">
        <f>VLOOKUP(A786,'Enrollment FY18-20'!$A$9:$BL$859,62,FALSE)</f>
        <v>260.5</v>
      </c>
      <c r="I786" s="132">
        <f t="shared" si="24"/>
        <v>752.59124760076782</v>
      </c>
      <c r="J786" s="133">
        <f>VLOOKUP(A786,'SAIPE FY22'!$C$9:$N$859,9,FALSE)</f>
        <v>4.4117647058823532E-2</v>
      </c>
      <c r="K786" s="134">
        <f t="shared" si="25"/>
        <v>1667409.5</v>
      </c>
      <c r="L786" s="130" t="s">
        <v>10420</v>
      </c>
    </row>
    <row r="787" spans="1:12" ht="15.5" thickTop="1" thickBot="1" x14ac:dyDescent="0.4">
      <c r="A787" s="50" t="s">
        <v>913</v>
      </c>
      <c r="B787" s="9" t="s">
        <v>914</v>
      </c>
      <c r="C787" s="9" t="s">
        <v>908</v>
      </c>
      <c r="D787" s="9" t="s">
        <v>119</v>
      </c>
      <c r="E787" s="7">
        <v>812413.44000000006</v>
      </c>
      <c r="F787" s="6"/>
      <c r="G787" s="130" t="str">
        <f>VLOOKUP(A787,'NCES LEA District ID'!$F$3:$S$854,14,FALSE)</f>
        <v>1716260</v>
      </c>
      <c r="H787" s="131">
        <f>VLOOKUP(A787,'Enrollment FY18-20'!$A$9:$BL$859,62,FALSE)</f>
        <v>192.5</v>
      </c>
      <c r="I787" s="132">
        <f t="shared" si="24"/>
        <v>4220.3295584415591</v>
      </c>
      <c r="J787" s="133">
        <f>VLOOKUP(A787,'SAIPE FY22'!$C$9:$N$859,9,FALSE)</f>
        <v>4.405286343612335E-2</v>
      </c>
      <c r="K787" s="134">
        <f t="shared" si="25"/>
        <v>1667602</v>
      </c>
      <c r="L787" s="130" t="s">
        <v>10420</v>
      </c>
    </row>
    <row r="788" spans="1:12" ht="15.5" thickTop="1" thickBot="1" x14ac:dyDescent="0.4">
      <c r="A788" s="50" t="s">
        <v>257</v>
      </c>
      <c r="B788" s="9" t="s">
        <v>258</v>
      </c>
      <c r="C788" s="9" t="s">
        <v>128</v>
      </c>
      <c r="D788" s="9" t="s">
        <v>108</v>
      </c>
      <c r="E788" s="7">
        <v>3281345.4100000006</v>
      </c>
      <c r="F788" s="6"/>
      <c r="G788" s="130" t="str">
        <f>VLOOKUP(A788,'NCES LEA District ID'!$F$3:$S$854,14,FALSE)</f>
        <v>1721600</v>
      </c>
      <c r="H788" s="131">
        <f>VLOOKUP(A788,'Enrollment FY18-20'!$A$9:$BL$859,62,FALSE)</f>
        <v>2990</v>
      </c>
      <c r="I788" s="132">
        <f t="shared" si="24"/>
        <v>1097.4399364548497</v>
      </c>
      <c r="J788" s="133">
        <f>VLOOKUP(A788,'SAIPE FY22'!$C$9:$N$859,9,FALSE)</f>
        <v>4.3908472479901053E-2</v>
      </c>
      <c r="K788" s="134">
        <f t="shared" si="25"/>
        <v>1670592</v>
      </c>
      <c r="L788" s="130" t="s">
        <v>10420</v>
      </c>
    </row>
    <row r="789" spans="1:12" ht="15.5" thickTop="1" thickBot="1" x14ac:dyDescent="0.4">
      <c r="A789" s="50" t="s">
        <v>770</v>
      </c>
      <c r="B789" s="9" t="s">
        <v>771</v>
      </c>
      <c r="C789" s="9" t="s">
        <v>723</v>
      </c>
      <c r="D789" s="9" t="s">
        <v>108</v>
      </c>
      <c r="E789" s="7">
        <v>679696.22000000009</v>
      </c>
      <c r="F789" s="6"/>
      <c r="G789" s="130" t="str">
        <f>VLOOKUP(A789,'NCES LEA District ID'!$F$3:$S$854,14,FALSE)</f>
        <v>1708970</v>
      </c>
      <c r="H789" s="131">
        <f>VLOOKUP(A789,'Enrollment FY18-20'!$A$9:$BL$859,62,FALSE)</f>
        <v>1033.5</v>
      </c>
      <c r="I789" s="132">
        <f t="shared" si="24"/>
        <v>657.6644605708758</v>
      </c>
      <c r="J789" s="133">
        <f>VLOOKUP(A789,'SAIPE FY22'!$C$9:$N$859,9,FALSE)</f>
        <v>4.3802423112767941E-2</v>
      </c>
      <c r="K789" s="134">
        <f t="shared" si="25"/>
        <v>1671625.5</v>
      </c>
      <c r="L789" s="130" t="s">
        <v>10420</v>
      </c>
    </row>
    <row r="790" spans="1:12" ht="15.5" thickTop="1" thickBot="1" x14ac:dyDescent="0.4">
      <c r="A790" s="50" t="s">
        <v>1006</v>
      </c>
      <c r="B790" s="9" t="s">
        <v>1007</v>
      </c>
      <c r="C790" s="9" t="s">
        <v>978</v>
      </c>
      <c r="D790" s="9" t="s">
        <v>10</v>
      </c>
      <c r="E790" s="7">
        <v>2197435.4499999997</v>
      </c>
      <c r="F790" s="6"/>
      <c r="G790" s="130" t="str">
        <f>VLOOKUP(A790,'NCES LEA District ID'!$F$3:$S$854,14,FALSE)</f>
        <v>1730200</v>
      </c>
      <c r="H790" s="131">
        <f>VLOOKUP(A790,'Enrollment FY18-20'!$A$9:$BL$859,62,FALSE)</f>
        <v>1022</v>
      </c>
      <c r="I790" s="132">
        <f t="shared" si="24"/>
        <v>2150.1325342465752</v>
      </c>
      <c r="J790" s="133">
        <f>VLOOKUP(A790,'SAIPE FY22'!$C$9:$N$859,9,FALSE)</f>
        <v>4.3643263757115747E-2</v>
      </c>
      <c r="K790" s="134">
        <f t="shared" si="25"/>
        <v>1672647.5</v>
      </c>
      <c r="L790" s="130" t="s">
        <v>10420</v>
      </c>
    </row>
    <row r="791" spans="1:12" ht="15.5" thickTop="1" thickBot="1" x14ac:dyDescent="0.4">
      <c r="A791" s="50" t="s">
        <v>774</v>
      </c>
      <c r="B791" s="9" t="s">
        <v>775</v>
      </c>
      <c r="C791" s="9" t="s">
        <v>723</v>
      </c>
      <c r="D791" s="9" t="s">
        <v>119</v>
      </c>
      <c r="E791" s="7">
        <v>2798272.01</v>
      </c>
      <c r="F791" s="6"/>
      <c r="G791" s="130" t="str">
        <f>VLOOKUP(A791,'NCES LEA District ID'!$F$3:$S$854,14,FALSE)</f>
        <v>1719320</v>
      </c>
      <c r="H791" s="131">
        <f>VLOOKUP(A791,'Enrollment FY18-20'!$A$9:$BL$859,62,FALSE)</f>
        <v>4303</v>
      </c>
      <c r="I791" s="132">
        <f t="shared" si="24"/>
        <v>650.30722983964665</v>
      </c>
      <c r="J791" s="133">
        <f>VLOOKUP(A791,'SAIPE FY22'!$C$9:$N$859,9,FALSE)</f>
        <v>4.3571123451516446E-2</v>
      </c>
      <c r="K791" s="134">
        <f t="shared" si="25"/>
        <v>1676950.5</v>
      </c>
      <c r="L791" s="130" t="s">
        <v>10420</v>
      </c>
    </row>
    <row r="792" spans="1:12" ht="15.5" thickTop="1" thickBot="1" x14ac:dyDescent="0.4">
      <c r="A792" s="50" t="s">
        <v>153</v>
      </c>
      <c r="B792" s="9" t="s">
        <v>154</v>
      </c>
      <c r="C792" s="9" t="s">
        <v>128</v>
      </c>
      <c r="D792" s="9" t="s">
        <v>108</v>
      </c>
      <c r="E792" s="7">
        <v>1084336.75</v>
      </c>
      <c r="F792" s="6"/>
      <c r="G792" s="130" t="str">
        <f>VLOOKUP(A792,'NCES LEA District ID'!$F$3:$S$854,14,FALSE)</f>
        <v>1742840</v>
      </c>
      <c r="H792" s="131">
        <f>VLOOKUP(A792,'Enrollment FY18-20'!$A$9:$BL$859,62,FALSE)</f>
        <v>1658</v>
      </c>
      <c r="I792" s="132">
        <f t="shared" si="24"/>
        <v>654.00286489746679</v>
      </c>
      <c r="J792" s="133">
        <f>VLOOKUP(A792,'SAIPE FY22'!$C$9:$N$859,9,FALSE)</f>
        <v>4.3248438250840938E-2</v>
      </c>
      <c r="K792" s="134">
        <f t="shared" si="25"/>
        <v>1678608.5</v>
      </c>
      <c r="L792" s="130" t="s">
        <v>10420</v>
      </c>
    </row>
    <row r="793" spans="1:12" ht="15.5" thickTop="1" thickBot="1" x14ac:dyDescent="0.4">
      <c r="A793" s="50" t="s">
        <v>1531</v>
      </c>
      <c r="B793" s="9" t="s">
        <v>1532</v>
      </c>
      <c r="C793" s="9" t="s">
        <v>1505</v>
      </c>
      <c r="D793" s="9" t="s">
        <v>10</v>
      </c>
      <c r="E793" s="7">
        <v>3334113.6300000004</v>
      </c>
      <c r="F793" s="6"/>
      <c r="G793" s="130" t="str">
        <f>VLOOKUP(A793,'NCES LEA District ID'!$F$3:$S$854,14,FALSE)</f>
        <v>1712700</v>
      </c>
      <c r="H793" s="131">
        <f>VLOOKUP(A793,'Enrollment FY18-20'!$A$9:$BL$859,62,FALSE)</f>
        <v>4431.75</v>
      </c>
      <c r="I793" s="132">
        <f t="shared" si="24"/>
        <v>752.32439329835847</v>
      </c>
      <c r="J793" s="133">
        <f>VLOOKUP(A793,'SAIPE FY22'!$C$9:$N$859,9,FALSE)</f>
        <v>4.3005556897801403E-2</v>
      </c>
      <c r="K793" s="134">
        <f t="shared" si="25"/>
        <v>1683040.25</v>
      </c>
      <c r="L793" s="130" t="s">
        <v>10420</v>
      </c>
    </row>
    <row r="794" spans="1:12" ht="15.5" thickTop="1" thickBot="1" x14ac:dyDescent="0.4">
      <c r="A794" s="50" t="s">
        <v>923</v>
      </c>
      <c r="B794" s="9" t="s">
        <v>924</v>
      </c>
      <c r="C794" s="9" t="s">
        <v>908</v>
      </c>
      <c r="D794" s="9" t="s">
        <v>108</v>
      </c>
      <c r="E794" s="7">
        <v>12741031.58</v>
      </c>
      <c r="F794" s="6"/>
      <c r="G794" s="130" t="str">
        <f>VLOOKUP(A794,'NCES LEA District ID'!$F$3:$S$854,14,FALSE)</f>
        <v>1726310</v>
      </c>
      <c r="H794" s="131">
        <f>VLOOKUP(A794,'Enrollment FY18-20'!$A$9:$BL$859,62,FALSE)</f>
        <v>4476.5</v>
      </c>
      <c r="I794" s="132">
        <f t="shared" si="24"/>
        <v>2846.2038601586059</v>
      </c>
      <c r="J794" s="133">
        <f>VLOOKUP(A794,'SAIPE FY22'!$C$9:$N$859,9,FALSE)</f>
        <v>4.2719919110212334E-2</v>
      </c>
      <c r="K794" s="134">
        <f t="shared" si="25"/>
        <v>1687516.75</v>
      </c>
      <c r="L794" s="130" t="s">
        <v>10420</v>
      </c>
    </row>
    <row r="795" spans="1:12" ht="15.5" thickTop="1" thickBot="1" x14ac:dyDescent="0.4">
      <c r="A795" s="50" t="s">
        <v>760</v>
      </c>
      <c r="B795" s="9" t="s">
        <v>761</v>
      </c>
      <c r="C795" s="9" t="s">
        <v>723</v>
      </c>
      <c r="D795" s="9" t="s">
        <v>108</v>
      </c>
      <c r="E795" s="7">
        <v>3205635.0999999996</v>
      </c>
      <c r="F795" s="6"/>
      <c r="G795" s="130" t="str">
        <f>VLOOKUP(A795,'NCES LEA District ID'!$F$3:$S$854,14,FALSE)</f>
        <v>1712540</v>
      </c>
      <c r="H795" s="131">
        <f>VLOOKUP(A795,'Enrollment FY18-20'!$A$9:$BL$859,62,FALSE)</f>
        <v>4771.5</v>
      </c>
      <c r="I795" s="132">
        <f t="shared" si="24"/>
        <v>671.82963428691176</v>
      </c>
      <c r="J795" s="133">
        <f>VLOOKUP(A795,'SAIPE FY22'!$C$9:$N$859,9,FALSE)</f>
        <v>4.2284062161185403E-2</v>
      </c>
      <c r="K795" s="134">
        <f t="shared" si="25"/>
        <v>1692288.25</v>
      </c>
      <c r="L795" s="130" t="s">
        <v>10420</v>
      </c>
    </row>
    <row r="796" spans="1:12" ht="15.5" thickTop="1" thickBot="1" x14ac:dyDescent="0.4">
      <c r="A796" s="50" t="s">
        <v>1698</v>
      </c>
      <c r="B796" s="9" t="s">
        <v>1699</v>
      </c>
      <c r="C796" s="9" t="s">
        <v>1689</v>
      </c>
      <c r="D796" s="9" t="s">
        <v>10</v>
      </c>
      <c r="E796" s="7">
        <v>910625.72</v>
      </c>
      <c r="F796" s="6"/>
      <c r="G796" s="130" t="str">
        <f>VLOOKUP(A796,'NCES LEA District ID'!$F$3:$S$854,14,FALSE)</f>
        <v>1734140</v>
      </c>
      <c r="H796" s="131">
        <f>VLOOKUP(A796,'Enrollment FY18-20'!$A$9:$BL$859,62,FALSE)</f>
        <v>507</v>
      </c>
      <c r="I796" s="132">
        <f t="shared" si="24"/>
        <v>1796.105956607495</v>
      </c>
      <c r="J796" s="133">
        <f>VLOOKUP(A796,'SAIPE FY22'!$C$9:$N$859,9,FALSE)</f>
        <v>4.1867954911433171E-2</v>
      </c>
      <c r="K796" s="134">
        <f t="shared" si="25"/>
        <v>1692795.25</v>
      </c>
      <c r="L796" s="130" t="s">
        <v>10420</v>
      </c>
    </row>
    <row r="797" spans="1:12" ht="15.5" thickTop="1" thickBot="1" x14ac:dyDescent="0.4">
      <c r="A797" s="50" t="s">
        <v>151</v>
      </c>
      <c r="B797" s="9" t="s">
        <v>152</v>
      </c>
      <c r="C797" s="9" t="s">
        <v>128</v>
      </c>
      <c r="D797" s="9" t="s">
        <v>108</v>
      </c>
      <c r="E797" s="7">
        <v>716086.82000000007</v>
      </c>
      <c r="F797" s="6"/>
      <c r="G797" s="130" t="str">
        <f>VLOOKUP(A797,'NCES LEA District ID'!$F$3:$S$854,14,FALSE)</f>
        <v>1716860</v>
      </c>
      <c r="H797" s="131">
        <f>VLOOKUP(A797,'Enrollment FY18-20'!$A$9:$BL$859,62,FALSE)</f>
        <v>1190</v>
      </c>
      <c r="I797" s="132">
        <f t="shared" si="24"/>
        <v>601.75363025210095</v>
      </c>
      <c r="J797" s="133">
        <f>VLOOKUP(A797,'SAIPE FY22'!$C$9:$N$859,9,FALSE)</f>
        <v>4.1399000713775877E-2</v>
      </c>
      <c r="K797" s="134">
        <f t="shared" si="25"/>
        <v>1693985.25</v>
      </c>
      <c r="L797" s="130" t="s">
        <v>10420</v>
      </c>
    </row>
    <row r="798" spans="1:12" ht="15.5" thickTop="1" thickBot="1" x14ac:dyDescent="0.4">
      <c r="A798" s="50" t="s">
        <v>471</v>
      </c>
      <c r="B798" s="9" t="s">
        <v>472</v>
      </c>
      <c r="C798" s="9" t="s">
        <v>444</v>
      </c>
      <c r="D798" s="9" t="s">
        <v>119</v>
      </c>
      <c r="E798" s="7">
        <v>962405.80999999994</v>
      </c>
      <c r="F798" s="6"/>
      <c r="G798" s="130" t="str">
        <f>VLOOKUP(A798,'NCES LEA District ID'!$F$3:$S$854,14,FALSE)</f>
        <v>1737410</v>
      </c>
      <c r="H798" s="131">
        <f>VLOOKUP(A798,'Enrollment FY18-20'!$A$9:$BL$859,62,FALSE)</f>
        <v>465.5</v>
      </c>
      <c r="I798" s="132">
        <f t="shared" si="24"/>
        <v>2067.4668313641246</v>
      </c>
      <c r="J798" s="133">
        <f>VLOOKUP(A798,'SAIPE FY22'!$C$9:$N$859,9,FALSE)</f>
        <v>4.1198501872659173E-2</v>
      </c>
      <c r="K798" s="134">
        <f t="shared" si="25"/>
        <v>1694450.75</v>
      </c>
      <c r="L798" s="130" t="s">
        <v>10420</v>
      </c>
    </row>
    <row r="799" spans="1:12" ht="15.5" thickTop="1" thickBot="1" x14ac:dyDescent="0.4">
      <c r="A799" s="50" t="s">
        <v>936</v>
      </c>
      <c r="B799" s="9" t="s">
        <v>937</v>
      </c>
      <c r="C799" s="9" t="s">
        <v>927</v>
      </c>
      <c r="D799" s="9" t="s">
        <v>10</v>
      </c>
      <c r="E799" s="7">
        <v>69971251.469999999</v>
      </c>
      <c r="F799" s="6"/>
      <c r="G799" s="130" t="str">
        <f>VLOOKUP(A799,'NCES LEA District ID'!$F$3:$S$854,14,FALSE)</f>
        <v>1730270</v>
      </c>
      <c r="H799" s="131">
        <f>VLOOKUP(A799,'Enrollment FY18-20'!$A$9:$BL$859,62,FALSE)</f>
        <v>17496.25</v>
      </c>
      <c r="I799" s="132">
        <f t="shared" si="24"/>
        <v>3999.2142013288562</v>
      </c>
      <c r="J799" s="133">
        <f>VLOOKUP(A799,'SAIPE FY22'!$C$9:$N$859,9,FALSE)</f>
        <v>4.1191695577950327E-2</v>
      </c>
      <c r="K799" s="134">
        <f t="shared" si="25"/>
        <v>1711947</v>
      </c>
      <c r="L799" s="130" t="s">
        <v>10420</v>
      </c>
    </row>
    <row r="800" spans="1:12" ht="15.5" thickTop="1" thickBot="1" x14ac:dyDescent="0.4">
      <c r="A800" s="50" t="s">
        <v>171</v>
      </c>
      <c r="B800" s="9" t="s">
        <v>172</v>
      </c>
      <c r="C800" s="9" t="s">
        <v>128</v>
      </c>
      <c r="D800" s="9" t="s">
        <v>108</v>
      </c>
      <c r="E800" s="7">
        <v>3362247.72</v>
      </c>
      <c r="F800" s="6"/>
      <c r="G800" s="130" t="str">
        <f>VLOOKUP(A800,'NCES LEA District ID'!$F$3:$S$854,14,FALSE)</f>
        <v>1730840</v>
      </c>
      <c r="H800" s="131">
        <f>VLOOKUP(A800,'Enrollment FY18-20'!$A$9:$BL$859,62,FALSE)</f>
        <v>4352</v>
      </c>
      <c r="I800" s="132">
        <f t="shared" si="24"/>
        <v>772.57530330882355</v>
      </c>
      <c r="J800" s="133">
        <f>VLOOKUP(A800,'SAIPE FY22'!$C$9:$N$859,9,FALSE)</f>
        <v>4.1026766125493636E-2</v>
      </c>
      <c r="K800" s="134">
        <f t="shared" si="25"/>
        <v>1716299</v>
      </c>
      <c r="L800" s="130" t="s">
        <v>10420</v>
      </c>
    </row>
    <row r="801" spans="1:12" ht="15.5" thickTop="1" thickBot="1" x14ac:dyDescent="0.4">
      <c r="A801" s="50" t="s">
        <v>934</v>
      </c>
      <c r="B801" s="9" t="s">
        <v>935</v>
      </c>
      <c r="C801" s="9" t="s">
        <v>927</v>
      </c>
      <c r="D801" s="9" t="s">
        <v>10</v>
      </c>
      <c r="E801" s="7">
        <v>14843474.4</v>
      </c>
      <c r="F801" s="6"/>
      <c r="G801" s="130" t="str">
        <f>VLOOKUP(A801,'NCES LEA District ID'!$F$3:$S$854,14,FALSE)</f>
        <v>1743960</v>
      </c>
      <c r="H801" s="131">
        <f>VLOOKUP(A801,'Enrollment FY18-20'!$A$9:$BL$859,62,FALSE)</f>
        <v>5858.75</v>
      </c>
      <c r="I801" s="132">
        <f t="shared" si="24"/>
        <v>2533.5565436313209</v>
      </c>
      <c r="J801" s="133">
        <f>VLOOKUP(A801,'SAIPE FY22'!$C$9:$N$859,9,FALSE)</f>
        <v>4.1009946442234123E-2</v>
      </c>
      <c r="K801" s="134">
        <f t="shared" si="25"/>
        <v>1722157.75</v>
      </c>
      <c r="L801" s="130" t="s">
        <v>10420</v>
      </c>
    </row>
    <row r="802" spans="1:12" ht="15.5" thickTop="1" thickBot="1" x14ac:dyDescent="0.4">
      <c r="A802" s="50" t="s">
        <v>145</v>
      </c>
      <c r="B802" s="9" t="s">
        <v>146</v>
      </c>
      <c r="C802" s="9" t="s">
        <v>128</v>
      </c>
      <c r="D802" s="9" t="s">
        <v>108</v>
      </c>
      <c r="E802" s="7">
        <v>707840.59000000008</v>
      </c>
      <c r="F802" s="6"/>
      <c r="G802" s="130" t="str">
        <f>VLOOKUP(A802,'NCES LEA District ID'!$F$3:$S$854,14,FALSE)</f>
        <v>1724420</v>
      </c>
      <c r="H802" s="131">
        <f>VLOOKUP(A802,'Enrollment FY18-20'!$A$9:$BL$859,62,FALSE)</f>
        <v>1160</v>
      </c>
      <c r="I802" s="132">
        <f t="shared" si="24"/>
        <v>610.20740517241381</v>
      </c>
      <c r="J802" s="133">
        <f>VLOOKUP(A802,'SAIPE FY22'!$C$9:$N$859,9,FALSE)</f>
        <v>3.9930555555555552E-2</v>
      </c>
      <c r="K802" s="134">
        <f t="shared" si="25"/>
        <v>1723317.75</v>
      </c>
      <c r="L802" s="130" t="s">
        <v>10420</v>
      </c>
    </row>
    <row r="803" spans="1:12" ht="15.5" thickTop="1" thickBot="1" x14ac:dyDescent="0.4">
      <c r="A803" s="50" t="s">
        <v>1751</v>
      </c>
      <c r="B803" s="9" t="s">
        <v>1752</v>
      </c>
      <c r="C803" s="9" t="s">
        <v>907</v>
      </c>
      <c r="D803" s="9" t="s">
        <v>108</v>
      </c>
      <c r="E803" s="7">
        <v>1374514.99</v>
      </c>
      <c r="F803" s="6"/>
      <c r="G803" s="130" t="str">
        <f>VLOOKUP(A803,'NCES LEA District ID'!$F$3:$S$854,14,FALSE)</f>
        <v>1726370</v>
      </c>
      <c r="H803" s="131">
        <f>VLOOKUP(A803,'Enrollment FY18-20'!$A$9:$BL$859,62,FALSE)</f>
        <v>1513.5</v>
      </c>
      <c r="I803" s="132">
        <f t="shared" si="24"/>
        <v>908.16979848034362</v>
      </c>
      <c r="J803" s="133">
        <f>VLOOKUP(A803,'SAIPE FY22'!$C$9:$N$859,9,FALSE)</f>
        <v>3.9670273055126222E-2</v>
      </c>
      <c r="K803" s="134">
        <f t="shared" si="25"/>
        <v>1724831.25</v>
      </c>
      <c r="L803" s="130" t="s">
        <v>10420</v>
      </c>
    </row>
    <row r="804" spans="1:12" ht="15.5" thickTop="1" thickBot="1" x14ac:dyDescent="0.4">
      <c r="A804" s="50" t="s">
        <v>1420</v>
      </c>
      <c r="B804" s="9" t="s">
        <v>1421</v>
      </c>
      <c r="C804" s="9" t="s">
        <v>1395</v>
      </c>
      <c r="D804" s="9" t="s">
        <v>119</v>
      </c>
      <c r="E804" s="7">
        <v>14791828.399999999</v>
      </c>
      <c r="F804" s="6"/>
      <c r="G804" s="130" t="str">
        <f>VLOOKUP(A804,'NCES LEA District ID'!$F$3:$S$854,14,FALSE)</f>
        <v>1711370</v>
      </c>
      <c r="H804" s="131">
        <f>VLOOKUP(A804,'Enrollment FY18-20'!$A$9:$BL$859,62,FALSE)</f>
        <v>6045.5</v>
      </c>
      <c r="I804" s="132">
        <f t="shared" si="24"/>
        <v>2446.7502109006696</v>
      </c>
      <c r="J804" s="133">
        <f>VLOOKUP(A804,'SAIPE FY22'!$C$9:$N$859,9,FALSE)</f>
        <v>3.9603960396039604E-2</v>
      </c>
      <c r="K804" s="134">
        <f t="shared" si="25"/>
        <v>1730876.75</v>
      </c>
      <c r="L804" s="130" t="s">
        <v>10420</v>
      </c>
    </row>
    <row r="805" spans="1:12" ht="15.5" thickTop="1" thickBot="1" x14ac:dyDescent="0.4">
      <c r="A805" s="50" t="s">
        <v>1222</v>
      </c>
      <c r="B805" s="9" t="s">
        <v>1223</v>
      </c>
      <c r="C805" s="9" t="s">
        <v>1161</v>
      </c>
      <c r="D805" s="9" t="s">
        <v>119</v>
      </c>
      <c r="E805" s="7">
        <v>1842410.91</v>
      </c>
      <c r="F805" s="6"/>
      <c r="G805" s="130" t="str">
        <f>VLOOKUP(A805,'NCES LEA District ID'!$F$3:$S$854,14,FALSE)</f>
        <v>1719080</v>
      </c>
      <c r="H805" s="131">
        <f>VLOOKUP(A805,'Enrollment FY18-20'!$A$9:$BL$859,62,FALSE)</f>
        <v>3679.5</v>
      </c>
      <c r="I805" s="132">
        <f t="shared" si="24"/>
        <v>500.7231716265797</v>
      </c>
      <c r="J805" s="133">
        <f>VLOOKUP(A805,'SAIPE FY22'!$C$9:$N$859,9,FALSE)</f>
        <v>3.9477503628447028E-2</v>
      </c>
      <c r="K805" s="134">
        <f t="shared" si="25"/>
        <v>1734556.25</v>
      </c>
      <c r="L805" s="130" t="s">
        <v>10420</v>
      </c>
    </row>
    <row r="806" spans="1:12" ht="15.5" thickTop="1" thickBot="1" x14ac:dyDescent="0.4">
      <c r="A806" s="50" t="s">
        <v>804</v>
      </c>
      <c r="B806" s="9" t="s">
        <v>805</v>
      </c>
      <c r="C806" s="9" t="s">
        <v>723</v>
      </c>
      <c r="D806" s="9" t="s">
        <v>10</v>
      </c>
      <c r="E806" s="7">
        <v>39395554.049999997</v>
      </c>
      <c r="F806" s="6"/>
      <c r="G806" s="130" t="str">
        <f>VLOOKUP(A806,'NCES LEA District ID'!$F$3:$S$854,14,FALSE)</f>
        <v>1741690</v>
      </c>
      <c r="H806" s="131">
        <f>VLOOKUP(A806,'Enrollment FY18-20'!$A$9:$BL$859,62,FALSE)</f>
        <v>27242.5</v>
      </c>
      <c r="I806" s="132">
        <f t="shared" si="24"/>
        <v>1446.1064164448931</v>
      </c>
      <c r="J806" s="133">
        <f>VLOOKUP(A806,'SAIPE FY22'!$C$9:$N$859,9,FALSE)</f>
        <v>3.9462917503533437E-2</v>
      </c>
      <c r="K806" s="134">
        <f t="shared" si="25"/>
        <v>1761798.75</v>
      </c>
      <c r="L806" s="130" t="s">
        <v>10420</v>
      </c>
    </row>
    <row r="807" spans="1:12" ht="15.5" thickTop="1" thickBot="1" x14ac:dyDescent="0.4">
      <c r="A807" s="50" t="s">
        <v>1398</v>
      </c>
      <c r="B807" s="9" t="s">
        <v>1399</v>
      </c>
      <c r="C807" s="9" t="s">
        <v>1395</v>
      </c>
      <c r="D807" s="9" t="s">
        <v>108</v>
      </c>
      <c r="E807" s="7">
        <v>1051685.0899999999</v>
      </c>
      <c r="F807" s="6"/>
      <c r="G807" s="130" t="str">
        <f>VLOOKUP(A807,'NCES LEA District ID'!$F$3:$S$854,14,FALSE)</f>
        <v>1715660</v>
      </c>
      <c r="H807" s="131">
        <f>VLOOKUP(A807,'Enrollment FY18-20'!$A$9:$BL$859,62,FALSE)</f>
        <v>425.5</v>
      </c>
      <c r="I807" s="132">
        <f t="shared" si="24"/>
        <v>2471.6453349001172</v>
      </c>
      <c r="J807" s="133">
        <f>VLOOKUP(A807,'SAIPE FY22'!$C$9:$N$859,9,FALSE)</f>
        <v>3.8934426229508198E-2</v>
      </c>
      <c r="K807" s="134">
        <f t="shared" si="25"/>
        <v>1762224.25</v>
      </c>
      <c r="L807" s="130" t="s">
        <v>10420</v>
      </c>
    </row>
    <row r="808" spans="1:12" ht="15.5" thickTop="1" thickBot="1" x14ac:dyDescent="0.4">
      <c r="A808" s="50" t="s">
        <v>1753</v>
      </c>
      <c r="B808" s="9" t="s">
        <v>1754</v>
      </c>
      <c r="C808" s="9" t="s">
        <v>907</v>
      </c>
      <c r="D808" s="9" t="s">
        <v>108</v>
      </c>
      <c r="E808" s="7">
        <v>2811124.88</v>
      </c>
      <c r="F808" s="6"/>
      <c r="G808" s="130" t="str">
        <f>VLOOKUP(A808,'NCES LEA District ID'!$F$3:$S$854,14,FALSE)</f>
        <v>1738220</v>
      </c>
      <c r="H808" s="131">
        <f>VLOOKUP(A808,'Enrollment FY18-20'!$A$9:$BL$859,62,FALSE)</f>
        <v>2899</v>
      </c>
      <c r="I808" s="132">
        <f t="shared" si="24"/>
        <v>969.68778199379096</v>
      </c>
      <c r="J808" s="133">
        <f>VLOOKUP(A808,'SAIPE FY22'!$C$9:$N$859,9,FALSE)</f>
        <v>3.8795779019242707E-2</v>
      </c>
      <c r="K808" s="134">
        <f t="shared" si="25"/>
        <v>1765123.25</v>
      </c>
      <c r="L808" s="130" t="s">
        <v>10420</v>
      </c>
    </row>
    <row r="809" spans="1:12" ht="15.5" thickTop="1" thickBot="1" x14ac:dyDescent="0.4">
      <c r="A809" s="50" t="s">
        <v>802</v>
      </c>
      <c r="B809" s="9" t="s">
        <v>803</v>
      </c>
      <c r="C809" s="9" t="s">
        <v>723</v>
      </c>
      <c r="D809" s="9" t="s">
        <v>10</v>
      </c>
      <c r="E809" s="7">
        <v>12645723.970000001</v>
      </c>
      <c r="F809" s="6"/>
      <c r="G809" s="130" t="str">
        <f>VLOOKUP(A809,'NCES LEA District ID'!$F$3:$S$854,14,FALSE)</f>
        <v>1727710</v>
      </c>
      <c r="H809" s="131">
        <f>VLOOKUP(A809,'Enrollment FY18-20'!$A$9:$BL$859,62,FALSE)</f>
        <v>16247.5</v>
      </c>
      <c r="I809" s="132">
        <f t="shared" si="24"/>
        <v>778.31813940606253</v>
      </c>
      <c r="J809" s="133">
        <f>VLOOKUP(A809,'SAIPE FY22'!$C$9:$N$859,9,FALSE)</f>
        <v>3.8640226628895186E-2</v>
      </c>
      <c r="K809" s="134">
        <f t="shared" si="25"/>
        <v>1781370.75</v>
      </c>
      <c r="L809" s="130" t="s">
        <v>10420</v>
      </c>
    </row>
    <row r="810" spans="1:12" ht="15.5" thickTop="1" thickBot="1" x14ac:dyDescent="0.4">
      <c r="A810" s="50" t="s">
        <v>1210</v>
      </c>
      <c r="B810" s="9" t="s">
        <v>1211</v>
      </c>
      <c r="C810" s="9" t="s">
        <v>1161</v>
      </c>
      <c r="D810" s="9" t="s">
        <v>108</v>
      </c>
      <c r="E810" s="7">
        <v>2478316.98</v>
      </c>
      <c r="F810" s="6"/>
      <c r="G810" s="130" t="str">
        <f>VLOOKUP(A810,'NCES LEA District ID'!$F$3:$S$854,14,FALSE)</f>
        <v>1721030</v>
      </c>
      <c r="H810" s="131">
        <f>VLOOKUP(A810,'Enrollment FY18-20'!$A$9:$BL$859,62,FALSE)</f>
        <v>3215.75</v>
      </c>
      <c r="I810" s="132">
        <f t="shared" si="24"/>
        <v>770.68086138536887</v>
      </c>
      <c r="J810" s="133">
        <f>VLOOKUP(A810,'SAIPE FY22'!$C$9:$N$859,9,FALSE)</f>
        <v>3.8410153640614564E-2</v>
      </c>
      <c r="K810" s="134">
        <f t="shared" si="25"/>
        <v>1784586.5</v>
      </c>
      <c r="L810" s="130" t="s">
        <v>10420</v>
      </c>
    </row>
    <row r="811" spans="1:12" ht="15.5" thickTop="1" thickBot="1" x14ac:dyDescent="0.4">
      <c r="A811" s="50" t="s">
        <v>1095</v>
      </c>
      <c r="B811" s="9" t="s">
        <v>1096</v>
      </c>
      <c r="C811" s="9" t="s">
        <v>1080</v>
      </c>
      <c r="D811" s="9" t="s">
        <v>10</v>
      </c>
      <c r="E811" s="7">
        <v>9616984.6999999974</v>
      </c>
      <c r="F811" s="6"/>
      <c r="G811" s="130" t="str">
        <f>VLOOKUP(A811,'NCES LEA District ID'!$F$3:$S$854,14,FALSE)</f>
        <v>1737170</v>
      </c>
      <c r="H811" s="131">
        <f>VLOOKUP(A811,'Enrollment FY18-20'!$A$9:$BL$859,62,FALSE)</f>
        <v>11831.25</v>
      </c>
      <c r="I811" s="132">
        <f t="shared" si="24"/>
        <v>812.84603909138912</v>
      </c>
      <c r="J811" s="133">
        <f>VLOOKUP(A811,'SAIPE FY22'!$C$9:$N$859,9,FALSE)</f>
        <v>3.8340004213187277E-2</v>
      </c>
      <c r="K811" s="134">
        <f t="shared" si="25"/>
        <v>1796417.75</v>
      </c>
      <c r="L811" s="130" t="s">
        <v>10420</v>
      </c>
    </row>
    <row r="812" spans="1:12" ht="15.5" thickTop="1" thickBot="1" x14ac:dyDescent="0.4">
      <c r="A812" s="50" t="s">
        <v>758</v>
      </c>
      <c r="B812" s="9" t="s">
        <v>759</v>
      </c>
      <c r="C812" s="9" t="s">
        <v>723</v>
      </c>
      <c r="D812" s="9" t="s">
        <v>108</v>
      </c>
      <c r="E812" s="7">
        <v>292511.83999999997</v>
      </c>
      <c r="F812" s="6"/>
      <c r="G812" s="130" t="str">
        <f>VLOOKUP(A812,'NCES LEA District ID'!$F$3:$S$854,14,FALSE)</f>
        <v>1707980</v>
      </c>
      <c r="H812" s="131">
        <f>VLOOKUP(A812,'Enrollment FY18-20'!$A$9:$BL$859,62,FALSE)</f>
        <v>521</v>
      </c>
      <c r="I812" s="132">
        <f t="shared" si="24"/>
        <v>561.44307101727441</v>
      </c>
      <c r="J812" s="133">
        <f>VLOOKUP(A812,'SAIPE FY22'!$C$9:$N$859,9,FALSE)</f>
        <v>3.7974683544303799E-2</v>
      </c>
      <c r="K812" s="134">
        <f t="shared" si="25"/>
        <v>1796938.75</v>
      </c>
      <c r="L812" s="130" t="s">
        <v>10420</v>
      </c>
    </row>
    <row r="813" spans="1:12" ht="15.5" thickTop="1" thickBot="1" x14ac:dyDescent="0.4">
      <c r="A813" s="50" t="s">
        <v>1702</v>
      </c>
      <c r="B813" s="9" t="s">
        <v>1703</v>
      </c>
      <c r="C813" s="9" t="s">
        <v>1689</v>
      </c>
      <c r="D813" s="9" t="s">
        <v>119</v>
      </c>
      <c r="E813" s="7">
        <v>2179790.2799999998</v>
      </c>
      <c r="F813" s="6"/>
      <c r="G813" s="130" t="str">
        <f>VLOOKUP(A813,'NCES LEA District ID'!$F$3:$S$854,14,FALSE)</f>
        <v>1725770</v>
      </c>
      <c r="H813" s="131">
        <f>VLOOKUP(A813,'Enrollment FY18-20'!$A$9:$BL$859,62,FALSE)</f>
        <v>991</v>
      </c>
      <c r="I813" s="132">
        <f t="shared" si="24"/>
        <v>2199.5865590312815</v>
      </c>
      <c r="J813" s="133">
        <f>VLOOKUP(A813,'SAIPE FY22'!$C$9:$N$859,9,FALSE)</f>
        <v>3.7948717948717951E-2</v>
      </c>
      <c r="K813" s="134">
        <f t="shared" si="25"/>
        <v>1797929.75</v>
      </c>
      <c r="L813" s="130" t="s">
        <v>10420</v>
      </c>
    </row>
    <row r="814" spans="1:12" ht="15.5" thickTop="1" thickBot="1" x14ac:dyDescent="0.4">
      <c r="A814" s="50" t="s">
        <v>1424</v>
      </c>
      <c r="B814" s="9" t="s">
        <v>1425</v>
      </c>
      <c r="C814" s="9" t="s">
        <v>1395</v>
      </c>
      <c r="D814" s="9" t="s">
        <v>119</v>
      </c>
      <c r="E814" s="7">
        <v>1414086.3800000001</v>
      </c>
      <c r="F814" s="6"/>
      <c r="G814" s="130" t="str">
        <f>VLOOKUP(A814,'NCES LEA District ID'!$F$3:$S$854,14,FALSE)</f>
        <v>1733510</v>
      </c>
      <c r="H814" s="131">
        <f>VLOOKUP(A814,'Enrollment FY18-20'!$A$9:$BL$859,62,FALSE)</f>
        <v>665</v>
      </c>
      <c r="I814" s="132">
        <f t="shared" si="24"/>
        <v>2126.4456842105265</v>
      </c>
      <c r="J814" s="133">
        <f>VLOOKUP(A814,'SAIPE FY22'!$C$9:$N$859,9,FALSE)</f>
        <v>3.7762237762237763E-2</v>
      </c>
      <c r="K814" s="134">
        <f t="shared" si="25"/>
        <v>1798594.75</v>
      </c>
      <c r="L814" s="130" t="s">
        <v>10420</v>
      </c>
    </row>
    <row r="815" spans="1:12" ht="15.5" thickTop="1" thickBot="1" x14ac:dyDescent="0.4">
      <c r="A815" s="50" t="s">
        <v>1412</v>
      </c>
      <c r="B815" s="9" t="s">
        <v>1413</v>
      </c>
      <c r="C815" s="9" t="s">
        <v>1395</v>
      </c>
      <c r="D815" s="9" t="s">
        <v>108</v>
      </c>
      <c r="E815" s="7">
        <v>714858.28999999992</v>
      </c>
      <c r="F815" s="6"/>
      <c r="G815" s="130" t="str">
        <f>VLOOKUP(A815,'NCES LEA District ID'!$F$3:$S$854,14,FALSE)</f>
        <v>1732520</v>
      </c>
      <c r="H815" s="131">
        <f>VLOOKUP(A815,'Enrollment FY18-20'!$A$9:$BL$859,62,FALSE)</f>
        <v>653</v>
      </c>
      <c r="I815" s="132">
        <f t="shared" si="24"/>
        <v>1094.7293874425727</v>
      </c>
      <c r="J815" s="133">
        <f>VLOOKUP(A815,'SAIPE FY22'!$C$9:$N$859,9,FALSE)</f>
        <v>3.7694013303769404E-2</v>
      </c>
      <c r="K815" s="134">
        <f t="shared" si="25"/>
        <v>1799247.75</v>
      </c>
      <c r="L815" s="130" t="s">
        <v>10420</v>
      </c>
    </row>
    <row r="816" spans="1:12" ht="15.5" thickTop="1" thickBot="1" x14ac:dyDescent="0.4">
      <c r="A816" s="50" t="s">
        <v>163</v>
      </c>
      <c r="B816" s="9" t="s">
        <v>164</v>
      </c>
      <c r="C816" s="9" t="s">
        <v>128</v>
      </c>
      <c r="D816" s="9" t="s">
        <v>108</v>
      </c>
      <c r="E816" s="7">
        <v>1922304.5500000005</v>
      </c>
      <c r="F816" s="6"/>
      <c r="G816" s="130" t="str">
        <f>VLOOKUP(A816,'NCES LEA District ID'!$F$3:$S$854,14,FALSE)</f>
        <v>1727210</v>
      </c>
      <c r="H816" s="131">
        <f>VLOOKUP(A816,'Enrollment FY18-20'!$A$9:$BL$859,62,FALSE)</f>
        <v>2141</v>
      </c>
      <c r="I816" s="132">
        <f t="shared" si="24"/>
        <v>897.8535964502571</v>
      </c>
      <c r="J816" s="133">
        <f>VLOOKUP(A816,'SAIPE FY22'!$C$9:$N$859,9,FALSE)</f>
        <v>3.6725663716814162E-2</v>
      </c>
      <c r="K816" s="134">
        <f t="shared" si="25"/>
        <v>1801388.75</v>
      </c>
      <c r="L816" s="130" t="s">
        <v>10420</v>
      </c>
    </row>
    <row r="817" spans="1:12" ht="15.5" thickTop="1" thickBot="1" x14ac:dyDescent="0.4">
      <c r="A817" s="50" t="s">
        <v>1782</v>
      </c>
      <c r="B817" s="9" t="s">
        <v>1783</v>
      </c>
      <c r="C817" s="9" t="s">
        <v>908</v>
      </c>
      <c r="D817" s="9" t="s">
        <v>108</v>
      </c>
      <c r="E817" s="7">
        <v>41990.659999999996</v>
      </c>
      <c r="F817" s="6"/>
      <c r="G817" s="130" t="str">
        <f>VLOOKUP(A817,'NCES LEA District ID'!$F$3:$S$854,14,FALSE)</f>
        <v>1727930</v>
      </c>
      <c r="H817" s="131">
        <f>VLOOKUP(A817,'Enrollment FY18-20'!$A$9:$BL$859,62,FALSE)</f>
        <v>88.5</v>
      </c>
      <c r="I817" s="132">
        <f t="shared" si="24"/>
        <v>474.47073446327681</v>
      </c>
      <c r="J817" s="133">
        <f>VLOOKUP(A817,'SAIPE FY22'!$C$9:$N$859,9,FALSE)</f>
        <v>3.6363636363636362E-2</v>
      </c>
      <c r="K817" s="134">
        <f t="shared" si="25"/>
        <v>1801477.25</v>
      </c>
      <c r="L817" s="130" t="s">
        <v>10420</v>
      </c>
    </row>
    <row r="818" spans="1:12" ht="15.5" thickTop="1" thickBot="1" x14ac:dyDescent="0.4">
      <c r="A818" s="50" t="s">
        <v>1437</v>
      </c>
      <c r="B818" s="9" t="s">
        <v>1438</v>
      </c>
      <c r="C818" s="9" t="s">
        <v>1432</v>
      </c>
      <c r="D818" s="9" t="s">
        <v>10</v>
      </c>
      <c r="E818" s="7">
        <v>4384374.18</v>
      </c>
      <c r="F818" s="6"/>
      <c r="G818" s="130" t="str">
        <f>VLOOKUP(A818,'NCES LEA District ID'!$F$3:$S$854,14,FALSE)</f>
        <v>1741070</v>
      </c>
      <c r="H818" s="131">
        <f>VLOOKUP(A818,'Enrollment FY18-20'!$A$9:$BL$859,62,FALSE)</f>
        <v>2594.5</v>
      </c>
      <c r="I818" s="132">
        <f t="shared" si="24"/>
        <v>1689.872491809597</v>
      </c>
      <c r="J818" s="133">
        <f>VLOOKUP(A818,'SAIPE FY22'!$C$9:$N$859,9,FALSE)</f>
        <v>3.5570469798657717E-2</v>
      </c>
      <c r="K818" s="134">
        <f t="shared" si="25"/>
        <v>1804071.75</v>
      </c>
      <c r="L818" s="130" t="s">
        <v>10420</v>
      </c>
    </row>
    <row r="819" spans="1:12" ht="15.5" thickTop="1" thickBot="1" x14ac:dyDescent="0.4">
      <c r="A819" s="50" t="s">
        <v>267</v>
      </c>
      <c r="B819" s="9" t="s">
        <v>268</v>
      </c>
      <c r="C819" s="9" t="s">
        <v>128</v>
      </c>
      <c r="D819" s="9" t="s">
        <v>119</v>
      </c>
      <c r="E819" s="7">
        <v>2451723.83</v>
      </c>
      <c r="F819" s="6"/>
      <c r="G819" s="130" t="str">
        <f>VLOOKUP(A819,'NCES LEA District ID'!$F$3:$S$854,14,FALSE)</f>
        <v>1729280</v>
      </c>
      <c r="H819" s="131">
        <f>VLOOKUP(A819,'Enrollment FY18-20'!$A$9:$BL$859,62,FALSE)</f>
        <v>3461</v>
      </c>
      <c r="I819" s="132">
        <f t="shared" si="24"/>
        <v>708.38596648367525</v>
      </c>
      <c r="J819" s="133">
        <f>VLOOKUP(A819,'SAIPE FY22'!$C$9:$N$859,9,FALSE)</f>
        <v>3.439878234398782E-2</v>
      </c>
      <c r="K819" s="134">
        <f t="shared" si="25"/>
        <v>1807532.75</v>
      </c>
      <c r="L819" s="130" t="s">
        <v>10420</v>
      </c>
    </row>
    <row r="820" spans="1:12" ht="15.5" thickTop="1" thickBot="1" x14ac:dyDescent="0.4">
      <c r="A820" s="50" t="s">
        <v>744</v>
      </c>
      <c r="B820" s="9" t="s">
        <v>745</v>
      </c>
      <c r="C820" s="9" t="s">
        <v>723</v>
      </c>
      <c r="D820" s="9" t="s">
        <v>108</v>
      </c>
      <c r="E820" s="7">
        <v>568197.68999999994</v>
      </c>
      <c r="F820" s="6"/>
      <c r="G820" s="130" t="str">
        <f>VLOOKUP(A820,'NCES LEA District ID'!$F$3:$S$854,14,FALSE)</f>
        <v>1705880</v>
      </c>
      <c r="H820" s="131">
        <f>VLOOKUP(A820,'Enrollment FY18-20'!$A$9:$BL$859,62,FALSE)</f>
        <v>587</v>
      </c>
      <c r="I820" s="132">
        <f t="shared" si="24"/>
        <v>967.96880749574098</v>
      </c>
      <c r="J820" s="133">
        <f>VLOOKUP(A820,'SAIPE FY22'!$C$9:$N$859,9,FALSE)</f>
        <v>3.4271725826193387E-2</v>
      </c>
      <c r="K820" s="134">
        <f t="shared" si="25"/>
        <v>1808119.75</v>
      </c>
      <c r="L820" s="130" t="s">
        <v>10420</v>
      </c>
    </row>
    <row r="821" spans="1:12" ht="15.5" thickTop="1" thickBot="1" x14ac:dyDescent="0.4">
      <c r="A821" s="50" t="s">
        <v>1097</v>
      </c>
      <c r="B821" s="9" t="s">
        <v>1098</v>
      </c>
      <c r="C821" s="9" t="s">
        <v>1080</v>
      </c>
      <c r="D821" s="9" t="s">
        <v>10</v>
      </c>
      <c r="E821" s="7">
        <v>4262261.66</v>
      </c>
      <c r="F821" s="6"/>
      <c r="G821" s="130" t="str">
        <f>VLOOKUP(A821,'NCES LEA District ID'!$F$3:$S$854,14,FALSE)</f>
        <v>1716380</v>
      </c>
      <c r="H821" s="131">
        <f>VLOOKUP(A821,'Enrollment FY18-20'!$A$9:$BL$859,62,FALSE)</f>
        <v>5729.25</v>
      </c>
      <c r="I821" s="132">
        <f t="shared" si="24"/>
        <v>743.94757778068686</v>
      </c>
      <c r="J821" s="133">
        <f>VLOOKUP(A821,'SAIPE FY22'!$C$9:$N$859,9,FALSE)</f>
        <v>3.3742331288343558E-2</v>
      </c>
      <c r="K821" s="134">
        <f t="shared" si="25"/>
        <v>1813849</v>
      </c>
      <c r="L821" s="130" t="s">
        <v>10420</v>
      </c>
    </row>
    <row r="822" spans="1:12" ht="15.5" thickTop="1" thickBot="1" x14ac:dyDescent="0.4">
      <c r="A822" s="50" t="s">
        <v>79</v>
      </c>
      <c r="B822" s="9" t="s">
        <v>80</v>
      </c>
      <c r="C822" s="9" t="s">
        <v>72</v>
      </c>
      <c r="D822" s="9" t="s">
        <v>10</v>
      </c>
      <c r="E822" s="7">
        <v>3199868.1699999995</v>
      </c>
      <c r="F822" s="6"/>
      <c r="G822" s="130" t="str">
        <f>VLOOKUP(A822,'NCES LEA District ID'!$F$3:$S$854,14,FALSE)</f>
        <v>1738760</v>
      </c>
      <c r="H822" s="131">
        <f>VLOOKUP(A822,'Enrollment FY18-20'!$A$9:$BL$859,62,FALSE)</f>
        <v>1010</v>
      </c>
      <c r="I822" s="132">
        <f t="shared" si="24"/>
        <v>3168.1863069306924</v>
      </c>
      <c r="J822" s="133">
        <f>VLOOKUP(A822,'SAIPE FY22'!$C$9:$N$859,9,FALSE)</f>
        <v>3.3620689655172412E-2</v>
      </c>
      <c r="K822" s="134">
        <f t="shared" si="25"/>
        <v>1814859</v>
      </c>
      <c r="L822" s="130" t="s">
        <v>10420</v>
      </c>
    </row>
    <row r="823" spans="1:12" ht="15.5" thickTop="1" thickBot="1" x14ac:dyDescent="0.4">
      <c r="A823" s="50" t="s">
        <v>1653</v>
      </c>
      <c r="B823" s="9" t="s">
        <v>1654</v>
      </c>
      <c r="C823" s="9" t="s">
        <v>1643</v>
      </c>
      <c r="D823" s="9" t="s">
        <v>108</v>
      </c>
      <c r="E823" s="7">
        <v>2585501.1199999996</v>
      </c>
      <c r="F823" s="6"/>
      <c r="G823" s="130" t="str">
        <f>VLOOKUP(A823,'NCES LEA District ID'!$F$3:$S$854,14,FALSE)</f>
        <v>1709150</v>
      </c>
      <c r="H823" s="131">
        <f>VLOOKUP(A823,'Enrollment FY18-20'!$A$9:$BL$859,62,FALSE)</f>
        <v>1345</v>
      </c>
      <c r="I823" s="132">
        <f t="shared" si="24"/>
        <v>1922.305665427509</v>
      </c>
      <c r="J823" s="133">
        <f>VLOOKUP(A823,'SAIPE FY22'!$C$9:$N$859,9,FALSE)</f>
        <v>3.3505154639175257E-2</v>
      </c>
      <c r="K823" s="134">
        <f t="shared" si="25"/>
        <v>1816204</v>
      </c>
      <c r="L823" s="130" t="s">
        <v>10420</v>
      </c>
    </row>
    <row r="824" spans="1:12" ht="15.5" thickTop="1" thickBot="1" x14ac:dyDescent="0.4">
      <c r="A824" s="50" t="s">
        <v>1433</v>
      </c>
      <c r="B824" s="9" t="s">
        <v>1434</v>
      </c>
      <c r="C824" s="9" t="s">
        <v>1432</v>
      </c>
      <c r="D824" s="9" t="s">
        <v>10</v>
      </c>
      <c r="E824" s="7">
        <v>1015505.12</v>
      </c>
      <c r="F824" s="6"/>
      <c r="G824" s="130" t="str">
        <f>VLOOKUP(A824,'NCES LEA District ID'!$F$3:$S$854,14,FALSE)</f>
        <v>1740080</v>
      </c>
      <c r="H824" s="131">
        <f>VLOOKUP(A824,'Enrollment FY18-20'!$A$9:$BL$859,62,FALSE)</f>
        <v>442.5</v>
      </c>
      <c r="I824" s="132">
        <f t="shared" si="24"/>
        <v>2294.9268248587568</v>
      </c>
      <c r="J824" s="133">
        <f>VLOOKUP(A824,'SAIPE FY22'!$C$9:$N$859,9,FALSE)</f>
        <v>3.3402922755741124E-2</v>
      </c>
      <c r="K824" s="134">
        <f t="shared" si="25"/>
        <v>1816646.5</v>
      </c>
      <c r="L824" s="130" t="s">
        <v>10420</v>
      </c>
    </row>
    <row r="825" spans="1:12" ht="15.5" thickTop="1" thickBot="1" x14ac:dyDescent="0.4">
      <c r="A825" s="50" t="s">
        <v>1685</v>
      </c>
      <c r="B825" s="9" t="s">
        <v>1686</v>
      </c>
      <c r="C825" s="9" t="s">
        <v>1643</v>
      </c>
      <c r="D825" s="9" t="s">
        <v>10</v>
      </c>
      <c r="E825" s="7">
        <v>2338961.5700000003</v>
      </c>
      <c r="F825" s="6"/>
      <c r="G825" s="130" t="str">
        <f>VLOOKUP(A825,'NCES LEA District ID'!$F$3:$S$854,14,FALSE)</f>
        <v>1726800</v>
      </c>
      <c r="H825" s="131">
        <f>VLOOKUP(A825,'Enrollment FY18-20'!$A$9:$BL$859,62,FALSE)</f>
        <v>2992</v>
      </c>
      <c r="I825" s="132">
        <f t="shared" si="24"/>
        <v>781.73849264705893</v>
      </c>
      <c r="J825" s="133">
        <f>VLOOKUP(A825,'SAIPE FY22'!$C$9:$N$859,9,FALSE)</f>
        <v>3.2963549920760699E-2</v>
      </c>
      <c r="K825" s="134">
        <f t="shared" si="25"/>
        <v>1819638.5</v>
      </c>
      <c r="L825" s="130" t="s">
        <v>10420</v>
      </c>
    </row>
    <row r="826" spans="1:12" ht="15.5" thickTop="1" thickBot="1" x14ac:dyDescent="0.4">
      <c r="A826" s="50" t="s">
        <v>1093</v>
      </c>
      <c r="B826" s="9" t="s">
        <v>1094</v>
      </c>
      <c r="C826" s="9" t="s">
        <v>1080</v>
      </c>
      <c r="D826" s="9" t="s">
        <v>10</v>
      </c>
      <c r="E826" s="7">
        <v>6940797.2199999997</v>
      </c>
      <c r="F826" s="6"/>
      <c r="G826" s="130" t="str">
        <f>VLOOKUP(A826,'NCES LEA District ID'!$F$3:$S$854,14,FALSE)</f>
        <v>1724480</v>
      </c>
      <c r="H826" s="131">
        <f>VLOOKUP(A826,'Enrollment FY18-20'!$A$9:$BL$859,62,FALSE)</f>
        <v>4211</v>
      </c>
      <c r="I826" s="132">
        <f t="shared" si="24"/>
        <v>1648.2539111849917</v>
      </c>
      <c r="J826" s="133">
        <f>VLOOKUP(A826,'SAIPE FY22'!$C$9:$N$859,9,FALSE)</f>
        <v>3.2468858484786603E-2</v>
      </c>
      <c r="K826" s="134">
        <f t="shared" si="25"/>
        <v>1823849.5</v>
      </c>
      <c r="L826" s="130" t="s">
        <v>10420</v>
      </c>
    </row>
    <row r="827" spans="1:12" ht="15.5" thickTop="1" thickBot="1" x14ac:dyDescent="0.4">
      <c r="A827" s="50" t="s">
        <v>806</v>
      </c>
      <c r="B827" s="9" t="s">
        <v>807</v>
      </c>
      <c r="C827" s="9" t="s">
        <v>723</v>
      </c>
      <c r="D827" s="9" t="s">
        <v>10</v>
      </c>
      <c r="E827" s="7">
        <v>6495515.1500000004</v>
      </c>
      <c r="F827" s="6"/>
      <c r="G827" s="130" t="str">
        <f>VLOOKUP(A827,'NCES LEA District ID'!$F$3:$S$854,14,FALSE)</f>
        <v>1713970</v>
      </c>
      <c r="H827" s="131">
        <f>VLOOKUP(A827,'Enrollment FY18-20'!$A$9:$BL$859,62,FALSE)</f>
        <v>8077.5</v>
      </c>
      <c r="I827" s="132">
        <f t="shared" si="24"/>
        <v>804.14919839059121</v>
      </c>
      <c r="J827" s="133">
        <f>VLOOKUP(A827,'SAIPE FY22'!$C$9:$N$859,9,FALSE)</f>
        <v>3.2291308828581243E-2</v>
      </c>
      <c r="K827" s="134">
        <f t="shared" si="25"/>
        <v>1831927</v>
      </c>
      <c r="L827" s="130" t="s">
        <v>10420</v>
      </c>
    </row>
    <row r="828" spans="1:12" ht="15.5" thickTop="1" thickBot="1" x14ac:dyDescent="0.4">
      <c r="A828" s="50" t="s">
        <v>1747</v>
      </c>
      <c r="B828" s="9" t="s">
        <v>1748</v>
      </c>
      <c r="C828" s="9" t="s">
        <v>907</v>
      </c>
      <c r="D828" s="9" t="s">
        <v>108</v>
      </c>
      <c r="E828" s="7">
        <v>3517765.9899999998</v>
      </c>
      <c r="F828" s="6"/>
      <c r="G828" s="130" t="str">
        <f>VLOOKUP(A828,'NCES LEA District ID'!$F$3:$S$854,14,FALSE)</f>
        <v>1724270</v>
      </c>
      <c r="H828" s="131">
        <f>VLOOKUP(A828,'Enrollment FY18-20'!$A$9:$BL$859,62,FALSE)</f>
        <v>1461.5</v>
      </c>
      <c r="I828" s="132">
        <f t="shared" si="24"/>
        <v>2406.9558604173794</v>
      </c>
      <c r="J828" s="133">
        <f>VLOOKUP(A828,'SAIPE FY22'!$C$9:$N$859,9,FALSE)</f>
        <v>3.1879194630872486E-2</v>
      </c>
      <c r="K828" s="134">
        <f t="shared" si="25"/>
        <v>1833388.5</v>
      </c>
      <c r="L828" s="130" t="s">
        <v>10420</v>
      </c>
    </row>
    <row r="829" spans="1:12" ht="15.5" thickTop="1" thickBot="1" x14ac:dyDescent="0.4">
      <c r="A829" s="50" t="s">
        <v>139</v>
      </c>
      <c r="B829" s="9" t="s">
        <v>140</v>
      </c>
      <c r="C829" s="9" t="s">
        <v>128</v>
      </c>
      <c r="D829" s="9" t="s">
        <v>108</v>
      </c>
      <c r="E829" s="7">
        <v>787401.22</v>
      </c>
      <c r="F829" s="6"/>
      <c r="G829" s="130" t="str">
        <f>VLOOKUP(A829,'NCES LEA District ID'!$F$3:$S$854,14,FALSE)</f>
        <v>1717850</v>
      </c>
      <c r="H829" s="131">
        <f>VLOOKUP(A829,'Enrollment FY18-20'!$A$9:$BL$859,62,FALSE)</f>
        <v>1294</v>
      </c>
      <c r="I829" s="132">
        <f t="shared" si="24"/>
        <v>608.50171561051002</v>
      </c>
      <c r="J829" s="133">
        <f>VLOOKUP(A829,'SAIPE FY22'!$C$9:$N$859,9,FALSE)</f>
        <v>3.1596925704526047E-2</v>
      </c>
      <c r="K829" s="134">
        <f t="shared" si="25"/>
        <v>1834682.5</v>
      </c>
      <c r="L829" s="130" t="s">
        <v>10420</v>
      </c>
    </row>
    <row r="830" spans="1:12" ht="15.5" thickTop="1" thickBot="1" x14ac:dyDescent="0.4">
      <c r="A830" s="50" t="s">
        <v>921</v>
      </c>
      <c r="B830" s="9" t="s">
        <v>922</v>
      </c>
      <c r="C830" s="9" t="s">
        <v>908</v>
      </c>
      <c r="D830" s="9" t="s">
        <v>119</v>
      </c>
      <c r="E830" s="7">
        <v>5537304.1899999995</v>
      </c>
      <c r="F830" s="6"/>
      <c r="G830" s="130" t="str">
        <f>VLOOKUP(A830,'NCES LEA District ID'!$F$3:$S$854,14,FALSE)</f>
        <v>1726340</v>
      </c>
      <c r="H830" s="131">
        <f>VLOOKUP(A830,'Enrollment FY18-20'!$A$9:$BL$859,62,FALSE)</f>
        <v>2776</v>
      </c>
      <c r="I830" s="132">
        <f t="shared" si="24"/>
        <v>1994.7061203170026</v>
      </c>
      <c r="J830" s="133">
        <f>VLOOKUP(A830,'SAIPE FY22'!$C$9:$N$859,9,FALSE)</f>
        <v>3.1527890056588521E-2</v>
      </c>
      <c r="K830" s="134">
        <f t="shared" si="25"/>
        <v>1837458.5</v>
      </c>
      <c r="L830" s="130" t="s">
        <v>10420</v>
      </c>
    </row>
    <row r="831" spans="1:12" ht="15.5" thickTop="1" thickBot="1" x14ac:dyDescent="0.4">
      <c r="A831" s="50" t="s">
        <v>1240</v>
      </c>
      <c r="B831" s="9" t="s">
        <v>1241</v>
      </c>
      <c r="C831" s="9" t="s">
        <v>1161</v>
      </c>
      <c r="D831" s="9" t="s">
        <v>119</v>
      </c>
      <c r="E831" s="7">
        <v>2551741.1599999997</v>
      </c>
      <c r="F831" s="6"/>
      <c r="G831" s="130" t="str">
        <f>VLOOKUP(A831,'NCES LEA District ID'!$F$3:$S$854,14,FALSE)</f>
        <v>1732580</v>
      </c>
      <c r="H831" s="131">
        <f>VLOOKUP(A831,'Enrollment FY18-20'!$A$9:$BL$859,62,FALSE)</f>
        <v>4232.5</v>
      </c>
      <c r="I831" s="132">
        <f t="shared" si="24"/>
        <v>602.89218192557587</v>
      </c>
      <c r="J831" s="133">
        <f>VLOOKUP(A831,'SAIPE FY22'!$C$9:$N$859,9,FALSE)</f>
        <v>3.1108881083793276E-2</v>
      </c>
      <c r="K831" s="134">
        <f t="shared" si="25"/>
        <v>1841691</v>
      </c>
      <c r="L831" s="130" t="s">
        <v>10420</v>
      </c>
    </row>
    <row r="832" spans="1:12" ht="15.5" thickTop="1" thickBot="1" x14ac:dyDescent="0.4">
      <c r="A832" s="50" t="s">
        <v>1192</v>
      </c>
      <c r="B832" s="9" t="s">
        <v>1193</v>
      </c>
      <c r="C832" s="9" t="s">
        <v>1161</v>
      </c>
      <c r="D832" s="9" t="s">
        <v>108</v>
      </c>
      <c r="E832" s="7">
        <v>1010031.25</v>
      </c>
      <c r="F832" s="6"/>
      <c r="G832" s="130" t="str">
        <f>VLOOKUP(A832,'NCES LEA District ID'!$F$3:$S$854,14,FALSE)</f>
        <v>1721750</v>
      </c>
      <c r="H832" s="131">
        <f>VLOOKUP(A832,'Enrollment FY18-20'!$A$9:$BL$859,62,FALSE)</f>
        <v>1656.25</v>
      </c>
      <c r="I832" s="132">
        <f t="shared" si="24"/>
        <v>609.83018867924534</v>
      </c>
      <c r="J832" s="133">
        <f>VLOOKUP(A832,'SAIPE FY22'!$C$9:$N$859,9,FALSE)</f>
        <v>3.0910609857978277E-2</v>
      </c>
      <c r="K832" s="134">
        <f t="shared" si="25"/>
        <v>1843347.25</v>
      </c>
      <c r="L832" s="130" t="s">
        <v>10420</v>
      </c>
    </row>
    <row r="833" spans="1:12" ht="15.5" thickTop="1" thickBot="1" x14ac:dyDescent="0.4">
      <c r="A833" s="50" t="s">
        <v>1208</v>
      </c>
      <c r="B833" s="9" t="s">
        <v>1209</v>
      </c>
      <c r="C833" s="9" t="s">
        <v>1161</v>
      </c>
      <c r="D833" s="9" t="s">
        <v>10</v>
      </c>
      <c r="E833" s="7">
        <v>4033610.78</v>
      </c>
      <c r="F833" s="6"/>
      <c r="G833" s="130" t="str">
        <f>VLOOKUP(A833,'NCES LEA District ID'!$F$3:$S$854,14,FALSE)</f>
        <v>1721900</v>
      </c>
      <c r="H833" s="131">
        <f>VLOOKUP(A833,'Enrollment FY18-20'!$A$9:$BL$859,62,FALSE)</f>
        <v>5618.5</v>
      </c>
      <c r="I833" s="132">
        <f t="shared" si="24"/>
        <v>717.91595265640296</v>
      </c>
      <c r="J833" s="133">
        <f>VLOOKUP(A833,'SAIPE FY22'!$C$9:$N$859,9,FALSE)</f>
        <v>3.0761472516389308E-2</v>
      </c>
      <c r="K833" s="134">
        <f t="shared" si="25"/>
        <v>1848965.75</v>
      </c>
      <c r="L833" s="130" t="s">
        <v>10420</v>
      </c>
    </row>
    <row r="834" spans="1:12" ht="15.5" thickTop="1" thickBot="1" x14ac:dyDescent="0.4">
      <c r="A834" s="50" t="s">
        <v>1788</v>
      </c>
      <c r="B834" s="9" t="s">
        <v>1789</v>
      </c>
      <c r="C834" s="9" t="s">
        <v>1617</v>
      </c>
      <c r="D834" s="9" t="s">
        <v>10</v>
      </c>
      <c r="E834" s="7">
        <v>7006509.4899999993</v>
      </c>
      <c r="F834" s="6"/>
      <c r="G834" s="130" t="str">
        <f>VLOOKUP(A834,'NCES LEA District ID'!$F$3:$S$854,14,FALSE)</f>
        <v>1734320</v>
      </c>
      <c r="H834" s="131">
        <f>VLOOKUP(A834,'Enrollment FY18-20'!$A$9:$BL$859,62,FALSE)</f>
        <v>2229.5</v>
      </c>
      <c r="I834" s="132">
        <f t="shared" si="24"/>
        <v>3142.6371338865215</v>
      </c>
      <c r="J834" s="133">
        <f>VLOOKUP(A834,'SAIPE FY22'!$C$9:$N$859,9,FALSE)</f>
        <v>3.0331311245916939E-2</v>
      </c>
      <c r="K834" s="134">
        <f t="shared" si="25"/>
        <v>1851195.25</v>
      </c>
      <c r="L834" s="130" t="s">
        <v>10420</v>
      </c>
    </row>
    <row r="835" spans="1:12" ht="15.5" thickTop="1" thickBot="1" x14ac:dyDescent="0.4">
      <c r="A835" s="50" t="s">
        <v>135</v>
      </c>
      <c r="B835" s="9" t="s">
        <v>136</v>
      </c>
      <c r="C835" s="9" t="s">
        <v>128</v>
      </c>
      <c r="D835" s="9" t="s">
        <v>108</v>
      </c>
      <c r="E835" s="7">
        <v>4668560.2399999993</v>
      </c>
      <c r="F835" s="6"/>
      <c r="G835" s="130" t="str">
        <f>VLOOKUP(A835,'NCES LEA District ID'!$F$3:$S$854,14,FALSE)</f>
        <v>1704140</v>
      </c>
      <c r="H835" s="131">
        <f>VLOOKUP(A835,'Enrollment FY18-20'!$A$9:$BL$859,62,FALSE)</f>
        <v>5213.25</v>
      </c>
      <c r="I835" s="132">
        <f t="shared" si="24"/>
        <v>895.51819690212426</v>
      </c>
      <c r="J835" s="133">
        <f>VLOOKUP(A835,'SAIPE FY22'!$C$9:$N$859,9,FALSE)</f>
        <v>2.9914529914529916E-2</v>
      </c>
      <c r="K835" s="134">
        <f t="shared" si="25"/>
        <v>1856408.5</v>
      </c>
      <c r="L835" s="130" t="s">
        <v>10420</v>
      </c>
    </row>
    <row r="836" spans="1:12" ht="15.5" thickTop="1" thickBot="1" x14ac:dyDescent="0.4">
      <c r="A836" s="50" t="s">
        <v>932</v>
      </c>
      <c r="B836" s="9" t="s">
        <v>933</v>
      </c>
      <c r="C836" s="9" t="s">
        <v>927</v>
      </c>
      <c r="D836" s="9" t="s">
        <v>108</v>
      </c>
      <c r="E836" s="7">
        <v>97564.95</v>
      </c>
      <c r="F836" s="6"/>
      <c r="G836" s="130" t="str">
        <f>VLOOKUP(A836,'NCES LEA District ID'!$F$3:$S$854,14,FALSE)</f>
        <v>1723160</v>
      </c>
      <c r="H836" s="131">
        <f>VLOOKUP(A836,'Enrollment FY18-20'!$A$9:$BL$859,62,FALSE)</f>
        <v>112.5</v>
      </c>
      <c r="I836" s="132">
        <f t="shared" si="24"/>
        <v>867.24400000000003</v>
      </c>
      <c r="J836" s="133">
        <f>VLOOKUP(A836,'SAIPE FY22'!$C$9:$N$859,9,FALSE)</f>
        <v>2.9850746268656716E-2</v>
      </c>
      <c r="K836" s="134">
        <f t="shared" si="25"/>
        <v>1856521</v>
      </c>
      <c r="L836" s="130" t="s">
        <v>10420</v>
      </c>
    </row>
    <row r="837" spans="1:12" ht="15.5" thickTop="1" thickBot="1" x14ac:dyDescent="0.4">
      <c r="A837" s="50" t="s">
        <v>1426</v>
      </c>
      <c r="B837" s="9" t="s">
        <v>1427</v>
      </c>
      <c r="C837" s="9" t="s">
        <v>1395</v>
      </c>
      <c r="D837" s="9" t="s">
        <v>10</v>
      </c>
      <c r="E837" s="7">
        <v>26405694.479999997</v>
      </c>
      <c r="F837" s="6"/>
      <c r="G837" s="130" t="str">
        <f>VLOOKUP(A837,'NCES LEA District ID'!$F$3:$S$854,14,FALSE)</f>
        <v>1719830</v>
      </c>
      <c r="H837" s="131">
        <f>VLOOKUP(A837,'Enrollment FY18-20'!$A$9:$BL$859,62,FALSE)</f>
        <v>9355.5</v>
      </c>
      <c r="I837" s="132">
        <f t="shared" si="24"/>
        <v>2822.4781657848321</v>
      </c>
      <c r="J837" s="133">
        <f>VLOOKUP(A837,'SAIPE FY22'!$C$9:$N$859,9,FALSE)</f>
        <v>2.9348513598987984E-2</v>
      </c>
      <c r="K837" s="134">
        <f t="shared" si="25"/>
        <v>1865876.5</v>
      </c>
      <c r="L837" s="130" t="s">
        <v>10420</v>
      </c>
    </row>
    <row r="838" spans="1:12" ht="15.5" thickTop="1" thickBot="1" x14ac:dyDescent="0.4">
      <c r="A838" s="50" t="s">
        <v>1435</v>
      </c>
      <c r="B838" s="9" t="s">
        <v>1436</v>
      </c>
      <c r="C838" s="9" t="s">
        <v>1432</v>
      </c>
      <c r="D838" s="9" t="s">
        <v>10</v>
      </c>
      <c r="E838" s="7">
        <v>3189210.9699999997</v>
      </c>
      <c r="F838" s="6"/>
      <c r="G838" s="130" t="str">
        <f>VLOOKUP(A838,'NCES LEA District ID'!$F$3:$S$854,14,FALSE)</f>
        <v>1710740</v>
      </c>
      <c r="H838" s="131">
        <f>VLOOKUP(A838,'Enrollment FY18-20'!$A$9:$BL$859,62,FALSE)</f>
        <v>1960</v>
      </c>
      <c r="I838" s="132">
        <f t="shared" si="24"/>
        <v>1627.1484540816325</v>
      </c>
      <c r="J838" s="133">
        <f>VLOOKUP(A838,'SAIPE FY22'!$C$9:$N$859,9,FALSE)</f>
        <v>2.9304029304029304E-2</v>
      </c>
      <c r="K838" s="134">
        <f t="shared" si="25"/>
        <v>1867836.5</v>
      </c>
      <c r="L838" s="130" t="s">
        <v>10420</v>
      </c>
    </row>
    <row r="839" spans="1:12" ht="15.5" thickTop="1" thickBot="1" x14ac:dyDescent="0.4">
      <c r="A839" s="50" t="s">
        <v>1798</v>
      </c>
      <c r="B839" s="9" t="s">
        <v>1799</v>
      </c>
      <c r="C839" s="9" t="s">
        <v>907</v>
      </c>
      <c r="D839" s="9" t="s">
        <v>108</v>
      </c>
      <c r="E839" s="7">
        <v>1851866.9</v>
      </c>
      <c r="F839" s="6"/>
      <c r="G839" s="130" t="str">
        <f>VLOOKUP(A839,'NCES LEA District ID'!$F$3:$S$854,14,FALSE)</f>
        <v>1715700</v>
      </c>
      <c r="H839" s="131">
        <f>VLOOKUP(A839,'Enrollment FY18-20'!$A$9:$BL$859,62,FALSE)</f>
        <v>2444.5</v>
      </c>
      <c r="I839" s="132">
        <f t="shared" si="24"/>
        <v>757.56469625690318</v>
      </c>
      <c r="J839" s="133">
        <f>VLOOKUP(A839,'SAIPE FY22'!$C$9:$N$859,9,FALSE)</f>
        <v>2.9067245119305855E-2</v>
      </c>
      <c r="K839" s="134">
        <f t="shared" si="25"/>
        <v>1870281</v>
      </c>
      <c r="L839" s="130" t="s">
        <v>10420</v>
      </c>
    </row>
    <row r="840" spans="1:12" ht="15.5" thickTop="1" thickBot="1" x14ac:dyDescent="0.4">
      <c r="A840" s="50" t="s">
        <v>263</v>
      </c>
      <c r="B840" s="9" t="s">
        <v>264</v>
      </c>
      <c r="C840" s="9" t="s">
        <v>128</v>
      </c>
      <c r="D840" s="9" t="s">
        <v>108</v>
      </c>
      <c r="E840" s="7">
        <v>570873.19999999995</v>
      </c>
      <c r="F840" s="6"/>
      <c r="G840" s="130" t="str">
        <f>VLOOKUP(A840,'NCES LEA District ID'!$F$3:$S$854,14,FALSE)</f>
        <v>1719110</v>
      </c>
      <c r="H840" s="131">
        <f>VLOOKUP(A840,'Enrollment FY18-20'!$A$9:$BL$859,62,FALSE)</f>
        <v>856.5</v>
      </c>
      <c r="I840" s="132">
        <f t="shared" ref="I840:I858" si="26">E840/H840</f>
        <v>666.51862230005827</v>
      </c>
      <c r="J840" s="133">
        <f>VLOOKUP(A840,'SAIPE FY22'!$C$9:$N$859,9,FALSE)</f>
        <v>2.8985507246376812E-2</v>
      </c>
      <c r="K840" s="134">
        <f t="shared" si="25"/>
        <v>1871137.5</v>
      </c>
      <c r="L840" s="130" t="s">
        <v>10420</v>
      </c>
    </row>
    <row r="841" spans="1:12" ht="15.5" thickTop="1" thickBot="1" x14ac:dyDescent="0.4">
      <c r="A841" s="50" t="s">
        <v>1700</v>
      </c>
      <c r="B841" s="9" t="s">
        <v>1701</v>
      </c>
      <c r="C841" s="9" t="s">
        <v>1689</v>
      </c>
      <c r="D841" s="9" t="s">
        <v>108</v>
      </c>
      <c r="E841" s="7">
        <v>2015880.15</v>
      </c>
      <c r="F841" s="6"/>
      <c r="G841" s="130" t="str">
        <f>VLOOKUP(A841,'NCES LEA District ID'!$F$3:$S$854,14,FALSE)</f>
        <v>1716560</v>
      </c>
      <c r="H841" s="131">
        <f>VLOOKUP(A841,'Enrollment FY18-20'!$A$9:$BL$859,62,FALSE)</f>
        <v>798</v>
      </c>
      <c r="I841" s="132">
        <f t="shared" si="26"/>
        <v>2526.1656015037593</v>
      </c>
      <c r="J841" s="133">
        <f>VLOOKUP(A841,'SAIPE FY22'!$C$9:$N$859,9,FALSE)</f>
        <v>2.8907922912205567E-2</v>
      </c>
      <c r="K841" s="134">
        <f t="shared" si="25"/>
        <v>1871935.5</v>
      </c>
      <c r="L841" s="130" t="s">
        <v>10420</v>
      </c>
    </row>
    <row r="842" spans="1:12" ht="15.5" thickTop="1" thickBot="1" x14ac:dyDescent="0.4">
      <c r="A842" s="50" t="s">
        <v>1218</v>
      </c>
      <c r="B842" s="9" t="s">
        <v>1219</v>
      </c>
      <c r="C842" s="9" t="s">
        <v>1161</v>
      </c>
      <c r="D842" s="9" t="s">
        <v>108</v>
      </c>
      <c r="E842" s="7">
        <v>1821079.15</v>
      </c>
      <c r="F842" s="6"/>
      <c r="G842" s="130" t="str">
        <f>VLOOKUP(A842,'NCES LEA District ID'!$F$3:$S$854,14,FALSE)</f>
        <v>1711980</v>
      </c>
      <c r="H842" s="131">
        <f>VLOOKUP(A842,'Enrollment FY18-20'!$A$9:$BL$859,62,FALSE)</f>
        <v>2872</v>
      </c>
      <c r="I842" s="132">
        <f t="shared" si="26"/>
        <v>634.08048398328685</v>
      </c>
      <c r="J842" s="133">
        <f>VLOOKUP(A842,'SAIPE FY22'!$C$9:$N$859,9,FALSE)</f>
        <v>2.8826355525051476E-2</v>
      </c>
      <c r="K842" s="134">
        <f t="shared" ref="K842:K858" si="27">+K841+H842</f>
        <v>1874807.5</v>
      </c>
      <c r="L842" s="130" t="s">
        <v>10420</v>
      </c>
    </row>
    <row r="843" spans="1:12" ht="15.5" thickTop="1" thickBot="1" x14ac:dyDescent="0.4">
      <c r="A843" s="50" t="s">
        <v>1246</v>
      </c>
      <c r="B843" s="9" t="s">
        <v>1247</v>
      </c>
      <c r="C843" s="9" t="s">
        <v>1161</v>
      </c>
      <c r="D843" s="9" t="s">
        <v>119</v>
      </c>
      <c r="E843" s="7">
        <v>2119914.0700000003</v>
      </c>
      <c r="F843" s="6"/>
      <c r="G843" s="130" t="str">
        <f>VLOOKUP(A843,'NCES LEA District ID'!$F$3:$S$854,14,FALSE)</f>
        <v>1722830</v>
      </c>
      <c r="H843" s="131">
        <f>VLOOKUP(A843,'Enrollment FY18-20'!$A$9:$BL$859,62,FALSE)</f>
        <v>3380.5</v>
      </c>
      <c r="I843" s="132">
        <f t="shared" si="26"/>
        <v>627.10074545185637</v>
      </c>
      <c r="J843" s="133">
        <f>VLOOKUP(A843,'SAIPE FY22'!$C$9:$N$859,9,FALSE)</f>
        <v>2.8774652440995797E-2</v>
      </c>
      <c r="K843" s="134">
        <f t="shared" si="27"/>
        <v>1878188</v>
      </c>
      <c r="L843" s="130" t="s">
        <v>10420</v>
      </c>
    </row>
    <row r="844" spans="1:12" ht="15.5" thickTop="1" thickBot="1" x14ac:dyDescent="0.4">
      <c r="A844" s="50" t="s">
        <v>159</v>
      </c>
      <c r="B844" s="9" t="s">
        <v>160</v>
      </c>
      <c r="C844" s="9" t="s">
        <v>128</v>
      </c>
      <c r="D844" s="9" t="s">
        <v>108</v>
      </c>
      <c r="E844" s="7">
        <v>2791580.03</v>
      </c>
      <c r="F844" s="6"/>
      <c r="G844" s="130" t="str">
        <f>VLOOKUP(A844,'NCES LEA District ID'!$F$3:$S$854,14,FALSE)</f>
        <v>1742600</v>
      </c>
      <c r="H844" s="131">
        <f>VLOOKUP(A844,'Enrollment FY18-20'!$A$9:$BL$859,62,FALSE)</f>
        <v>3387.75</v>
      </c>
      <c r="I844" s="132">
        <f t="shared" si="26"/>
        <v>824.02185226182564</v>
      </c>
      <c r="J844" s="133">
        <f>VLOOKUP(A844,'SAIPE FY22'!$C$9:$N$859,9,FALSE)</f>
        <v>2.8695874967973354E-2</v>
      </c>
      <c r="K844" s="134">
        <f t="shared" si="27"/>
        <v>1881575.75</v>
      </c>
      <c r="L844" s="130" t="s">
        <v>10420</v>
      </c>
    </row>
    <row r="845" spans="1:12" ht="15.5" thickTop="1" thickBot="1" x14ac:dyDescent="0.4">
      <c r="A845" s="50" t="s">
        <v>1749</v>
      </c>
      <c r="B845" s="9" t="s">
        <v>1750</v>
      </c>
      <c r="C845" s="9" t="s">
        <v>907</v>
      </c>
      <c r="D845" s="9" t="s">
        <v>108</v>
      </c>
      <c r="E845" s="7">
        <v>4890297.78</v>
      </c>
      <c r="F845" s="6"/>
      <c r="G845" s="130" t="str">
        <f>VLOOKUP(A845,'NCES LEA District ID'!$F$3:$S$854,14,FALSE)</f>
        <v>1728140</v>
      </c>
      <c r="H845" s="131">
        <f>VLOOKUP(A845,'Enrollment FY18-20'!$A$9:$BL$859,62,FALSE)</f>
        <v>4879.75</v>
      </c>
      <c r="I845" s="132">
        <f t="shared" si="26"/>
        <v>1002.1615410625545</v>
      </c>
      <c r="J845" s="133">
        <f>VLOOKUP(A845,'SAIPE FY22'!$C$9:$N$859,9,FALSE)</f>
        <v>2.8582244936589059E-2</v>
      </c>
      <c r="K845" s="134">
        <f t="shared" si="27"/>
        <v>1886455.5</v>
      </c>
      <c r="L845" s="130" t="s">
        <v>10420</v>
      </c>
    </row>
    <row r="846" spans="1:12" ht="15.5" thickTop="1" thickBot="1" x14ac:dyDescent="0.4">
      <c r="A846" s="50" t="s">
        <v>195</v>
      </c>
      <c r="B846" s="9" t="s">
        <v>196</v>
      </c>
      <c r="C846" s="9" t="s">
        <v>128</v>
      </c>
      <c r="D846" s="9" t="s">
        <v>119</v>
      </c>
      <c r="E846" s="7">
        <v>2407448.14</v>
      </c>
      <c r="F846" s="6"/>
      <c r="G846" s="130" t="str">
        <f>VLOOKUP(A846,'NCES LEA District ID'!$F$3:$S$854,14,FALSE)</f>
        <v>1728200</v>
      </c>
      <c r="H846" s="131">
        <f>VLOOKUP(A846,'Enrollment FY18-20'!$A$9:$BL$859,62,FALSE)</f>
        <v>3993</v>
      </c>
      <c r="I846" s="132">
        <f t="shared" si="26"/>
        <v>602.91713999499132</v>
      </c>
      <c r="J846" s="133">
        <f>VLOOKUP(A846,'SAIPE FY22'!$C$9:$N$859,9,FALSE)</f>
        <v>2.8551850159890362E-2</v>
      </c>
      <c r="K846" s="134">
        <f t="shared" si="27"/>
        <v>1890448.5</v>
      </c>
      <c r="L846" s="130" t="s">
        <v>10420</v>
      </c>
    </row>
    <row r="847" spans="1:12" ht="15.5" thickTop="1" thickBot="1" x14ac:dyDescent="0.4">
      <c r="A847" s="50" t="s">
        <v>1206</v>
      </c>
      <c r="B847" s="9" t="s">
        <v>1207</v>
      </c>
      <c r="C847" s="9" t="s">
        <v>1161</v>
      </c>
      <c r="D847" s="9" t="s">
        <v>108</v>
      </c>
      <c r="E847" s="7">
        <v>1650511.0499999998</v>
      </c>
      <c r="F847" s="6"/>
      <c r="G847" s="130" t="str">
        <f>VLOOKUP(A847,'NCES LEA District ID'!$F$3:$S$854,14,FALSE)</f>
        <v>1715930</v>
      </c>
      <c r="H847" s="131">
        <f>VLOOKUP(A847,'Enrollment FY18-20'!$A$9:$BL$859,62,FALSE)</f>
        <v>2072.75</v>
      </c>
      <c r="I847" s="132">
        <f t="shared" si="26"/>
        <v>796.29045953443483</v>
      </c>
      <c r="J847" s="133">
        <f>VLOOKUP(A847,'SAIPE FY22'!$C$9:$N$859,9,FALSE)</f>
        <v>2.8362698753760206E-2</v>
      </c>
      <c r="K847" s="134">
        <f t="shared" si="27"/>
        <v>1892521.25</v>
      </c>
      <c r="L847" s="130" t="s">
        <v>10420</v>
      </c>
    </row>
    <row r="848" spans="1:12" ht="15.5" thickTop="1" thickBot="1" x14ac:dyDescent="0.4">
      <c r="A848" s="50" t="s">
        <v>1168</v>
      </c>
      <c r="B848" s="9" t="s">
        <v>1169</v>
      </c>
      <c r="C848" s="9" t="s">
        <v>1161</v>
      </c>
      <c r="D848" s="9" t="s">
        <v>108</v>
      </c>
      <c r="E848" s="7">
        <v>3662215.62</v>
      </c>
      <c r="F848" s="6"/>
      <c r="G848" s="130" t="str">
        <f>VLOOKUP(A848,'NCES LEA District ID'!$F$3:$S$854,14,FALSE)</f>
        <v>1726100</v>
      </c>
      <c r="H848" s="131">
        <f>VLOOKUP(A848,'Enrollment FY18-20'!$A$9:$BL$859,62,FALSE)</f>
        <v>1146</v>
      </c>
      <c r="I848" s="132">
        <f t="shared" si="26"/>
        <v>3195.6506282722512</v>
      </c>
      <c r="J848" s="133">
        <f>VLOOKUP(A848,'SAIPE FY22'!$C$9:$N$859,9,FALSE)</f>
        <v>2.7704485488126648E-2</v>
      </c>
      <c r="K848" s="134">
        <f t="shared" si="27"/>
        <v>1893667.25</v>
      </c>
      <c r="L848" s="130" t="s">
        <v>10420</v>
      </c>
    </row>
    <row r="849" spans="1:12" ht="15.5" thickTop="1" thickBot="1" x14ac:dyDescent="0.4">
      <c r="A849" s="50" t="s">
        <v>794</v>
      </c>
      <c r="B849" s="9" t="s">
        <v>795</v>
      </c>
      <c r="C849" s="9" t="s">
        <v>723</v>
      </c>
      <c r="D849" s="9" t="s">
        <v>108</v>
      </c>
      <c r="E849" s="7">
        <v>2245920.7800000003</v>
      </c>
      <c r="F849" s="6"/>
      <c r="G849" s="130" t="str">
        <f>VLOOKUP(A849,'NCES LEA District ID'!$F$3:$S$854,14,FALSE)</f>
        <v>1719290</v>
      </c>
      <c r="H849" s="131">
        <f>VLOOKUP(A849,'Enrollment FY18-20'!$A$9:$BL$859,62,FALSE)</f>
        <v>3551.25</v>
      </c>
      <c r="I849" s="132">
        <f t="shared" si="26"/>
        <v>632.43105385427668</v>
      </c>
      <c r="J849" s="133">
        <f>VLOOKUP(A849,'SAIPE FY22'!$C$9:$N$859,9,FALSE)</f>
        <v>2.7390791027154665E-2</v>
      </c>
      <c r="K849" s="134">
        <f t="shared" si="27"/>
        <v>1897218.5</v>
      </c>
      <c r="L849" s="130" t="s">
        <v>10420</v>
      </c>
    </row>
    <row r="850" spans="1:12" ht="15.5" thickTop="1" thickBot="1" x14ac:dyDescent="0.4">
      <c r="A850" s="50" t="s">
        <v>1681</v>
      </c>
      <c r="B850" s="9" t="s">
        <v>1682</v>
      </c>
      <c r="C850" s="9" t="s">
        <v>1643</v>
      </c>
      <c r="D850" s="9" t="s">
        <v>10</v>
      </c>
      <c r="E850" s="7">
        <v>2359785.75</v>
      </c>
      <c r="F850" s="6"/>
      <c r="G850" s="130" t="str">
        <f>VLOOKUP(A850,'NCES LEA District ID'!$F$3:$S$854,14,FALSE)</f>
        <v>1739390</v>
      </c>
      <c r="H850" s="131">
        <f>VLOOKUP(A850,'Enrollment FY18-20'!$A$9:$BL$859,62,FALSE)</f>
        <v>962.5</v>
      </c>
      <c r="I850" s="132">
        <f t="shared" si="26"/>
        <v>2451.7254545454543</v>
      </c>
      <c r="J850" s="133">
        <f>VLOOKUP(A850,'SAIPE FY22'!$C$9:$N$859,9,FALSE)</f>
        <v>2.7131782945736434E-2</v>
      </c>
      <c r="K850" s="134">
        <f t="shared" si="27"/>
        <v>1898181</v>
      </c>
      <c r="L850" s="130" t="s">
        <v>10420</v>
      </c>
    </row>
    <row r="851" spans="1:12" ht="15.5" thickTop="1" thickBot="1" x14ac:dyDescent="0.4">
      <c r="A851" s="50" t="s">
        <v>1226</v>
      </c>
      <c r="B851" s="9" t="s">
        <v>1227</v>
      </c>
      <c r="C851" s="9" t="s">
        <v>1161</v>
      </c>
      <c r="D851" s="9" t="s">
        <v>119</v>
      </c>
      <c r="E851" s="7">
        <v>875995.44000000018</v>
      </c>
      <c r="F851" s="6"/>
      <c r="G851" s="130" t="str">
        <f>VLOOKUP(A851,'NCES LEA District ID'!$F$3:$S$854,14,FALSE)</f>
        <v>1721780</v>
      </c>
      <c r="H851" s="131">
        <f>VLOOKUP(A851,'Enrollment FY18-20'!$A$9:$BL$859,62,FALSE)</f>
        <v>1635.5</v>
      </c>
      <c r="I851" s="132">
        <f t="shared" si="26"/>
        <v>535.61323142769811</v>
      </c>
      <c r="J851" s="133">
        <f>VLOOKUP(A851,'SAIPE FY22'!$C$9:$N$859,9,FALSE)</f>
        <v>2.681992337164751E-2</v>
      </c>
      <c r="K851" s="134">
        <f t="shared" si="27"/>
        <v>1899816.5</v>
      </c>
      <c r="L851" s="130" t="s">
        <v>10420</v>
      </c>
    </row>
    <row r="852" spans="1:12" ht="15.5" thickTop="1" thickBot="1" x14ac:dyDescent="0.4">
      <c r="A852" s="50" t="s">
        <v>1196</v>
      </c>
      <c r="B852" s="9" t="s">
        <v>1197</v>
      </c>
      <c r="C852" s="9" t="s">
        <v>1161</v>
      </c>
      <c r="D852" s="9" t="s">
        <v>108</v>
      </c>
      <c r="E852" s="7">
        <v>1791675.01</v>
      </c>
      <c r="F852" s="6"/>
      <c r="G852" s="130" t="str">
        <f>VLOOKUP(A852,'NCES LEA District ID'!$F$3:$S$854,14,FALSE)</f>
        <v>1722800</v>
      </c>
      <c r="H852" s="131">
        <f>VLOOKUP(A852,'Enrollment FY18-20'!$A$9:$BL$859,62,FALSE)</f>
        <v>2315.75</v>
      </c>
      <c r="I852" s="132">
        <f t="shared" si="26"/>
        <v>773.69103314261042</v>
      </c>
      <c r="J852" s="133">
        <f>VLOOKUP(A852,'SAIPE FY22'!$C$9:$N$859,9,FALSE)</f>
        <v>2.5756336876533115E-2</v>
      </c>
      <c r="K852" s="134">
        <f t="shared" si="27"/>
        <v>1902132.25</v>
      </c>
      <c r="L852" s="130" t="s">
        <v>10420</v>
      </c>
    </row>
    <row r="853" spans="1:12" ht="15.5" thickTop="1" thickBot="1" x14ac:dyDescent="0.4">
      <c r="A853" s="50" t="s">
        <v>1763</v>
      </c>
      <c r="B853" s="9" t="s">
        <v>1764</v>
      </c>
      <c r="C853" s="9" t="s">
        <v>907</v>
      </c>
      <c r="D853" s="9" t="s">
        <v>119</v>
      </c>
      <c r="E853" s="7">
        <v>7904916.3799999999</v>
      </c>
      <c r="F853" s="6"/>
      <c r="G853" s="130" t="str">
        <f>VLOOKUP(A853,'NCES LEA District ID'!$F$3:$S$854,14,FALSE)</f>
        <v>1723070</v>
      </c>
      <c r="H853" s="131">
        <f>VLOOKUP(A853,'Enrollment FY18-20'!$A$9:$BL$859,62,FALSE)</f>
        <v>6982.5</v>
      </c>
      <c r="I853" s="132">
        <f t="shared" si="26"/>
        <v>1132.1040286430361</v>
      </c>
      <c r="J853" s="133">
        <f>VLOOKUP(A853,'SAIPE FY22'!$C$9:$N$859,9,FALSE)</f>
        <v>2.5716385011021307E-2</v>
      </c>
      <c r="K853" s="134">
        <f t="shared" si="27"/>
        <v>1909114.75</v>
      </c>
      <c r="L853" s="130" t="s">
        <v>10420</v>
      </c>
    </row>
    <row r="854" spans="1:12" ht="15.5" thickTop="1" thickBot="1" x14ac:dyDescent="0.4">
      <c r="A854" s="50" t="s">
        <v>1214</v>
      </c>
      <c r="B854" s="9" t="s">
        <v>1215</v>
      </c>
      <c r="C854" s="9" t="s">
        <v>1161</v>
      </c>
      <c r="D854" s="9" t="s">
        <v>108</v>
      </c>
      <c r="E854" s="7">
        <v>1032133.1300000001</v>
      </c>
      <c r="F854" s="6"/>
      <c r="G854" s="130" t="str">
        <f>VLOOKUP(A854,'NCES LEA District ID'!$F$3:$S$854,14,FALSE)</f>
        <v>1723090</v>
      </c>
      <c r="H854" s="131">
        <f>VLOOKUP(A854,'Enrollment FY18-20'!$A$9:$BL$859,62,FALSE)</f>
        <v>1768.25</v>
      </c>
      <c r="I854" s="132">
        <f t="shared" si="26"/>
        <v>583.70316980065047</v>
      </c>
      <c r="J854" s="133">
        <f>VLOOKUP(A854,'SAIPE FY22'!$C$9:$N$859,9,FALSE)</f>
        <v>2.5096525096525095E-2</v>
      </c>
      <c r="K854" s="134">
        <f t="shared" si="27"/>
        <v>1910883</v>
      </c>
      <c r="L854" s="130" t="s">
        <v>10420</v>
      </c>
    </row>
    <row r="855" spans="1:12" ht="15.5" thickTop="1" thickBot="1" x14ac:dyDescent="0.4">
      <c r="A855" s="50" t="s">
        <v>1194</v>
      </c>
      <c r="B855" s="9" t="s">
        <v>1195</v>
      </c>
      <c r="C855" s="9" t="s">
        <v>1161</v>
      </c>
      <c r="D855" s="9" t="s">
        <v>108</v>
      </c>
      <c r="E855" s="7">
        <v>432451.05</v>
      </c>
      <c r="F855" s="6"/>
      <c r="G855" s="130" t="str">
        <f>VLOOKUP(A855,'NCES LEA District ID'!$F$3:$S$854,14,FALSE)</f>
        <v>1729130</v>
      </c>
      <c r="H855" s="131">
        <f>VLOOKUP(A855,'Enrollment FY18-20'!$A$9:$BL$859,62,FALSE)</f>
        <v>921</v>
      </c>
      <c r="I855" s="132">
        <f t="shared" si="26"/>
        <v>469.54511400651467</v>
      </c>
      <c r="J855" s="133">
        <f>VLOOKUP(A855,'SAIPE FY22'!$C$9:$N$859,9,FALSE)</f>
        <v>2.2988505747126436E-2</v>
      </c>
      <c r="K855" s="134">
        <f t="shared" si="27"/>
        <v>1911804</v>
      </c>
      <c r="L855" s="130" t="s">
        <v>10420</v>
      </c>
    </row>
    <row r="856" spans="1:12" ht="15.5" thickTop="1" thickBot="1" x14ac:dyDescent="0.4">
      <c r="A856" s="50" t="s">
        <v>709</v>
      </c>
      <c r="B856" s="9" t="s">
        <v>710</v>
      </c>
      <c r="C856" s="9" t="s">
        <v>663</v>
      </c>
      <c r="D856" s="9" t="s">
        <v>10</v>
      </c>
      <c r="E856" s="7">
        <v>1911313.1800000002</v>
      </c>
      <c r="F856" s="6"/>
      <c r="G856" s="130" t="str">
        <f>VLOOKUP(A856,'NCES LEA District ID'!$F$3:$S$854,14,FALSE)</f>
        <v>1713920</v>
      </c>
      <c r="H856" s="131">
        <f>VLOOKUP(A856,'Enrollment FY18-20'!$A$9:$BL$859,62,FALSE)</f>
        <v>1051</v>
      </c>
      <c r="I856" s="132">
        <f t="shared" si="26"/>
        <v>1818.5662987630828</v>
      </c>
      <c r="J856" s="133">
        <f>VLOOKUP(A856,'SAIPE FY22'!$C$9:$N$859,9,FALSE)</f>
        <v>2.1596244131455399E-2</v>
      </c>
      <c r="K856" s="134">
        <f t="shared" si="27"/>
        <v>1912855</v>
      </c>
      <c r="L856" s="130" t="s">
        <v>10420</v>
      </c>
    </row>
    <row r="857" spans="1:12" ht="15.5" thickTop="1" thickBot="1" x14ac:dyDescent="0.4">
      <c r="A857" s="50" t="s">
        <v>565</v>
      </c>
      <c r="B857" s="9" t="s">
        <v>566</v>
      </c>
      <c r="C857" s="9" t="s">
        <v>550</v>
      </c>
      <c r="D857" s="9" t="s">
        <v>108</v>
      </c>
      <c r="E857" s="7">
        <v>255506.42</v>
      </c>
      <c r="F857" s="6"/>
      <c r="G857" s="130" t="str">
        <f>VLOOKUP(A857,'NCES LEA District ID'!$F$3:$S$854,14,FALSE)</f>
        <v>1711730</v>
      </c>
      <c r="H857" s="131">
        <f>VLOOKUP(A857,'Enrollment FY18-20'!$A$9:$BL$859,62,FALSE)</f>
        <v>82</v>
      </c>
      <c r="I857" s="132">
        <f t="shared" si="26"/>
        <v>3115.9319512195125</v>
      </c>
      <c r="J857" s="133">
        <f>VLOOKUP(A857,'SAIPE FY22'!$C$9:$N$859,9,FALSE)</f>
        <v>1.8867924528301886E-2</v>
      </c>
      <c r="K857" s="134">
        <f t="shared" si="27"/>
        <v>1912937</v>
      </c>
      <c r="L857" s="130" t="s">
        <v>10420</v>
      </c>
    </row>
    <row r="858" spans="1:12" ht="15.5" thickTop="1" thickBot="1" x14ac:dyDescent="0.4">
      <c r="A858" s="50" t="s">
        <v>557</v>
      </c>
      <c r="B858" s="9" t="s">
        <v>558</v>
      </c>
      <c r="C858" s="9" t="s">
        <v>550</v>
      </c>
      <c r="D858" s="9" t="s">
        <v>108</v>
      </c>
      <c r="E858" s="7">
        <v>1135975.5499999998</v>
      </c>
      <c r="F858" s="6"/>
      <c r="G858" s="130" t="str">
        <f>VLOOKUP(A858,'NCES LEA District ID'!$F$3:$S$854,14,FALSE)</f>
        <v>1704740</v>
      </c>
      <c r="H858" s="131">
        <f>VLOOKUP(A858,'Enrollment FY18-20'!$A$9:$BL$859,62,FALSE)</f>
        <v>348.5</v>
      </c>
      <c r="I858" s="132">
        <f t="shared" si="26"/>
        <v>3259.614203730272</v>
      </c>
      <c r="J858" s="133">
        <f>VLOOKUP(A858,'SAIPE FY22'!$C$9:$N$859,9,FALSE)</f>
        <v>1.6181229773462782E-2</v>
      </c>
      <c r="K858" s="134">
        <f t="shared" si="27"/>
        <v>1913285.5</v>
      </c>
      <c r="L858" s="130" t="s">
        <v>10420</v>
      </c>
    </row>
    <row r="859" spans="1:12" ht="15.5" thickTop="1" thickBot="1" x14ac:dyDescent="0.4">
      <c r="A859" s="52"/>
      <c r="B859" s="10" t="s">
        <v>1812</v>
      </c>
      <c r="C859" s="11"/>
      <c r="D859" s="11"/>
      <c r="E859" s="12">
        <v>6700418864.7299967</v>
      </c>
      <c r="F859" s="6"/>
      <c r="G859" s="135"/>
      <c r="H859" s="145">
        <f>SUM(H8:H858)</f>
        <v>1913285.5</v>
      </c>
      <c r="I859" s="132"/>
      <c r="J859" s="135"/>
      <c r="K859" s="135"/>
      <c r="L859" s="135"/>
    </row>
    <row r="860" spans="1:12" ht="15.5" thickTop="1" thickBot="1" x14ac:dyDescent="0.4"/>
    <row r="861" spans="1:12" ht="15" thickBot="1" x14ac:dyDescent="0.4">
      <c r="H861" s="146">
        <f>H859*0.2</f>
        <v>382657.10000000003</v>
      </c>
      <c r="I861" s="147" t="s">
        <v>10437</v>
      </c>
      <c r="J861" s="148"/>
    </row>
  </sheetData>
  <autoFilter ref="A7:K7" xr:uid="{B1DBE7BD-F656-48A4-9B7E-C3DE6904AAB6}">
    <sortState xmlns:xlrd2="http://schemas.microsoft.com/office/spreadsheetml/2017/richdata2" ref="A8:K859">
      <sortCondition descending="1" ref="J7"/>
    </sortState>
  </autoFilter>
  <printOptions gridLines="1"/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C569-3FE4-4444-AEDF-7274ED96B28A}">
  <sheetPr>
    <tabColor theme="7"/>
  </sheetPr>
  <dimension ref="A1:T854"/>
  <sheetViews>
    <sheetView topLeftCell="A813" workbookViewId="0">
      <selection activeCell="F3" sqref="F3"/>
    </sheetView>
  </sheetViews>
  <sheetFormatPr defaultColWidth="9.1796875" defaultRowHeight="14.5" x14ac:dyDescent="0.35"/>
  <cols>
    <col min="1" max="1" width="14.26953125" style="14" customWidth="1"/>
    <col min="2" max="2" width="17.7265625" style="18" customWidth="1"/>
    <col min="3" max="3" width="13.453125" style="15" customWidth="1"/>
    <col min="4" max="4" width="5" style="15" customWidth="1"/>
    <col min="5" max="5" width="6.7265625" style="15" customWidth="1"/>
    <col min="6" max="6" width="23.54296875" style="26" customWidth="1"/>
    <col min="7" max="7" width="42.26953125" style="14" customWidth="1"/>
    <col min="8" max="9" width="30.26953125" style="14" customWidth="1"/>
    <col min="10" max="10" width="25.1796875" style="14" customWidth="1"/>
    <col min="11" max="11" width="21.453125" style="14" customWidth="1"/>
    <col min="12" max="12" width="10.54296875" style="14" customWidth="1"/>
    <col min="13" max="13" width="11.54296875" style="14" customWidth="1"/>
    <col min="14" max="14" width="13.81640625" style="14" customWidth="1"/>
    <col min="15" max="15" width="6" style="15" customWidth="1"/>
    <col min="16" max="16" width="6.1796875" style="15" customWidth="1"/>
    <col min="17" max="17" width="8.453125" style="15" customWidth="1"/>
    <col min="18" max="18" width="3.81640625" style="15" customWidth="1"/>
    <col min="19" max="19" width="13.1796875" style="18" bestFit="1" customWidth="1"/>
    <col min="20" max="20" width="33" style="14" customWidth="1"/>
    <col min="21" max="16384" width="9.1796875" style="14"/>
  </cols>
  <sheetData>
    <row r="1" spans="1:20" s="19" customFormat="1" ht="39.5" x14ac:dyDescent="0.35">
      <c r="A1" s="21" t="s">
        <v>9517</v>
      </c>
      <c r="B1" s="21" t="s">
        <v>9516</v>
      </c>
      <c r="C1" s="23" t="s">
        <v>9515</v>
      </c>
      <c r="D1" s="22" t="s">
        <v>9514</v>
      </c>
      <c r="E1" s="22" t="s">
        <v>9519</v>
      </c>
      <c r="F1" s="41" t="s">
        <v>9518</v>
      </c>
      <c r="G1" s="21" t="s">
        <v>9513</v>
      </c>
      <c r="H1" s="21" t="s">
        <v>9512</v>
      </c>
      <c r="I1" s="21" t="s">
        <v>9511</v>
      </c>
      <c r="J1" s="19" t="s">
        <v>9510</v>
      </c>
      <c r="K1" s="19" t="s">
        <v>9509</v>
      </c>
      <c r="L1" s="19" t="s">
        <v>9508</v>
      </c>
      <c r="M1" s="19" t="s">
        <v>9507</v>
      </c>
      <c r="N1" s="19" t="s">
        <v>9506</v>
      </c>
      <c r="O1" s="20" t="s">
        <v>9505</v>
      </c>
      <c r="P1" s="20" t="s">
        <v>9504</v>
      </c>
      <c r="Q1" s="20" t="s">
        <v>9503</v>
      </c>
      <c r="R1" s="20" t="s">
        <v>9502</v>
      </c>
      <c r="S1" s="21" t="s">
        <v>9501</v>
      </c>
      <c r="T1" s="19" t="s">
        <v>9500</v>
      </c>
    </row>
    <row r="2" spans="1:20" x14ac:dyDescent="0.35">
      <c r="A2" s="18"/>
      <c r="C2" s="17"/>
      <c r="D2" s="17"/>
      <c r="E2" s="17"/>
      <c r="G2" s="18"/>
      <c r="H2" s="18"/>
      <c r="I2" s="18"/>
      <c r="J2" s="18"/>
      <c r="K2" s="18"/>
      <c r="L2" s="18"/>
      <c r="M2" s="18"/>
      <c r="N2" s="18"/>
      <c r="O2" s="17"/>
      <c r="P2" s="17"/>
      <c r="Q2" s="17"/>
      <c r="R2" s="17"/>
    </row>
    <row r="3" spans="1:20" x14ac:dyDescent="0.35">
      <c r="A3" s="18" t="s">
        <v>9458</v>
      </c>
      <c r="B3" s="18" t="s">
        <v>1862</v>
      </c>
      <c r="C3" s="17" t="s">
        <v>9494</v>
      </c>
      <c r="D3" s="17" t="s">
        <v>1867</v>
      </c>
      <c r="E3" s="17" t="s">
        <v>9520</v>
      </c>
      <c r="F3" s="26" t="str">
        <f t="shared" ref="F3:F66" si="0">CONCATENATE(C3,D3,E3)</f>
        <v>0100100102600</v>
      </c>
      <c r="G3" s="18" t="s">
        <v>9499</v>
      </c>
      <c r="H3" s="18" t="s">
        <v>9498</v>
      </c>
      <c r="I3" s="18" t="s">
        <v>9497</v>
      </c>
      <c r="K3" s="18" t="s">
        <v>9493</v>
      </c>
      <c r="L3" s="18" t="s">
        <v>9492</v>
      </c>
      <c r="M3" s="18" t="s">
        <v>9491</v>
      </c>
      <c r="N3" s="18" t="s">
        <v>1830</v>
      </c>
      <c r="O3" s="17" t="s">
        <v>2510</v>
      </c>
      <c r="P3" s="17" t="s">
        <v>2499</v>
      </c>
      <c r="Q3" s="17" t="s">
        <v>1824</v>
      </c>
      <c r="R3" s="17" t="s">
        <v>1855</v>
      </c>
      <c r="S3" s="112" t="s">
        <v>9496</v>
      </c>
      <c r="T3" s="16" t="s">
        <v>9495</v>
      </c>
    </row>
    <row r="4" spans="1:20" x14ac:dyDescent="0.35">
      <c r="A4" s="18" t="s">
        <v>9458</v>
      </c>
      <c r="B4" s="18" t="s">
        <v>1862</v>
      </c>
      <c r="C4" s="17" t="s">
        <v>9486</v>
      </c>
      <c r="D4" s="17" t="s">
        <v>1867</v>
      </c>
      <c r="E4" s="17" t="s">
        <v>9520</v>
      </c>
      <c r="F4" s="26" t="str">
        <f t="shared" si="0"/>
        <v>0100100202600</v>
      </c>
      <c r="G4" s="18" t="s">
        <v>9490</v>
      </c>
      <c r="H4" s="18" t="s">
        <v>9489</v>
      </c>
      <c r="I4" s="18" t="s">
        <v>9485</v>
      </c>
      <c r="K4" s="18" t="s">
        <v>9484</v>
      </c>
      <c r="L4" s="18" t="s">
        <v>9483</v>
      </c>
      <c r="M4" s="18" t="s">
        <v>9487</v>
      </c>
      <c r="N4" s="18" t="s">
        <v>1830</v>
      </c>
      <c r="O4" s="17" t="s">
        <v>2510</v>
      </c>
      <c r="P4" s="17" t="s">
        <v>2499</v>
      </c>
      <c r="Q4" s="17" t="s">
        <v>1824</v>
      </c>
      <c r="R4" s="17" t="s">
        <v>1855</v>
      </c>
      <c r="S4" s="112" t="s">
        <v>9488</v>
      </c>
      <c r="T4" s="16" t="s">
        <v>9482</v>
      </c>
    </row>
    <row r="5" spans="1:20" x14ac:dyDescent="0.35">
      <c r="A5" s="18" t="s">
        <v>9458</v>
      </c>
      <c r="B5" s="18" t="s">
        <v>1862</v>
      </c>
      <c r="C5" s="17" t="s">
        <v>9474</v>
      </c>
      <c r="D5" s="17" t="s">
        <v>1867</v>
      </c>
      <c r="E5" s="17" t="s">
        <v>9520</v>
      </c>
      <c r="F5" s="26" t="str">
        <f t="shared" si="0"/>
        <v>0100100302600</v>
      </c>
      <c r="G5" s="18" t="s">
        <v>9481</v>
      </c>
      <c r="H5" s="18" t="s">
        <v>9480</v>
      </c>
      <c r="I5" s="18" t="s">
        <v>9477</v>
      </c>
      <c r="K5" s="18" t="s">
        <v>9475</v>
      </c>
      <c r="L5" s="18" t="s">
        <v>9476</v>
      </c>
      <c r="M5" s="18" t="s">
        <v>9479</v>
      </c>
      <c r="N5" s="18" t="s">
        <v>1830</v>
      </c>
      <c r="O5" s="17" t="s">
        <v>2510</v>
      </c>
      <c r="P5" s="17" t="s">
        <v>2499</v>
      </c>
      <c r="Q5" s="17" t="s">
        <v>1824</v>
      </c>
      <c r="R5" s="17" t="s">
        <v>1855</v>
      </c>
      <c r="S5" s="112" t="s">
        <v>9478</v>
      </c>
      <c r="T5" s="16" t="s">
        <v>9473</v>
      </c>
    </row>
    <row r="6" spans="1:20" x14ac:dyDescent="0.35">
      <c r="A6" s="18" t="s">
        <v>9458</v>
      </c>
      <c r="B6" s="18" t="s">
        <v>1862</v>
      </c>
      <c r="C6" s="17" t="s">
        <v>9467</v>
      </c>
      <c r="D6" s="17" t="s">
        <v>1867</v>
      </c>
      <c r="E6" s="17" t="s">
        <v>9520</v>
      </c>
      <c r="F6" s="26" t="str">
        <f t="shared" si="0"/>
        <v>0100100402600</v>
      </c>
      <c r="G6" s="18" t="s">
        <v>9472</v>
      </c>
      <c r="H6" s="18" t="s">
        <v>9471</v>
      </c>
      <c r="I6" s="18" t="s">
        <v>2148</v>
      </c>
      <c r="J6" s="16" t="s">
        <v>9466</v>
      </c>
      <c r="K6" s="18" t="s">
        <v>9465</v>
      </c>
      <c r="L6" s="18" t="s">
        <v>9464</v>
      </c>
      <c r="M6" s="18" t="s">
        <v>9470</v>
      </c>
      <c r="N6" s="18" t="s">
        <v>1830</v>
      </c>
      <c r="O6" s="17" t="s">
        <v>2510</v>
      </c>
      <c r="P6" s="17" t="s">
        <v>2499</v>
      </c>
      <c r="Q6" s="17" t="s">
        <v>1824</v>
      </c>
      <c r="R6" s="17" t="s">
        <v>1855</v>
      </c>
      <c r="S6" s="112" t="s">
        <v>9469</v>
      </c>
      <c r="T6" s="16" t="s">
        <v>9468</v>
      </c>
    </row>
    <row r="7" spans="1:20" x14ac:dyDescent="0.35">
      <c r="A7" s="18" t="s">
        <v>9458</v>
      </c>
      <c r="B7" s="18" t="s">
        <v>1862</v>
      </c>
      <c r="C7" s="17" t="s">
        <v>9457</v>
      </c>
      <c r="D7" s="17" t="s">
        <v>1957</v>
      </c>
      <c r="E7" s="17" t="s">
        <v>9520</v>
      </c>
      <c r="F7" s="26" t="str">
        <f t="shared" si="0"/>
        <v>0100117202200</v>
      </c>
      <c r="G7" s="18" t="s">
        <v>9463</v>
      </c>
      <c r="H7" s="18" t="s">
        <v>9462</v>
      </c>
      <c r="I7" s="18" t="s">
        <v>9461</v>
      </c>
      <c r="K7" s="18" t="s">
        <v>9456</v>
      </c>
      <c r="L7" s="18" t="s">
        <v>9460</v>
      </c>
      <c r="M7" s="18" t="s">
        <v>9455</v>
      </c>
      <c r="N7" s="18" t="s">
        <v>1830</v>
      </c>
      <c r="O7" s="17" t="s">
        <v>2510</v>
      </c>
      <c r="P7" s="17" t="s">
        <v>2499</v>
      </c>
      <c r="Q7" s="17" t="s">
        <v>1824</v>
      </c>
      <c r="R7" s="17" t="s">
        <v>1855</v>
      </c>
      <c r="S7" s="112" t="s">
        <v>9459</v>
      </c>
      <c r="T7" s="16" t="s">
        <v>9454</v>
      </c>
    </row>
    <row r="8" spans="1:20" x14ac:dyDescent="0.35">
      <c r="A8" s="18" t="s">
        <v>9447</v>
      </c>
      <c r="B8" s="18" t="s">
        <v>1862</v>
      </c>
      <c r="C8" s="17" t="s">
        <v>9446</v>
      </c>
      <c r="D8" s="17" t="s">
        <v>1867</v>
      </c>
      <c r="E8" s="17" t="s">
        <v>9520</v>
      </c>
      <c r="F8" s="26" t="str">
        <f t="shared" si="0"/>
        <v>0100500102600</v>
      </c>
      <c r="G8" s="18" t="s">
        <v>9453</v>
      </c>
      <c r="H8" s="18" t="s">
        <v>9452</v>
      </c>
      <c r="I8" s="18" t="s">
        <v>2177</v>
      </c>
      <c r="K8" s="18" t="s">
        <v>9451</v>
      </c>
      <c r="L8" s="18" t="s">
        <v>9448</v>
      </c>
      <c r="M8" s="18" t="s">
        <v>9450</v>
      </c>
      <c r="N8" s="18" t="s">
        <v>1830</v>
      </c>
      <c r="O8" s="17" t="s">
        <v>2500</v>
      </c>
      <c r="P8" s="17" t="s">
        <v>2499</v>
      </c>
      <c r="Q8" s="17" t="s">
        <v>1824</v>
      </c>
      <c r="R8" s="17" t="s">
        <v>1855</v>
      </c>
      <c r="S8" s="112" t="s">
        <v>9449</v>
      </c>
      <c r="T8" s="16" t="s">
        <v>9445</v>
      </c>
    </row>
    <row r="9" spans="1:20" x14ac:dyDescent="0.35">
      <c r="A9" s="18" t="s">
        <v>9419</v>
      </c>
      <c r="B9" s="18" t="s">
        <v>1862</v>
      </c>
      <c r="C9" s="17" t="s">
        <v>9437</v>
      </c>
      <c r="D9" s="17" t="s">
        <v>1867</v>
      </c>
      <c r="E9" s="17" t="s">
        <v>9520</v>
      </c>
      <c r="F9" s="26" t="str">
        <f t="shared" si="0"/>
        <v>0100901502600</v>
      </c>
      <c r="G9" s="18" t="s">
        <v>9444</v>
      </c>
      <c r="H9" s="18" t="s">
        <v>9443</v>
      </c>
      <c r="I9" s="18" t="s">
        <v>9439</v>
      </c>
      <c r="K9" s="18" t="s">
        <v>9436</v>
      </c>
      <c r="L9" s="18" t="s">
        <v>9438</v>
      </c>
      <c r="M9" s="18" t="s">
        <v>9442</v>
      </c>
      <c r="N9" s="18" t="s">
        <v>1830</v>
      </c>
      <c r="O9" s="17" t="s">
        <v>2500</v>
      </c>
      <c r="P9" s="17" t="s">
        <v>2499</v>
      </c>
      <c r="Q9" s="17" t="s">
        <v>1824</v>
      </c>
      <c r="R9" s="17" t="s">
        <v>1855</v>
      </c>
      <c r="S9" s="112" t="s">
        <v>9441</v>
      </c>
      <c r="T9" s="16" t="s">
        <v>9440</v>
      </c>
    </row>
    <row r="10" spans="1:20" x14ac:dyDescent="0.35">
      <c r="A10" s="18" t="s">
        <v>9419</v>
      </c>
      <c r="B10" s="18" t="s">
        <v>1862</v>
      </c>
      <c r="C10" s="17" t="s">
        <v>9431</v>
      </c>
      <c r="D10" s="17" t="s">
        <v>1867</v>
      </c>
      <c r="E10" s="17" t="s">
        <v>9520</v>
      </c>
      <c r="F10" s="26" t="str">
        <f t="shared" si="0"/>
        <v>0100906402600</v>
      </c>
      <c r="G10" s="18" t="s">
        <v>9435</v>
      </c>
      <c r="H10" s="18" t="s">
        <v>9434</v>
      </c>
      <c r="I10" s="18" t="s">
        <v>9430</v>
      </c>
      <c r="K10" s="18" t="s">
        <v>9429</v>
      </c>
      <c r="L10" s="18" t="s">
        <v>9428</v>
      </c>
      <c r="M10" s="18" t="s">
        <v>9433</v>
      </c>
      <c r="N10" s="18" t="s">
        <v>1830</v>
      </c>
      <c r="O10" s="17" t="s">
        <v>2500</v>
      </c>
      <c r="P10" s="17" t="s">
        <v>2499</v>
      </c>
      <c r="Q10" s="17" t="s">
        <v>1824</v>
      </c>
      <c r="R10" s="17" t="s">
        <v>1855</v>
      </c>
      <c r="S10" s="112" t="s">
        <v>9432</v>
      </c>
      <c r="T10" s="16" t="s">
        <v>9427</v>
      </c>
    </row>
    <row r="11" spans="1:20" x14ac:dyDescent="0.35">
      <c r="A11" s="18" t="s">
        <v>9419</v>
      </c>
      <c r="B11" s="18" t="s">
        <v>1862</v>
      </c>
      <c r="C11" s="17" t="s">
        <v>9418</v>
      </c>
      <c r="D11" s="17" t="s">
        <v>1867</v>
      </c>
      <c r="E11" s="17" t="s">
        <v>9520</v>
      </c>
      <c r="F11" s="26" t="str">
        <f t="shared" si="0"/>
        <v>0100926202600</v>
      </c>
      <c r="G11" s="18" t="s">
        <v>9426</v>
      </c>
      <c r="H11" s="18" t="s">
        <v>9425</v>
      </c>
      <c r="I11" s="18" t="s">
        <v>6500</v>
      </c>
      <c r="J11" s="16" t="s">
        <v>9422</v>
      </c>
      <c r="K11" s="18" t="s">
        <v>9421</v>
      </c>
      <c r="L11" s="18" t="s">
        <v>9420</v>
      </c>
      <c r="M11" s="18" t="s">
        <v>9424</v>
      </c>
      <c r="N11" s="18" t="s">
        <v>1834</v>
      </c>
      <c r="O11" s="17" t="s">
        <v>2500</v>
      </c>
      <c r="P11" s="17" t="s">
        <v>2499</v>
      </c>
      <c r="Q11" s="17" t="s">
        <v>1824</v>
      </c>
      <c r="R11" s="17" t="s">
        <v>1855</v>
      </c>
      <c r="S11" s="112" t="s">
        <v>9423</v>
      </c>
      <c r="T11" s="16" t="s">
        <v>9417</v>
      </c>
    </row>
    <row r="12" spans="1:20" x14ac:dyDescent="0.35">
      <c r="A12" s="18" t="s">
        <v>9374</v>
      </c>
      <c r="B12" s="18" t="s">
        <v>1862</v>
      </c>
      <c r="C12" s="17" t="s">
        <v>9412</v>
      </c>
      <c r="D12" s="17" t="s">
        <v>1867</v>
      </c>
      <c r="E12" s="17" t="s">
        <v>9520</v>
      </c>
      <c r="F12" s="26" t="str">
        <f t="shared" si="0"/>
        <v>0106900102600</v>
      </c>
      <c r="G12" s="18" t="s">
        <v>9416</v>
      </c>
      <c r="H12" s="18" t="s">
        <v>9414</v>
      </c>
      <c r="I12" s="18" t="s">
        <v>9411</v>
      </c>
      <c r="J12" s="16" t="s">
        <v>9411</v>
      </c>
      <c r="K12" s="18" t="s">
        <v>5831</v>
      </c>
      <c r="L12" s="18" t="s">
        <v>9410</v>
      </c>
      <c r="M12" s="18" t="s">
        <v>9409</v>
      </c>
      <c r="N12" s="18" t="s">
        <v>1830</v>
      </c>
      <c r="O12" s="17" t="s">
        <v>1833</v>
      </c>
      <c r="P12" s="17" t="s">
        <v>1832</v>
      </c>
      <c r="Q12" s="17" t="s">
        <v>1824</v>
      </c>
      <c r="R12" s="17" t="s">
        <v>1855</v>
      </c>
      <c r="S12" s="112" t="s">
        <v>9415</v>
      </c>
      <c r="T12" s="16" t="s">
        <v>9413</v>
      </c>
    </row>
    <row r="13" spans="1:20" x14ac:dyDescent="0.35">
      <c r="A13" s="18" t="s">
        <v>9374</v>
      </c>
      <c r="B13" s="18" t="s">
        <v>1862</v>
      </c>
      <c r="C13" s="17" t="s">
        <v>9402</v>
      </c>
      <c r="D13" s="17" t="s">
        <v>1867</v>
      </c>
      <c r="E13" s="17" t="s">
        <v>9520</v>
      </c>
      <c r="F13" s="26" t="str">
        <f t="shared" si="0"/>
        <v>0106900602600</v>
      </c>
      <c r="G13" s="18" t="s">
        <v>9408</v>
      </c>
      <c r="H13" s="18" t="s">
        <v>9407</v>
      </c>
      <c r="I13" s="18" t="s">
        <v>9404</v>
      </c>
      <c r="K13" s="18" t="s">
        <v>9401</v>
      </c>
      <c r="L13" s="18" t="s">
        <v>9403</v>
      </c>
      <c r="M13" s="18" t="s">
        <v>9406</v>
      </c>
      <c r="N13" s="18" t="s">
        <v>1830</v>
      </c>
      <c r="O13" s="17" t="s">
        <v>1833</v>
      </c>
      <c r="P13" s="17" t="s">
        <v>1832</v>
      </c>
      <c r="Q13" s="17" t="s">
        <v>1824</v>
      </c>
      <c r="R13" s="17" t="s">
        <v>1855</v>
      </c>
      <c r="S13" s="112" t="s">
        <v>9405</v>
      </c>
      <c r="T13" s="16" t="s">
        <v>9400</v>
      </c>
    </row>
    <row r="14" spans="1:20" x14ac:dyDescent="0.35">
      <c r="A14" s="18" t="s">
        <v>9374</v>
      </c>
      <c r="B14" s="18" t="s">
        <v>1862</v>
      </c>
      <c r="C14" s="17" t="s">
        <v>9394</v>
      </c>
      <c r="D14" s="17" t="s">
        <v>1867</v>
      </c>
      <c r="E14" s="17" t="s">
        <v>9520</v>
      </c>
      <c r="F14" s="26" t="str">
        <f t="shared" si="0"/>
        <v>0106901102600</v>
      </c>
      <c r="G14" s="18" t="s">
        <v>9399</v>
      </c>
      <c r="H14" s="18" t="s">
        <v>9398</v>
      </c>
      <c r="I14" s="18" t="s">
        <v>9393</v>
      </c>
      <c r="J14" s="16" t="s">
        <v>9393</v>
      </c>
      <c r="K14" s="18" t="s">
        <v>9392</v>
      </c>
      <c r="L14" s="18" t="s">
        <v>9397</v>
      </c>
      <c r="M14" s="18" t="s">
        <v>9391</v>
      </c>
      <c r="N14" s="18" t="s">
        <v>1830</v>
      </c>
      <c r="O14" s="17" t="s">
        <v>1833</v>
      </c>
      <c r="P14" s="17" t="s">
        <v>1832</v>
      </c>
      <c r="Q14" s="17" t="s">
        <v>1824</v>
      </c>
      <c r="R14" s="17" t="s">
        <v>1855</v>
      </c>
      <c r="S14" s="112" t="s">
        <v>9396</v>
      </c>
      <c r="T14" s="16" t="s">
        <v>9395</v>
      </c>
    </row>
    <row r="15" spans="1:20" x14ac:dyDescent="0.35">
      <c r="A15" s="18" t="s">
        <v>9374</v>
      </c>
      <c r="B15" s="18" t="s">
        <v>1862</v>
      </c>
      <c r="C15" s="17" t="s">
        <v>9385</v>
      </c>
      <c r="D15" s="17" t="s">
        <v>1867</v>
      </c>
      <c r="E15" s="17" t="s">
        <v>9520</v>
      </c>
      <c r="F15" s="26" t="str">
        <f t="shared" si="0"/>
        <v>0106902702600</v>
      </c>
      <c r="G15" s="18" t="s">
        <v>9390</v>
      </c>
      <c r="H15" s="18" t="s">
        <v>9389</v>
      </c>
      <c r="I15" s="18" t="s">
        <v>9386</v>
      </c>
      <c r="K15" s="18" t="s">
        <v>9384</v>
      </c>
      <c r="L15" s="18" t="s">
        <v>9383</v>
      </c>
      <c r="M15" s="18" t="s">
        <v>9388</v>
      </c>
      <c r="N15" s="18" t="s">
        <v>1830</v>
      </c>
      <c r="O15" s="17" t="s">
        <v>1833</v>
      </c>
      <c r="P15" s="17" t="s">
        <v>1832</v>
      </c>
      <c r="Q15" s="17" t="s">
        <v>1824</v>
      </c>
      <c r="R15" s="17" t="s">
        <v>1855</v>
      </c>
      <c r="S15" s="112" t="s">
        <v>9387</v>
      </c>
      <c r="T15" s="16" t="s">
        <v>9382</v>
      </c>
    </row>
    <row r="16" spans="1:20" x14ac:dyDescent="0.35">
      <c r="A16" s="18" t="s">
        <v>9374</v>
      </c>
      <c r="B16" s="18" t="s">
        <v>1862</v>
      </c>
      <c r="C16" s="17" t="s">
        <v>9373</v>
      </c>
      <c r="D16" s="17" t="s">
        <v>1957</v>
      </c>
      <c r="E16" s="17" t="s">
        <v>9520</v>
      </c>
      <c r="F16" s="26" t="str">
        <f t="shared" si="0"/>
        <v>0106911702200</v>
      </c>
      <c r="G16" s="18" t="s">
        <v>9381</v>
      </c>
      <c r="H16" s="18" t="s">
        <v>9380</v>
      </c>
      <c r="I16" s="18" t="s">
        <v>9379</v>
      </c>
      <c r="K16" s="18" t="s">
        <v>1835</v>
      </c>
      <c r="L16" s="18" t="s">
        <v>9376</v>
      </c>
      <c r="M16" s="18" t="s">
        <v>9378</v>
      </c>
      <c r="N16" s="18" t="s">
        <v>1830</v>
      </c>
      <c r="O16" s="17" t="s">
        <v>1833</v>
      </c>
      <c r="P16" s="17" t="s">
        <v>1832</v>
      </c>
      <c r="Q16" s="17" t="s">
        <v>1824</v>
      </c>
      <c r="R16" s="17" t="s">
        <v>1855</v>
      </c>
      <c r="S16" s="112" t="s">
        <v>9377</v>
      </c>
      <c r="T16" s="16" t="s">
        <v>9375</v>
      </c>
    </row>
    <row r="17" spans="1:20" x14ac:dyDescent="0.35">
      <c r="A17" s="18" t="s">
        <v>9340</v>
      </c>
      <c r="B17" s="18" t="s">
        <v>1862</v>
      </c>
      <c r="C17" s="17" t="s">
        <v>9369</v>
      </c>
      <c r="D17" s="17" t="s">
        <v>1867</v>
      </c>
      <c r="E17" s="17" t="s">
        <v>9520</v>
      </c>
      <c r="F17" s="26" t="str">
        <f t="shared" si="0"/>
        <v>0107500302600</v>
      </c>
      <c r="G17" s="18" t="s">
        <v>9372</v>
      </c>
      <c r="H17" s="18" t="s">
        <v>9371</v>
      </c>
      <c r="I17" s="18" t="s">
        <v>9368</v>
      </c>
      <c r="J17" s="16" t="s">
        <v>9367</v>
      </c>
      <c r="K17" s="18" t="s">
        <v>9366</v>
      </c>
      <c r="L17" s="18" t="s">
        <v>9365</v>
      </c>
      <c r="M17" s="18" t="s">
        <v>9364</v>
      </c>
      <c r="N17" s="18" t="s">
        <v>1830</v>
      </c>
      <c r="O17" s="17" t="s">
        <v>1833</v>
      </c>
      <c r="P17" s="17" t="s">
        <v>1832</v>
      </c>
      <c r="Q17" s="17" t="s">
        <v>1824</v>
      </c>
      <c r="R17" s="17" t="s">
        <v>1855</v>
      </c>
      <c r="S17" s="112" t="s">
        <v>9370</v>
      </c>
      <c r="T17" s="16" t="s">
        <v>9363</v>
      </c>
    </row>
    <row r="18" spans="1:20" x14ac:dyDescent="0.35">
      <c r="A18" s="18" t="s">
        <v>9340</v>
      </c>
      <c r="B18" s="18" t="s">
        <v>1862</v>
      </c>
      <c r="C18" s="17" t="s">
        <v>9358</v>
      </c>
      <c r="D18" s="17" t="s">
        <v>1867</v>
      </c>
      <c r="E18" s="17" t="s">
        <v>9520</v>
      </c>
      <c r="F18" s="26" t="str">
        <f t="shared" si="0"/>
        <v>0107500402600</v>
      </c>
      <c r="G18" s="18" t="s">
        <v>9362</v>
      </c>
      <c r="H18" s="18" t="s">
        <v>9361</v>
      </c>
      <c r="I18" s="18" t="s">
        <v>3958</v>
      </c>
      <c r="J18" s="16" t="s">
        <v>9360</v>
      </c>
      <c r="K18" s="18" t="s">
        <v>9357</v>
      </c>
      <c r="L18" s="18" t="s">
        <v>9356</v>
      </c>
      <c r="M18" s="18" t="s">
        <v>9355</v>
      </c>
      <c r="N18" s="18" t="s">
        <v>1830</v>
      </c>
      <c r="O18" s="17" t="s">
        <v>1833</v>
      </c>
      <c r="P18" s="17" t="s">
        <v>1832</v>
      </c>
      <c r="Q18" s="17" t="s">
        <v>1824</v>
      </c>
      <c r="R18" s="17" t="s">
        <v>1855</v>
      </c>
      <c r="S18" s="112" t="s">
        <v>9359</v>
      </c>
      <c r="T18" s="16" t="s">
        <v>9354</v>
      </c>
    </row>
    <row r="19" spans="1:20" x14ac:dyDescent="0.35">
      <c r="A19" s="18" t="s">
        <v>9340</v>
      </c>
      <c r="B19" s="18" t="s">
        <v>1862</v>
      </c>
      <c r="C19" s="17" t="s">
        <v>9346</v>
      </c>
      <c r="D19" s="17" t="s">
        <v>1867</v>
      </c>
      <c r="E19" s="17" t="s">
        <v>9520</v>
      </c>
      <c r="F19" s="26" t="str">
        <f t="shared" si="0"/>
        <v>0107501002600</v>
      </c>
      <c r="G19" s="18" t="s">
        <v>9353</v>
      </c>
      <c r="H19" s="18" t="s">
        <v>9352</v>
      </c>
      <c r="I19" s="18" t="s">
        <v>9351</v>
      </c>
      <c r="K19" s="18" t="s">
        <v>9345</v>
      </c>
      <c r="L19" s="18" t="s">
        <v>9350</v>
      </c>
      <c r="M19" s="18" t="s">
        <v>9349</v>
      </c>
      <c r="N19" s="18" t="s">
        <v>1830</v>
      </c>
      <c r="O19" s="17" t="s">
        <v>1833</v>
      </c>
      <c r="P19" s="17" t="s">
        <v>1832</v>
      </c>
      <c r="Q19" s="17" t="s">
        <v>1824</v>
      </c>
      <c r="R19" s="17" t="s">
        <v>1855</v>
      </c>
      <c r="S19" s="112" t="s">
        <v>9348</v>
      </c>
      <c r="T19" s="16" t="s">
        <v>9347</v>
      </c>
    </row>
    <row r="20" spans="1:20" x14ac:dyDescent="0.35">
      <c r="A20" s="18" t="s">
        <v>9340</v>
      </c>
      <c r="B20" s="18" t="s">
        <v>1862</v>
      </c>
      <c r="C20" s="17" t="s">
        <v>9339</v>
      </c>
      <c r="D20" s="17" t="s">
        <v>1867</v>
      </c>
      <c r="E20" s="17" t="s">
        <v>9520</v>
      </c>
      <c r="F20" s="26" t="str">
        <f t="shared" si="0"/>
        <v>0107501202600</v>
      </c>
      <c r="G20" s="18" t="s">
        <v>9344</v>
      </c>
      <c r="H20" s="18" t="s">
        <v>9343</v>
      </c>
      <c r="I20" s="18" t="s">
        <v>9338</v>
      </c>
      <c r="K20" s="18" t="s">
        <v>9337</v>
      </c>
      <c r="L20" s="18" t="s">
        <v>9336</v>
      </c>
      <c r="M20" s="18" t="s">
        <v>9335</v>
      </c>
      <c r="N20" s="18" t="s">
        <v>1830</v>
      </c>
      <c r="O20" s="17" t="s">
        <v>1833</v>
      </c>
      <c r="P20" s="17" t="s">
        <v>1832</v>
      </c>
      <c r="Q20" s="17" t="s">
        <v>1824</v>
      </c>
      <c r="R20" s="17" t="s">
        <v>1855</v>
      </c>
      <c r="S20" s="112" t="s">
        <v>9342</v>
      </c>
      <c r="T20" s="16" t="s">
        <v>9341</v>
      </c>
    </row>
    <row r="21" spans="1:20" x14ac:dyDescent="0.35">
      <c r="A21" s="18" t="s">
        <v>9322</v>
      </c>
      <c r="B21" s="18" t="s">
        <v>1862</v>
      </c>
      <c r="C21" s="17" t="s">
        <v>9329</v>
      </c>
      <c r="D21" s="17" t="s">
        <v>1867</v>
      </c>
      <c r="E21" s="17" t="s">
        <v>9520</v>
      </c>
      <c r="F21" s="26" t="str">
        <f t="shared" si="0"/>
        <v>0108600102600</v>
      </c>
      <c r="G21" s="18" t="s">
        <v>9334</v>
      </c>
      <c r="H21" s="18" t="s">
        <v>9325</v>
      </c>
      <c r="I21" s="18" t="s">
        <v>9333</v>
      </c>
      <c r="K21" s="18" t="s">
        <v>9328</v>
      </c>
      <c r="L21" s="18" t="s">
        <v>9332</v>
      </c>
      <c r="M21" s="18" t="s">
        <v>9331</v>
      </c>
      <c r="N21" s="18" t="s">
        <v>1830</v>
      </c>
      <c r="O21" s="17" t="s">
        <v>1833</v>
      </c>
      <c r="P21" s="17" t="s">
        <v>1832</v>
      </c>
      <c r="Q21" s="17" t="s">
        <v>1824</v>
      </c>
      <c r="R21" s="17" t="s">
        <v>1855</v>
      </c>
      <c r="S21" s="112" t="s">
        <v>9330</v>
      </c>
      <c r="T21" s="16" t="s">
        <v>9327</v>
      </c>
    </row>
    <row r="22" spans="1:20" x14ac:dyDescent="0.35">
      <c r="A22" s="18" t="s">
        <v>9322</v>
      </c>
      <c r="B22" s="18" t="s">
        <v>1862</v>
      </c>
      <c r="C22" s="17" t="s">
        <v>9321</v>
      </c>
      <c r="D22" s="17" t="s">
        <v>1867</v>
      </c>
      <c r="E22" s="17" t="s">
        <v>9520</v>
      </c>
      <c r="F22" s="26" t="str">
        <f t="shared" si="0"/>
        <v>0108600202600</v>
      </c>
      <c r="G22" s="18" t="s">
        <v>9326</v>
      </c>
      <c r="H22" s="18" t="s">
        <v>9325</v>
      </c>
      <c r="I22" s="18" t="s">
        <v>2544</v>
      </c>
      <c r="J22" s="16" t="s">
        <v>9320</v>
      </c>
      <c r="K22" s="18" t="s">
        <v>9319</v>
      </c>
      <c r="L22" s="18" t="s">
        <v>9318</v>
      </c>
      <c r="M22" s="18" t="s">
        <v>9324</v>
      </c>
      <c r="N22" s="18" t="s">
        <v>1830</v>
      </c>
      <c r="O22" s="17" t="s">
        <v>1833</v>
      </c>
      <c r="P22" s="17" t="s">
        <v>1832</v>
      </c>
      <c r="Q22" s="17" t="s">
        <v>1824</v>
      </c>
      <c r="R22" s="17" t="s">
        <v>1855</v>
      </c>
      <c r="S22" s="112" t="s">
        <v>9323</v>
      </c>
      <c r="T22" s="16" t="s">
        <v>9317</v>
      </c>
    </row>
    <row r="23" spans="1:20" x14ac:dyDescent="0.35">
      <c r="A23" s="18" t="s">
        <v>9301</v>
      </c>
      <c r="B23" s="18" t="s">
        <v>1862</v>
      </c>
      <c r="C23" s="17" t="s">
        <v>9311</v>
      </c>
      <c r="D23" s="17" t="s">
        <v>1867</v>
      </c>
      <c r="E23" s="17" t="s">
        <v>9520</v>
      </c>
      <c r="F23" s="26" t="str">
        <f t="shared" si="0"/>
        <v>0300300102600</v>
      </c>
      <c r="G23" s="18" t="s">
        <v>9316</v>
      </c>
      <c r="H23" s="18" t="s">
        <v>9315</v>
      </c>
      <c r="I23" s="18" t="s">
        <v>9310</v>
      </c>
      <c r="K23" s="18" t="s">
        <v>9309</v>
      </c>
      <c r="L23" s="18" t="s">
        <v>9308</v>
      </c>
      <c r="M23" s="18" t="s">
        <v>9313</v>
      </c>
      <c r="N23" s="18" t="s">
        <v>1830</v>
      </c>
      <c r="O23" s="17" t="s">
        <v>6868</v>
      </c>
      <c r="P23" s="17" t="s">
        <v>2816</v>
      </c>
      <c r="Q23" s="17" t="s">
        <v>1820</v>
      </c>
      <c r="R23" s="17" t="s">
        <v>1855</v>
      </c>
      <c r="S23" s="112" t="s">
        <v>9314</v>
      </c>
      <c r="T23" s="16" t="s">
        <v>9312</v>
      </c>
    </row>
    <row r="24" spans="1:20" x14ac:dyDescent="0.35">
      <c r="A24" s="18" t="s">
        <v>9301</v>
      </c>
      <c r="B24" s="18" t="s">
        <v>1862</v>
      </c>
      <c r="C24" s="17" t="s">
        <v>9300</v>
      </c>
      <c r="D24" s="17" t="s">
        <v>1867</v>
      </c>
      <c r="E24" s="17" t="s">
        <v>9520</v>
      </c>
      <c r="F24" s="26" t="str">
        <f t="shared" si="0"/>
        <v>0300300202600</v>
      </c>
      <c r="G24" s="18" t="s">
        <v>9307</v>
      </c>
      <c r="H24" s="18" t="s">
        <v>9306</v>
      </c>
      <c r="I24" s="18" t="s">
        <v>9305</v>
      </c>
      <c r="K24" s="18" t="s">
        <v>9299</v>
      </c>
      <c r="L24" s="18" t="s">
        <v>9304</v>
      </c>
      <c r="M24" s="18" t="s">
        <v>9303</v>
      </c>
      <c r="N24" s="18" t="s">
        <v>1830</v>
      </c>
      <c r="O24" s="17" t="s">
        <v>6868</v>
      </c>
      <c r="P24" s="17" t="s">
        <v>2816</v>
      </c>
      <c r="Q24" s="17" t="s">
        <v>1842</v>
      </c>
      <c r="R24" s="17" t="s">
        <v>1855</v>
      </c>
      <c r="S24" s="112" t="s">
        <v>9302</v>
      </c>
    </row>
    <row r="25" spans="1:20" x14ac:dyDescent="0.35">
      <c r="A25" s="18" t="s">
        <v>9254</v>
      </c>
      <c r="B25" s="18" t="s">
        <v>1862</v>
      </c>
      <c r="C25" s="17" t="s">
        <v>9293</v>
      </c>
      <c r="D25" s="17" t="s">
        <v>1867</v>
      </c>
      <c r="E25" s="17" t="s">
        <v>9520</v>
      </c>
      <c r="F25" s="26" t="str">
        <f t="shared" si="0"/>
        <v>0301100102600</v>
      </c>
      <c r="G25" s="18" t="s">
        <v>9298</v>
      </c>
      <c r="H25" s="18" t="s">
        <v>9297</v>
      </c>
      <c r="I25" s="18" t="s">
        <v>9292</v>
      </c>
      <c r="J25" s="16" t="s">
        <v>9296</v>
      </c>
      <c r="K25" s="18" t="s">
        <v>9291</v>
      </c>
      <c r="L25" s="18" t="s">
        <v>9290</v>
      </c>
      <c r="M25" s="18" t="s">
        <v>9295</v>
      </c>
      <c r="N25" s="18" t="s">
        <v>1830</v>
      </c>
      <c r="O25" s="17" t="s">
        <v>3688</v>
      </c>
      <c r="P25" s="17" t="s">
        <v>2528</v>
      </c>
      <c r="Q25" s="17" t="s">
        <v>1820</v>
      </c>
      <c r="R25" s="17" t="s">
        <v>1855</v>
      </c>
      <c r="S25" s="112" t="s">
        <v>9294</v>
      </c>
      <c r="T25" s="16" t="s">
        <v>9289</v>
      </c>
    </row>
    <row r="26" spans="1:20" x14ac:dyDescent="0.35">
      <c r="A26" s="18" t="s">
        <v>9254</v>
      </c>
      <c r="B26" s="18" t="s">
        <v>1862</v>
      </c>
      <c r="C26" s="17" t="s">
        <v>9282</v>
      </c>
      <c r="D26" s="17" t="s">
        <v>1867</v>
      </c>
      <c r="E26" s="17" t="s">
        <v>9520</v>
      </c>
      <c r="F26" s="26" t="str">
        <f t="shared" si="0"/>
        <v>0301100302600</v>
      </c>
      <c r="G26" s="18" t="s">
        <v>9288</v>
      </c>
      <c r="H26" s="18" t="s">
        <v>9281</v>
      </c>
      <c r="I26" s="18" t="s">
        <v>9287</v>
      </c>
      <c r="K26" s="18" t="s">
        <v>9280</v>
      </c>
      <c r="L26" s="18" t="s">
        <v>9286</v>
      </c>
      <c r="M26" s="18" t="s">
        <v>9285</v>
      </c>
      <c r="N26" s="18" t="s">
        <v>1830</v>
      </c>
      <c r="O26" s="17" t="s">
        <v>3688</v>
      </c>
      <c r="P26" s="17" t="s">
        <v>2528</v>
      </c>
      <c r="Q26" s="17" t="s">
        <v>1820</v>
      </c>
      <c r="R26" s="17" t="s">
        <v>1855</v>
      </c>
      <c r="S26" s="112" t="s">
        <v>9284</v>
      </c>
      <c r="T26" s="16" t="s">
        <v>9283</v>
      </c>
    </row>
    <row r="27" spans="1:20" x14ac:dyDescent="0.35">
      <c r="A27" s="18" t="s">
        <v>9254</v>
      </c>
      <c r="B27" s="18" t="s">
        <v>1862</v>
      </c>
      <c r="C27" s="17" t="s">
        <v>9275</v>
      </c>
      <c r="D27" s="17" t="s">
        <v>1867</v>
      </c>
      <c r="E27" s="17" t="s">
        <v>9520</v>
      </c>
      <c r="F27" s="26" t="str">
        <f t="shared" si="0"/>
        <v>0301100402600</v>
      </c>
      <c r="G27" s="18" t="s">
        <v>9279</v>
      </c>
      <c r="H27" s="18" t="s">
        <v>9278</v>
      </c>
      <c r="I27" s="18" t="s">
        <v>9274</v>
      </c>
      <c r="K27" s="18" t="s">
        <v>9273</v>
      </c>
      <c r="L27" s="18" t="s">
        <v>9272</v>
      </c>
      <c r="M27" s="18" t="s">
        <v>9271</v>
      </c>
      <c r="N27" s="18" t="s">
        <v>1830</v>
      </c>
      <c r="O27" s="17" t="s">
        <v>2529</v>
      </c>
      <c r="P27" s="17" t="s">
        <v>2528</v>
      </c>
      <c r="Q27" s="17" t="s">
        <v>1820</v>
      </c>
      <c r="R27" s="17" t="s">
        <v>1855</v>
      </c>
      <c r="S27" s="112" t="s">
        <v>9277</v>
      </c>
      <c r="T27" s="16" t="s">
        <v>9276</v>
      </c>
    </row>
    <row r="28" spans="1:20" x14ac:dyDescent="0.35">
      <c r="A28" s="18" t="s">
        <v>9254</v>
      </c>
      <c r="B28" s="18" t="s">
        <v>1862</v>
      </c>
      <c r="C28" s="17" t="s">
        <v>9265</v>
      </c>
      <c r="D28" s="17" t="s">
        <v>1867</v>
      </c>
      <c r="E28" s="17" t="s">
        <v>9520</v>
      </c>
      <c r="F28" s="26" t="str">
        <f t="shared" si="0"/>
        <v>0301100802600</v>
      </c>
      <c r="G28" s="18" t="s">
        <v>9270</v>
      </c>
      <c r="H28" s="18" t="s">
        <v>9269</v>
      </c>
      <c r="I28" s="18" t="s">
        <v>9264</v>
      </c>
      <c r="J28" s="16" t="s">
        <v>9268</v>
      </c>
      <c r="K28" s="18" t="s">
        <v>9263</v>
      </c>
      <c r="L28" s="18" t="s">
        <v>9262</v>
      </c>
      <c r="M28" s="18" t="s">
        <v>9267</v>
      </c>
      <c r="N28" s="18" t="s">
        <v>1830</v>
      </c>
      <c r="O28" s="17" t="s">
        <v>3688</v>
      </c>
      <c r="P28" s="17" t="s">
        <v>2528</v>
      </c>
      <c r="Q28" s="17" t="s">
        <v>1820</v>
      </c>
      <c r="R28" s="17" t="s">
        <v>1855</v>
      </c>
      <c r="S28" s="112" t="s">
        <v>9266</v>
      </c>
      <c r="T28" s="16" t="s">
        <v>9261</v>
      </c>
    </row>
    <row r="29" spans="1:20" x14ac:dyDescent="0.35">
      <c r="A29" s="18" t="s">
        <v>9254</v>
      </c>
      <c r="B29" s="18" t="s">
        <v>1862</v>
      </c>
      <c r="C29" s="17" t="s">
        <v>9253</v>
      </c>
      <c r="D29" s="17" t="s">
        <v>2175</v>
      </c>
      <c r="E29" s="17" t="s">
        <v>9520</v>
      </c>
      <c r="F29" s="26" t="str">
        <f t="shared" si="0"/>
        <v>0301101402400</v>
      </c>
      <c r="G29" s="18" t="s">
        <v>9260</v>
      </c>
      <c r="H29" s="18" t="s">
        <v>9259</v>
      </c>
      <c r="I29" s="18" t="s">
        <v>4068</v>
      </c>
      <c r="J29" s="16" t="s">
        <v>9258</v>
      </c>
      <c r="K29" s="18" t="s">
        <v>9252</v>
      </c>
      <c r="L29" s="18" t="s">
        <v>9257</v>
      </c>
      <c r="M29" s="18" t="s">
        <v>9255</v>
      </c>
      <c r="N29" s="18" t="s">
        <v>1830</v>
      </c>
      <c r="O29" s="17" t="s">
        <v>2529</v>
      </c>
      <c r="P29" s="17" t="s">
        <v>2528</v>
      </c>
      <c r="Q29" s="17" t="s">
        <v>1820</v>
      </c>
      <c r="R29" s="17" t="s">
        <v>1855</v>
      </c>
      <c r="S29" s="112" t="s">
        <v>9256</v>
      </c>
      <c r="T29" s="16" t="s">
        <v>9251</v>
      </c>
    </row>
    <row r="30" spans="1:20" x14ac:dyDescent="0.35">
      <c r="A30" s="18" t="s">
        <v>9207</v>
      </c>
      <c r="B30" s="18" t="s">
        <v>1862</v>
      </c>
      <c r="C30" s="17" t="s">
        <v>9243</v>
      </c>
      <c r="D30" s="17" t="s">
        <v>1867</v>
      </c>
      <c r="E30" s="17" t="s">
        <v>9520</v>
      </c>
      <c r="F30" s="26" t="str">
        <f t="shared" si="0"/>
        <v>0302501002600</v>
      </c>
      <c r="G30" s="18" t="s">
        <v>9250</v>
      </c>
      <c r="H30" s="18" t="s">
        <v>9249</v>
      </c>
      <c r="I30" s="18" t="s">
        <v>9245</v>
      </c>
      <c r="K30" s="18" t="s">
        <v>9242</v>
      </c>
      <c r="L30" s="18" t="s">
        <v>9244</v>
      </c>
      <c r="M30" s="18" t="s">
        <v>9248</v>
      </c>
      <c r="N30" s="18" t="s">
        <v>1830</v>
      </c>
      <c r="O30" s="17" t="s">
        <v>6868</v>
      </c>
      <c r="P30" s="17" t="s">
        <v>2816</v>
      </c>
      <c r="Q30" s="17" t="s">
        <v>1842</v>
      </c>
      <c r="R30" s="17" t="s">
        <v>1855</v>
      </c>
      <c r="S30" s="112" t="s">
        <v>9247</v>
      </c>
      <c r="T30" s="16" t="s">
        <v>9246</v>
      </c>
    </row>
    <row r="31" spans="1:20" x14ac:dyDescent="0.35">
      <c r="A31" s="18" t="s">
        <v>9207</v>
      </c>
      <c r="B31" s="18" t="s">
        <v>1862</v>
      </c>
      <c r="C31" s="17" t="s">
        <v>9236</v>
      </c>
      <c r="D31" s="17" t="s">
        <v>1867</v>
      </c>
      <c r="E31" s="17" t="s">
        <v>9520</v>
      </c>
      <c r="F31" s="26" t="str">
        <f t="shared" si="0"/>
        <v>0302502002600</v>
      </c>
      <c r="G31" s="18" t="s">
        <v>9241</v>
      </c>
      <c r="H31" s="18" t="s">
        <v>9240</v>
      </c>
      <c r="I31" s="18" t="s">
        <v>9238</v>
      </c>
      <c r="K31" s="18" t="s">
        <v>9235</v>
      </c>
      <c r="L31" s="18" t="s">
        <v>9237</v>
      </c>
      <c r="M31" s="18" t="s">
        <v>9234</v>
      </c>
      <c r="N31" s="18" t="s">
        <v>1830</v>
      </c>
      <c r="O31" s="17" t="s">
        <v>6868</v>
      </c>
      <c r="P31" s="17" t="s">
        <v>2816</v>
      </c>
      <c r="Q31" s="17" t="s">
        <v>1842</v>
      </c>
      <c r="R31" s="17" t="s">
        <v>1855</v>
      </c>
      <c r="S31" s="112" t="s">
        <v>9239</v>
      </c>
      <c r="T31" s="16" t="s">
        <v>9233</v>
      </c>
    </row>
    <row r="32" spans="1:20" x14ac:dyDescent="0.35">
      <c r="A32" s="18" t="s">
        <v>9207</v>
      </c>
      <c r="B32" s="18" t="s">
        <v>1862</v>
      </c>
      <c r="C32" s="17" t="s">
        <v>9228</v>
      </c>
      <c r="D32" s="17" t="s">
        <v>1867</v>
      </c>
      <c r="E32" s="17" t="s">
        <v>9520</v>
      </c>
      <c r="F32" s="26" t="str">
        <f t="shared" si="0"/>
        <v>0302503002600</v>
      </c>
      <c r="G32" s="18" t="s">
        <v>9232</v>
      </c>
      <c r="H32" s="18" t="s">
        <v>9231</v>
      </c>
      <c r="I32" s="18" t="s">
        <v>9227</v>
      </c>
      <c r="J32" s="16" t="s">
        <v>9226</v>
      </c>
      <c r="K32" s="18" t="s">
        <v>9225</v>
      </c>
      <c r="L32" s="18" t="s">
        <v>9224</v>
      </c>
      <c r="M32" s="18" t="s">
        <v>9230</v>
      </c>
      <c r="N32" s="18" t="s">
        <v>1830</v>
      </c>
      <c r="O32" s="17" t="s">
        <v>5908</v>
      </c>
      <c r="P32" s="17" t="s">
        <v>5907</v>
      </c>
      <c r="Q32" s="17" t="s">
        <v>1842</v>
      </c>
      <c r="R32" s="17" t="s">
        <v>1855</v>
      </c>
      <c r="S32" s="112" t="s">
        <v>9229</v>
      </c>
      <c r="T32" s="16" t="s">
        <v>9223</v>
      </c>
    </row>
    <row r="33" spans="1:20" x14ac:dyDescent="0.35">
      <c r="A33" s="18" t="s">
        <v>9207</v>
      </c>
      <c r="B33" s="18" t="s">
        <v>1862</v>
      </c>
      <c r="C33" s="17" t="s">
        <v>9215</v>
      </c>
      <c r="D33" s="17" t="s">
        <v>1867</v>
      </c>
      <c r="E33" s="17" t="s">
        <v>9520</v>
      </c>
      <c r="F33" s="26" t="str">
        <f t="shared" si="0"/>
        <v>0302504002600</v>
      </c>
      <c r="G33" s="18" t="s">
        <v>9222</v>
      </c>
      <c r="H33" s="18" t="s">
        <v>9221</v>
      </c>
      <c r="I33" s="18" t="s">
        <v>5094</v>
      </c>
      <c r="J33" s="16" t="s">
        <v>9220</v>
      </c>
      <c r="K33" s="18" t="s">
        <v>9207</v>
      </c>
      <c r="L33" s="18" t="s">
        <v>9219</v>
      </c>
      <c r="M33" s="18" t="s">
        <v>9218</v>
      </c>
      <c r="N33" s="18" t="s">
        <v>1830</v>
      </c>
      <c r="O33" s="17" t="s">
        <v>6868</v>
      </c>
      <c r="P33" s="17" t="s">
        <v>2816</v>
      </c>
      <c r="Q33" s="17" t="s">
        <v>1842</v>
      </c>
      <c r="R33" s="17" t="s">
        <v>1855</v>
      </c>
      <c r="S33" s="112" t="s">
        <v>9217</v>
      </c>
      <c r="T33" s="16" t="s">
        <v>9216</v>
      </c>
    </row>
    <row r="34" spans="1:20" x14ac:dyDescent="0.35">
      <c r="A34" s="18" t="s">
        <v>9207</v>
      </c>
      <c r="B34" s="18" t="s">
        <v>1862</v>
      </c>
      <c r="C34" s="17" t="s">
        <v>9206</v>
      </c>
      <c r="D34" s="17" t="s">
        <v>1867</v>
      </c>
      <c r="E34" s="17" t="s">
        <v>9520</v>
      </c>
      <c r="F34" s="26" t="str">
        <f t="shared" si="0"/>
        <v>0302505002600</v>
      </c>
      <c r="G34" s="18" t="s">
        <v>9214</v>
      </c>
      <c r="H34" s="18" t="s">
        <v>9213</v>
      </c>
      <c r="I34" s="18" t="s">
        <v>9212</v>
      </c>
      <c r="J34" s="16" t="s">
        <v>9208</v>
      </c>
      <c r="K34" s="18" t="s">
        <v>9205</v>
      </c>
      <c r="L34" s="18" t="s">
        <v>9211</v>
      </c>
      <c r="M34" s="18" t="s">
        <v>9210</v>
      </c>
      <c r="N34" s="18" t="s">
        <v>1830</v>
      </c>
      <c r="O34" s="17" t="s">
        <v>5908</v>
      </c>
      <c r="P34" s="17" t="s">
        <v>5907</v>
      </c>
      <c r="Q34" s="17" t="s">
        <v>1842</v>
      </c>
      <c r="R34" s="17" t="s">
        <v>1855</v>
      </c>
      <c r="S34" s="112" t="s">
        <v>9209</v>
      </c>
      <c r="T34" s="16" t="s">
        <v>9204</v>
      </c>
    </row>
    <row r="35" spans="1:20" x14ac:dyDescent="0.35">
      <c r="A35" s="18" t="s">
        <v>9170</v>
      </c>
      <c r="B35" s="18" t="s">
        <v>1862</v>
      </c>
      <c r="C35" s="17" t="s">
        <v>9197</v>
      </c>
      <c r="D35" s="17" t="s">
        <v>1867</v>
      </c>
      <c r="E35" s="17" t="s">
        <v>9520</v>
      </c>
      <c r="F35" s="26" t="str">
        <f t="shared" si="0"/>
        <v>0302620102600</v>
      </c>
      <c r="G35" s="18" t="s">
        <v>9203</v>
      </c>
      <c r="H35" s="18" t="s">
        <v>9202</v>
      </c>
      <c r="I35" s="18" t="s">
        <v>9199</v>
      </c>
      <c r="K35" s="18" t="s">
        <v>9196</v>
      </c>
      <c r="L35" s="18" t="s">
        <v>9198</v>
      </c>
      <c r="M35" s="18" t="s">
        <v>9201</v>
      </c>
      <c r="N35" s="18" t="s">
        <v>1830</v>
      </c>
      <c r="O35" s="17" t="s">
        <v>6868</v>
      </c>
      <c r="P35" s="17" t="s">
        <v>2816</v>
      </c>
      <c r="Q35" s="17" t="s">
        <v>1842</v>
      </c>
      <c r="R35" s="17" t="s">
        <v>1855</v>
      </c>
      <c r="S35" s="112" t="s">
        <v>9200</v>
      </c>
      <c r="T35" s="16" t="s">
        <v>9195</v>
      </c>
    </row>
    <row r="36" spans="1:20" x14ac:dyDescent="0.35">
      <c r="A36" s="18" t="s">
        <v>9170</v>
      </c>
      <c r="B36" s="18" t="s">
        <v>1862</v>
      </c>
      <c r="C36" s="17" t="s">
        <v>9187</v>
      </c>
      <c r="D36" s="17" t="s">
        <v>1867</v>
      </c>
      <c r="E36" s="17" t="s">
        <v>9520</v>
      </c>
      <c r="F36" s="26" t="str">
        <f t="shared" si="0"/>
        <v>0302620202600</v>
      </c>
      <c r="G36" s="18" t="s">
        <v>9194</v>
      </c>
      <c r="H36" s="18" t="s">
        <v>9193</v>
      </c>
      <c r="I36" s="18" t="s">
        <v>9192</v>
      </c>
      <c r="K36" s="18" t="s">
        <v>9186</v>
      </c>
      <c r="L36" s="18" t="s">
        <v>9191</v>
      </c>
      <c r="M36" s="18" t="s">
        <v>9190</v>
      </c>
      <c r="N36" s="18" t="s">
        <v>1830</v>
      </c>
      <c r="O36" s="17" t="s">
        <v>6868</v>
      </c>
      <c r="P36" s="17" t="s">
        <v>2816</v>
      </c>
      <c r="Q36" s="17" t="s">
        <v>1842</v>
      </c>
      <c r="R36" s="17" t="s">
        <v>1855</v>
      </c>
      <c r="S36" s="112" t="s">
        <v>9189</v>
      </c>
      <c r="T36" s="16" t="s">
        <v>9188</v>
      </c>
    </row>
    <row r="37" spans="1:20" x14ac:dyDescent="0.35">
      <c r="A37" s="18" t="s">
        <v>9170</v>
      </c>
      <c r="B37" s="18" t="s">
        <v>1862</v>
      </c>
      <c r="C37" s="17" t="s">
        <v>9178</v>
      </c>
      <c r="D37" s="17" t="s">
        <v>1867</v>
      </c>
      <c r="E37" s="17" t="s">
        <v>9520</v>
      </c>
      <c r="F37" s="26" t="str">
        <f t="shared" si="0"/>
        <v>0302620302600</v>
      </c>
      <c r="G37" s="18" t="s">
        <v>9185</v>
      </c>
      <c r="H37" s="18" t="s">
        <v>9184</v>
      </c>
      <c r="I37" s="18" t="s">
        <v>9181</v>
      </c>
      <c r="K37" s="18" t="s">
        <v>9177</v>
      </c>
      <c r="L37" s="18" t="s">
        <v>9180</v>
      </c>
      <c r="M37" s="18" t="s">
        <v>9183</v>
      </c>
      <c r="N37" s="18" t="s">
        <v>1830</v>
      </c>
      <c r="O37" s="17" t="s">
        <v>6868</v>
      </c>
      <c r="P37" s="17" t="s">
        <v>2816</v>
      </c>
      <c r="Q37" s="17" t="s">
        <v>1842</v>
      </c>
      <c r="R37" s="17" t="s">
        <v>1855</v>
      </c>
      <c r="S37" s="112" t="s">
        <v>9182</v>
      </c>
      <c r="T37" s="16" t="s">
        <v>9179</v>
      </c>
    </row>
    <row r="38" spans="1:20" x14ac:dyDescent="0.35">
      <c r="A38" s="18" t="s">
        <v>9170</v>
      </c>
      <c r="B38" s="18" t="s">
        <v>1862</v>
      </c>
      <c r="C38" s="17" t="s">
        <v>9169</v>
      </c>
      <c r="D38" s="17" t="s">
        <v>1867</v>
      </c>
      <c r="E38" s="17" t="s">
        <v>9520</v>
      </c>
      <c r="F38" s="26" t="str">
        <f t="shared" si="0"/>
        <v>0302620402600</v>
      </c>
      <c r="G38" s="18" t="s">
        <v>9176</v>
      </c>
      <c r="H38" s="18" t="s">
        <v>9175</v>
      </c>
      <c r="I38" s="18" t="s">
        <v>9172</v>
      </c>
      <c r="K38" s="18" t="s">
        <v>9168</v>
      </c>
      <c r="L38" s="18" t="s">
        <v>9171</v>
      </c>
      <c r="M38" s="18" t="s">
        <v>9174</v>
      </c>
      <c r="N38" s="18" t="s">
        <v>1830</v>
      </c>
      <c r="O38" s="17" t="s">
        <v>6868</v>
      </c>
      <c r="P38" s="17" t="s">
        <v>2816</v>
      </c>
      <c r="Q38" s="17" t="s">
        <v>1842</v>
      </c>
      <c r="R38" s="17" t="s">
        <v>1855</v>
      </c>
      <c r="S38" s="112" t="s">
        <v>9173</v>
      </c>
      <c r="T38" s="16" t="s">
        <v>9167</v>
      </c>
    </row>
    <row r="39" spans="1:20" x14ac:dyDescent="0.35">
      <c r="A39" s="18" t="s">
        <v>4894</v>
      </c>
      <c r="B39" s="18" t="s">
        <v>1862</v>
      </c>
      <c r="C39" s="17" t="s">
        <v>9162</v>
      </c>
      <c r="D39" s="17" t="s">
        <v>1867</v>
      </c>
      <c r="E39" s="17" t="s">
        <v>9520</v>
      </c>
      <c r="F39" s="26" t="str">
        <f t="shared" si="0"/>
        <v>0306800202600</v>
      </c>
      <c r="G39" s="18" t="s">
        <v>9166</v>
      </c>
      <c r="H39" s="18" t="s">
        <v>9165</v>
      </c>
      <c r="I39" s="18" t="s">
        <v>9164</v>
      </c>
      <c r="J39" s="16" t="s">
        <v>9164</v>
      </c>
      <c r="K39" s="18" t="s">
        <v>9161</v>
      </c>
      <c r="L39" s="18" t="s">
        <v>9160</v>
      </c>
      <c r="M39" s="18" t="s">
        <v>9159</v>
      </c>
      <c r="N39" s="18" t="s">
        <v>1830</v>
      </c>
      <c r="O39" s="17" t="s">
        <v>3688</v>
      </c>
      <c r="P39" s="17" t="s">
        <v>2528</v>
      </c>
      <c r="Q39" s="17" t="s">
        <v>1820</v>
      </c>
      <c r="R39" s="17" t="s">
        <v>1855</v>
      </c>
      <c r="S39" s="112" t="s">
        <v>9163</v>
      </c>
      <c r="T39" s="16" t="s">
        <v>9158</v>
      </c>
    </row>
    <row r="40" spans="1:20" x14ac:dyDescent="0.35">
      <c r="A40" s="18" t="s">
        <v>4894</v>
      </c>
      <c r="B40" s="18" t="s">
        <v>1862</v>
      </c>
      <c r="C40" s="17" t="s">
        <v>9150</v>
      </c>
      <c r="D40" s="17" t="s">
        <v>1867</v>
      </c>
      <c r="E40" s="17" t="s">
        <v>9520</v>
      </c>
      <c r="F40" s="26" t="str">
        <f t="shared" si="0"/>
        <v>0306800302600</v>
      </c>
      <c r="G40" s="18" t="s">
        <v>9157</v>
      </c>
      <c r="H40" s="18" t="s">
        <v>9156</v>
      </c>
      <c r="I40" s="18" t="s">
        <v>9155</v>
      </c>
      <c r="K40" s="18" t="s">
        <v>9151</v>
      </c>
      <c r="L40" s="18" t="s">
        <v>9154</v>
      </c>
      <c r="M40" s="18" t="s">
        <v>9153</v>
      </c>
      <c r="N40" s="18" t="s">
        <v>1830</v>
      </c>
      <c r="O40" s="17" t="s">
        <v>3688</v>
      </c>
      <c r="P40" s="17" t="s">
        <v>2528</v>
      </c>
      <c r="Q40" s="17" t="s">
        <v>1820</v>
      </c>
      <c r="R40" s="17" t="s">
        <v>1855</v>
      </c>
      <c r="S40" s="112" t="s">
        <v>9152</v>
      </c>
    </row>
    <row r="41" spans="1:20" x14ac:dyDescent="0.35">
      <c r="A41" s="18" t="s">
        <v>4894</v>
      </c>
      <c r="B41" s="18" t="s">
        <v>1862</v>
      </c>
      <c r="C41" s="17" t="s">
        <v>9144</v>
      </c>
      <c r="D41" s="17" t="s">
        <v>1867</v>
      </c>
      <c r="E41" s="17" t="s">
        <v>9520</v>
      </c>
      <c r="F41" s="26" t="str">
        <f t="shared" si="0"/>
        <v>0306801202600</v>
      </c>
      <c r="G41" s="18" t="s">
        <v>9149</v>
      </c>
      <c r="H41" s="18" t="s">
        <v>9148</v>
      </c>
      <c r="I41" s="18" t="s">
        <v>9143</v>
      </c>
      <c r="K41" s="18" t="s">
        <v>9142</v>
      </c>
      <c r="L41" s="18" t="s">
        <v>9141</v>
      </c>
      <c r="M41" s="18" t="s">
        <v>9147</v>
      </c>
      <c r="N41" s="18" t="s">
        <v>1830</v>
      </c>
      <c r="O41" s="17" t="s">
        <v>3688</v>
      </c>
      <c r="P41" s="17" t="s">
        <v>2528</v>
      </c>
      <c r="Q41" s="17" t="s">
        <v>1820</v>
      </c>
      <c r="R41" s="17" t="s">
        <v>1855</v>
      </c>
      <c r="S41" s="112" t="s">
        <v>9146</v>
      </c>
      <c r="T41" s="16" t="s">
        <v>9145</v>
      </c>
    </row>
    <row r="42" spans="1:20" x14ac:dyDescent="0.35">
      <c r="A42" s="18" t="s">
        <v>4894</v>
      </c>
      <c r="B42" s="18" t="s">
        <v>1862</v>
      </c>
      <c r="C42" s="17" t="s">
        <v>9133</v>
      </c>
      <c r="D42" s="17" t="s">
        <v>1867</v>
      </c>
      <c r="E42" s="17" t="s">
        <v>9520</v>
      </c>
      <c r="F42" s="26" t="str">
        <f t="shared" si="0"/>
        <v>0306802202600</v>
      </c>
      <c r="G42" s="18" t="s">
        <v>9140</v>
      </c>
      <c r="H42" s="18" t="s">
        <v>9139</v>
      </c>
      <c r="I42" s="18" t="s">
        <v>9137</v>
      </c>
      <c r="K42" s="18" t="s">
        <v>9132</v>
      </c>
      <c r="L42" s="18" t="s">
        <v>9136</v>
      </c>
      <c r="M42" s="18" t="s">
        <v>9135</v>
      </c>
      <c r="N42" s="18" t="s">
        <v>1830</v>
      </c>
      <c r="O42" s="17" t="s">
        <v>3688</v>
      </c>
      <c r="P42" s="17" t="s">
        <v>2528</v>
      </c>
      <c r="Q42" s="17" t="s">
        <v>1820</v>
      </c>
      <c r="R42" s="17" t="s">
        <v>1855</v>
      </c>
      <c r="S42" s="112" t="s">
        <v>9138</v>
      </c>
      <c r="T42" s="16" t="s">
        <v>9134</v>
      </c>
    </row>
    <row r="43" spans="1:20" x14ac:dyDescent="0.35">
      <c r="A43" s="18" t="s">
        <v>9117</v>
      </c>
      <c r="B43" s="18" t="s">
        <v>1862</v>
      </c>
      <c r="C43" s="17" t="s">
        <v>9124</v>
      </c>
      <c r="D43" s="17" t="s">
        <v>1867</v>
      </c>
      <c r="E43" s="17" t="s">
        <v>9520</v>
      </c>
      <c r="F43" s="26" t="str">
        <f t="shared" si="0"/>
        <v>0400410002600</v>
      </c>
      <c r="G43" s="18" t="s">
        <v>9131</v>
      </c>
      <c r="H43" s="18" t="s">
        <v>9130</v>
      </c>
      <c r="I43" s="18" t="s">
        <v>9129</v>
      </c>
      <c r="K43" s="18" t="s">
        <v>9123</v>
      </c>
      <c r="L43" s="18" t="s">
        <v>9128</v>
      </c>
      <c r="M43" s="18" t="s">
        <v>9127</v>
      </c>
      <c r="N43" s="18" t="s">
        <v>1830</v>
      </c>
      <c r="O43" s="17" t="s">
        <v>9041</v>
      </c>
      <c r="P43" s="17" t="s">
        <v>4884</v>
      </c>
      <c r="Q43" s="17" t="s">
        <v>1879</v>
      </c>
      <c r="R43" s="17" t="s">
        <v>1855</v>
      </c>
      <c r="S43" s="112" t="s">
        <v>9126</v>
      </c>
      <c r="T43" s="16" t="s">
        <v>9125</v>
      </c>
    </row>
    <row r="44" spans="1:20" x14ac:dyDescent="0.35">
      <c r="A44" s="18" t="s">
        <v>9117</v>
      </c>
      <c r="B44" s="18" t="s">
        <v>1862</v>
      </c>
      <c r="C44" s="17" t="s">
        <v>9116</v>
      </c>
      <c r="D44" s="17" t="s">
        <v>1867</v>
      </c>
      <c r="E44" s="17" t="s">
        <v>9520</v>
      </c>
      <c r="F44" s="26" t="str">
        <f t="shared" si="0"/>
        <v>0400420002600</v>
      </c>
      <c r="G44" s="18" t="s">
        <v>9122</v>
      </c>
      <c r="H44" s="18" t="s">
        <v>9121</v>
      </c>
      <c r="I44" s="18" t="s">
        <v>9120</v>
      </c>
      <c r="K44" s="18" t="s">
        <v>9115</v>
      </c>
      <c r="L44" s="18" t="s">
        <v>9114</v>
      </c>
      <c r="M44" s="18" t="s">
        <v>9119</v>
      </c>
      <c r="N44" s="18" t="s">
        <v>1830</v>
      </c>
      <c r="O44" s="17" t="s">
        <v>9041</v>
      </c>
      <c r="P44" s="17" t="s">
        <v>4884</v>
      </c>
      <c r="Q44" s="17" t="s">
        <v>1879</v>
      </c>
      <c r="R44" s="17" t="s">
        <v>1855</v>
      </c>
      <c r="S44" s="112" t="s">
        <v>9118</v>
      </c>
      <c r="T44" s="16" t="s">
        <v>9113</v>
      </c>
    </row>
    <row r="45" spans="1:20" x14ac:dyDescent="0.35">
      <c r="A45" s="18" t="s">
        <v>9016</v>
      </c>
      <c r="B45" s="18" t="s">
        <v>1862</v>
      </c>
      <c r="C45" s="17" t="s">
        <v>9106</v>
      </c>
      <c r="D45" s="17" t="s">
        <v>1957</v>
      </c>
      <c r="E45" s="17" t="s">
        <v>9520</v>
      </c>
      <c r="F45" s="26" t="str">
        <f t="shared" si="0"/>
        <v>0410112202200</v>
      </c>
      <c r="G45" s="18" t="s">
        <v>9112</v>
      </c>
      <c r="H45" s="18" t="s">
        <v>9111</v>
      </c>
      <c r="I45" s="18" t="s">
        <v>9110</v>
      </c>
      <c r="K45" s="18" t="s">
        <v>9105</v>
      </c>
      <c r="L45" s="18" t="s">
        <v>9107</v>
      </c>
      <c r="M45" s="18" t="s">
        <v>9109</v>
      </c>
      <c r="N45" s="18" t="s">
        <v>1830</v>
      </c>
      <c r="O45" s="17" t="s">
        <v>9063</v>
      </c>
      <c r="P45" s="17" t="s">
        <v>9058</v>
      </c>
      <c r="Q45" s="17" t="s">
        <v>1879</v>
      </c>
      <c r="R45" s="17" t="s">
        <v>1855</v>
      </c>
      <c r="S45" s="112" t="s">
        <v>9108</v>
      </c>
      <c r="T45" s="16" t="s">
        <v>9104</v>
      </c>
    </row>
    <row r="46" spans="1:20" x14ac:dyDescent="0.35">
      <c r="A46" s="18" t="s">
        <v>9016</v>
      </c>
      <c r="B46" s="18" t="s">
        <v>1862</v>
      </c>
      <c r="C46" s="17" t="s">
        <v>9098</v>
      </c>
      <c r="D46" s="17" t="s">
        <v>1949</v>
      </c>
      <c r="E46" s="17" t="s">
        <v>9520</v>
      </c>
      <c r="F46" s="26" t="str">
        <f t="shared" si="0"/>
        <v>0410113100400</v>
      </c>
      <c r="G46" s="18" t="s">
        <v>9103</v>
      </c>
      <c r="H46" s="18" t="s">
        <v>9102</v>
      </c>
      <c r="I46" s="18" t="s">
        <v>9100</v>
      </c>
      <c r="K46" s="18" t="s">
        <v>9097</v>
      </c>
      <c r="L46" s="18" t="s">
        <v>9099</v>
      </c>
      <c r="M46" s="18" t="s">
        <v>9096</v>
      </c>
      <c r="N46" s="18" t="s">
        <v>1827</v>
      </c>
      <c r="O46" s="17" t="s">
        <v>9041</v>
      </c>
      <c r="P46" s="17" t="s">
        <v>4884</v>
      </c>
      <c r="Q46" s="17" t="s">
        <v>1879</v>
      </c>
      <c r="R46" s="17" t="s">
        <v>1855</v>
      </c>
      <c r="S46" s="112" t="s">
        <v>9101</v>
      </c>
      <c r="T46" s="16" t="s">
        <v>9095</v>
      </c>
    </row>
    <row r="47" spans="1:20" x14ac:dyDescent="0.35">
      <c r="A47" s="18" t="s">
        <v>9016</v>
      </c>
      <c r="B47" s="18" t="s">
        <v>1862</v>
      </c>
      <c r="C47" s="17" t="s">
        <v>9088</v>
      </c>
      <c r="D47" s="17" t="s">
        <v>1949</v>
      </c>
      <c r="E47" s="17" t="s">
        <v>9520</v>
      </c>
      <c r="F47" s="26" t="str">
        <f t="shared" si="0"/>
        <v>0410113300400</v>
      </c>
      <c r="G47" s="18" t="s">
        <v>9094</v>
      </c>
      <c r="H47" s="18" t="s">
        <v>9093</v>
      </c>
      <c r="I47" s="18" t="s">
        <v>9090</v>
      </c>
      <c r="K47" s="18" t="s">
        <v>9042</v>
      </c>
      <c r="L47" s="18" t="s">
        <v>9089</v>
      </c>
      <c r="M47" s="18" t="s">
        <v>9092</v>
      </c>
      <c r="N47" s="18" t="s">
        <v>1827</v>
      </c>
      <c r="O47" s="17" t="s">
        <v>9041</v>
      </c>
      <c r="P47" s="17" t="s">
        <v>4884</v>
      </c>
      <c r="Q47" s="17" t="s">
        <v>1879</v>
      </c>
      <c r="R47" s="17" t="s">
        <v>1855</v>
      </c>
      <c r="S47" s="112" t="s">
        <v>9091</v>
      </c>
      <c r="T47" s="16" t="s">
        <v>9087</v>
      </c>
    </row>
    <row r="48" spans="1:20" x14ac:dyDescent="0.35">
      <c r="A48" s="18" t="s">
        <v>9016</v>
      </c>
      <c r="B48" s="18" t="s">
        <v>1862</v>
      </c>
      <c r="C48" s="17" t="s">
        <v>9084</v>
      </c>
      <c r="D48" s="17" t="s">
        <v>1949</v>
      </c>
      <c r="E48" s="17" t="s">
        <v>9520</v>
      </c>
      <c r="F48" s="26" t="str">
        <f t="shared" si="0"/>
        <v>0410113400400</v>
      </c>
      <c r="G48" s="18" t="s">
        <v>9086</v>
      </c>
      <c r="H48" s="18" t="s">
        <v>9083</v>
      </c>
      <c r="I48" s="18" t="s">
        <v>4823</v>
      </c>
      <c r="J48" s="16" t="s">
        <v>9082</v>
      </c>
      <c r="K48" s="18" t="s">
        <v>9081</v>
      </c>
      <c r="L48" s="18" t="s">
        <v>9080</v>
      </c>
      <c r="M48" s="18" t="s">
        <v>9079</v>
      </c>
      <c r="N48" s="18" t="s">
        <v>2078</v>
      </c>
      <c r="O48" s="17" t="s">
        <v>9041</v>
      </c>
      <c r="P48" s="17" t="s">
        <v>4884</v>
      </c>
      <c r="Q48" s="17" t="s">
        <v>1879</v>
      </c>
      <c r="R48" s="17" t="s">
        <v>1855</v>
      </c>
      <c r="S48" s="112" t="s">
        <v>9085</v>
      </c>
      <c r="T48" s="16" t="s">
        <v>9078</v>
      </c>
    </row>
    <row r="49" spans="1:20" x14ac:dyDescent="0.35">
      <c r="A49" s="18" t="s">
        <v>9016</v>
      </c>
      <c r="B49" s="18" t="s">
        <v>1862</v>
      </c>
      <c r="C49" s="17" t="s">
        <v>9072</v>
      </c>
      <c r="D49" s="17" t="s">
        <v>1949</v>
      </c>
      <c r="E49" s="17" t="s">
        <v>9520</v>
      </c>
      <c r="F49" s="26" t="str">
        <f t="shared" si="0"/>
        <v>0410114000400</v>
      </c>
      <c r="G49" s="18" t="s">
        <v>9077</v>
      </c>
      <c r="H49" s="18" t="s">
        <v>9076</v>
      </c>
      <c r="I49" s="18" t="s">
        <v>9073</v>
      </c>
      <c r="K49" s="18" t="s">
        <v>9051</v>
      </c>
      <c r="L49" s="18" t="s">
        <v>9071</v>
      </c>
      <c r="M49" s="18" t="s">
        <v>9075</v>
      </c>
      <c r="N49" s="18" t="s">
        <v>1827</v>
      </c>
      <c r="O49" s="17" t="s">
        <v>9041</v>
      </c>
      <c r="P49" s="17" t="s">
        <v>4884</v>
      </c>
      <c r="Q49" s="17" t="s">
        <v>1879</v>
      </c>
      <c r="R49" s="17" t="s">
        <v>1855</v>
      </c>
      <c r="S49" s="112" t="s">
        <v>9074</v>
      </c>
      <c r="T49" s="16" t="s">
        <v>9070</v>
      </c>
    </row>
    <row r="50" spans="1:20" x14ac:dyDescent="0.35">
      <c r="A50" s="18" t="s">
        <v>9016</v>
      </c>
      <c r="B50" s="18" t="s">
        <v>1862</v>
      </c>
      <c r="C50" s="17" t="s">
        <v>9061</v>
      </c>
      <c r="D50" s="17" t="s">
        <v>1850</v>
      </c>
      <c r="E50" s="17" t="s">
        <v>9520</v>
      </c>
      <c r="F50" s="26" t="str">
        <f t="shared" si="0"/>
        <v>0410120502500</v>
      </c>
      <c r="G50" s="18" t="s">
        <v>9069</v>
      </c>
      <c r="H50" s="18" t="s">
        <v>9068</v>
      </c>
      <c r="I50" s="18" t="s">
        <v>9067</v>
      </c>
      <c r="K50" s="18" t="s">
        <v>9060</v>
      </c>
      <c r="L50" s="18" t="s">
        <v>9066</v>
      </c>
      <c r="M50" s="18" t="s">
        <v>9065</v>
      </c>
      <c r="N50" s="18" t="s">
        <v>1830</v>
      </c>
      <c r="O50" s="17" t="s">
        <v>9059</v>
      </c>
      <c r="P50" s="17" t="s">
        <v>9058</v>
      </c>
      <c r="Q50" s="17" t="s">
        <v>1928</v>
      </c>
      <c r="R50" s="17" t="s">
        <v>1855</v>
      </c>
      <c r="S50" s="112" t="s">
        <v>9064</v>
      </c>
      <c r="T50" s="16" t="s">
        <v>9062</v>
      </c>
    </row>
    <row r="51" spans="1:20" x14ac:dyDescent="0.35">
      <c r="A51" s="18" t="s">
        <v>9016</v>
      </c>
      <c r="B51" s="18" t="s">
        <v>1862</v>
      </c>
      <c r="C51" s="17" t="s">
        <v>9053</v>
      </c>
      <c r="D51" s="17" t="s">
        <v>1879</v>
      </c>
      <c r="E51" s="17" t="s">
        <v>9520</v>
      </c>
      <c r="F51" s="26" t="str">
        <f t="shared" si="0"/>
        <v>0410120701600</v>
      </c>
      <c r="G51" s="18" t="s">
        <v>9057</v>
      </c>
      <c r="H51" s="18" t="s">
        <v>9056</v>
      </c>
      <c r="I51" s="18" t="s">
        <v>9052</v>
      </c>
      <c r="K51" s="18" t="s">
        <v>9051</v>
      </c>
      <c r="L51" s="18" t="s">
        <v>9050</v>
      </c>
      <c r="M51" s="18" t="s">
        <v>9055</v>
      </c>
      <c r="N51" s="18" t="s">
        <v>1829</v>
      </c>
      <c r="O51" s="17" t="s">
        <v>9041</v>
      </c>
      <c r="P51" s="17" t="s">
        <v>4884</v>
      </c>
      <c r="Q51" s="17" t="s">
        <v>1879</v>
      </c>
      <c r="R51" s="17" t="s">
        <v>1855</v>
      </c>
      <c r="S51" s="112" t="s">
        <v>9054</v>
      </c>
    </row>
    <row r="52" spans="1:20" x14ac:dyDescent="0.35">
      <c r="A52" s="18" t="s">
        <v>9016</v>
      </c>
      <c r="B52" s="18" t="s">
        <v>1862</v>
      </c>
      <c r="C52" s="17" t="s">
        <v>9043</v>
      </c>
      <c r="D52" s="17" t="s">
        <v>1867</v>
      </c>
      <c r="E52" s="17" t="s">
        <v>9520</v>
      </c>
      <c r="F52" s="26" t="str">
        <f t="shared" si="0"/>
        <v>0410132002600</v>
      </c>
      <c r="G52" s="18" t="s">
        <v>9049</v>
      </c>
      <c r="H52" s="18" t="s">
        <v>9048</v>
      </c>
      <c r="I52" s="18" t="s">
        <v>9047</v>
      </c>
      <c r="K52" s="18" t="s">
        <v>9042</v>
      </c>
      <c r="L52" s="18" t="s">
        <v>9046</v>
      </c>
      <c r="M52" s="18" t="s">
        <v>9045</v>
      </c>
      <c r="N52" s="18" t="s">
        <v>1830</v>
      </c>
      <c r="O52" s="17" t="s">
        <v>9041</v>
      </c>
      <c r="P52" s="17" t="s">
        <v>4884</v>
      </c>
      <c r="Q52" s="17" t="s">
        <v>1879</v>
      </c>
      <c r="R52" s="17" t="s">
        <v>1855</v>
      </c>
      <c r="S52" s="112" t="s">
        <v>9044</v>
      </c>
      <c r="T52" s="16" t="s">
        <v>9040</v>
      </c>
    </row>
    <row r="53" spans="1:20" x14ac:dyDescent="0.35">
      <c r="A53" s="18" t="s">
        <v>9016</v>
      </c>
      <c r="B53" s="18" t="s">
        <v>1862</v>
      </c>
      <c r="C53" s="17" t="s">
        <v>9034</v>
      </c>
      <c r="D53" s="17" t="s">
        <v>1867</v>
      </c>
      <c r="E53" s="17" t="s">
        <v>9520</v>
      </c>
      <c r="F53" s="26" t="str">
        <f t="shared" si="0"/>
        <v>0410132102600</v>
      </c>
      <c r="G53" s="18" t="s">
        <v>9039</v>
      </c>
      <c r="H53" s="18" t="s">
        <v>9038</v>
      </c>
      <c r="I53" s="18" t="s">
        <v>5184</v>
      </c>
      <c r="J53" s="16" t="s">
        <v>9035</v>
      </c>
      <c r="K53" s="18" t="s">
        <v>9033</v>
      </c>
      <c r="L53" s="18" t="s">
        <v>9032</v>
      </c>
      <c r="M53" s="18" t="s">
        <v>9037</v>
      </c>
      <c r="N53" s="18" t="s">
        <v>1830</v>
      </c>
      <c r="O53" s="17" t="s">
        <v>3271</v>
      </c>
      <c r="P53" s="17" t="s">
        <v>3224</v>
      </c>
      <c r="Q53" s="17" t="s">
        <v>1879</v>
      </c>
      <c r="R53" s="17" t="s">
        <v>1855</v>
      </c>
      <c r="S53" s="112" t="s">
        <v>9036</v>
      </c>
    </row>
    <row r="54" spans="1:20" x14ac:dyDescent="0.35">
      <c r="A54" s="18" t="s">
        <v>9016</v>
      </c>
      <c r="B54" s="18" t="s">
        <v>1862</v>
      </c>
      <c r="C54" s="17" t="s">
        <v>9025</v>
      </c>
      <c r="D54" s="17" t="s">
        <v>1867</v>
      </c>
      <c r="E54" s="17" t="s">
        <v>9520</v>
      </c>
      <c r="F54" s="26" t="str">
        <f t="shared" si="0"/>
        <v>0410132202600</v>
      </c>
      <c r="G54" s="18" t="s">
        <v>9031</v>
      </c>
      <c r="H54" s="18" t="s">
        <v>9030</v>
      </c>
      <c r="I54" s="18" t="s">
        <v>9028</v>
      </c>
      <c r="K54" s="18" t="s">
        <v>9024</v>
      </c>
      <c r="L54" s="18" t="s">
        <v>9027</v>
      </c>
      <c r="M54" s="18" t="s">
        <v>9026</v>
      </c>
      <c r="N54" s="18" t="s">
        <v>1830</v>
      </c>
      <c r="O54" s="17" t="s">
        <v>3271</v>
      </c>
      <c r="P54" s="17" t="s">
        <v>3224</v>
      </c>
      <c r="Q54" s="17" t="s">
        <v>1879</v>
      </c>
      <c r="R54" s="17" t="s">
        <v>1855</v>
      </c>
      <c r="S54" s="112" t="s">
        <v>9029</v>
      </c>
      <c r="T54" s="16" t="s">
        <v>9023</v>
      </c>
    </row>
    <row r="55" spans="1:20" x14ac:dyDescent="0.35">
      <c r="A55" s="18" t="s">
        <v>9016</v>
      </c>
      <c r="B55" s="18" t="s">
        <v>1862</v>
      </c>
      <c r="C55" s="17" t="s">
        <v>9018</v>
      </c>
      <c r="D55" s="17" t="s">
        <v>1867</v>
      </c>
      <c r="E55" s="17" t="s">
        <v>9520</v>
      </c>
      <c r="F55" s="26" t="str">
        <f t="shared" si="0"/>
        <v>0410132302600</v>
      </c>
      <c r="G55" s="18" t="s">
        <v>9022</v>
      </c>
      <c r="H55" s="18" t="s">
        <v>9021</v>
      </c>
      <c r="I55" s="18" t="s">
        <v>9017</v>
      </c>
      <c r="K55" s="18" t="s">
        <v>9016</v>
      </c>
      <c r="L55" s="18" t="s">
        <v>9015</v>
      </c>
      <c r="M55" s="18" t="s">
        <v>9020</v>
      </c>
      <c r="N55" s="18" t="s">
        <v>1830</v>
      </c>
      <c r="O55" s="17" t="s">
        <v>3271</v>
      </c>
      <c r="P55" s="17" t="s">
        <v>3224</v>
      </c>
      <c r="Q55" s="17" t="s">
        <v>1928</v>
      </c>
      <c r="R55" s="17" t="s">
        <v>1855</v>
      </c>
      <c r="S55" s="112" t="s">
        <v>9019</v>
      </c>
      <c r="T55" s="16" t="s">
        <v>9014</v>
      </c>
    </row>
    <row r="56" spans="1:20" x14ac:dyDescent="0.35">
      <c r="A56" s="18" t="s">
        <v>6790</v>
      </c>
      <c r="B56" s="18" t="s">
        <v>1862</v>
      </c>
      <c r="C56" s="17" t="s">
        <v>9007</v>
      </c>
      <c r="D56" s="17" t="s">
        <v>1949</v>
      </c>
      <c r="E56" s="17" t="s">
        <v>9520</v>
      </c>
      <c r="F56" s="26" t="str">
        <f t="shared" si="0"/>
        <v>0501601500400</v>
      </c>
      <c r="G56" s="18" t="s">
        <v>9013</v>
      </c>
      <c r="H56" s="18" t="s">
        <v>9012</v>
      </c>
      <c r="I56" s="18" t="s">
        <v>9011</v>
      </c>
      <c r="K56" s="18" t="s">
        <v>8714</v>
      </c>
      <c r="L56" s="18" t="s">
        <v>9010</v>
      </c>
      <c r="M56" s="18" t="s">
        <v>9009</v>
      </c>
      <c r="N56" s="18" t="s">
        <v>1827</v>
      </c>
      <c r="O56" s="17" t="s">
        <v>4227</v>
      </c>
      <c r="P56" s="17" t="s">
        <v>4226</v>
      </c>
      <c r="Q56" s="17" t="s">
        <v>3473</v>
      </c>
      <c r="R56" s="17" t="s">
        <v>1855</v>
      </c>
      <c r="S56" s="112" t="s">
        <v>9008</v>
      </c>
      <c r="T56" s="16" t="s">
        <v>9006</v>
      </c>
    </row>
    <row r="57" spans="1:20" x14ac:dyDescent="0.35">
      <c r="A57" s="18" t="s">
        <v>6790</v>
      </c>
      <c r="B57" s="18" t="s">
        <v>1862</v>
      </c>
      <c r="C57" s="17" t="s">
        <v>8999</v>
      </c>
      <c r="D57" s="17" t="s">
        <v>1949</v>
      </c>
      <c r="E57" s="17" t="s">
        <v>9520</v>
      </c>
      <c r="F57" s="26" t="str">
        <f t="shared" si="0"/>
        <v>0501602100400</v>
      </c>
      <c r="G57" s="18" t="s">
        <v>9005</v>
      </c>
      <c r="H57" s="18" t="s">
        <v>9004</v>
      </c>
      <c r="I57" s="18" t="s">
        <v>9003</v>
      </c>
      <c r="K57" s="18" t="s">
        <v>8707</v>
      </c>
      <c r="L57" s="18" t="s">
        <v>9002</v>
      </c>
      <c r="M57" s="18" t="s">
        <v>9001</v>
      </c>
      <c r="N57" s="18" t="s">
        <v>1827</v>
      </c>
      <c r="O57" s="17" t="s">
        <v>4408</v>
      </c>
      <c r="P57" s="17" t="s">
        <v>4240</v>
      </c>
      <c r="Q57" s="17" t="s">
        <v>4219</v>
      </c>
      <c r="R57" s="17" t="s">
        <v>1855</v>
      </c>
      <c r="S57" s="112" t="s">
        <v>9000</v>
      </c>
      <c r="T57" s="16" t="s">
        <v>8998</v>
      </c>
    </row>
    <row r="58" spans="1:20" x14ac:dyDescent="0.35">
      <c r="A58" s="18" t="s">
        <v>6790</v>
      </c>
      <c r="B58" s="18" t="s">
        <v>1862</v>
      </c>
      <c r="C58" s="17" t="s">
        <v>8993</v>
      </c>
      <c r="D58" s="17" t="s">
        <v>1914</v>
      </c>
      <c r="E58" s="17" t="s">
        <v>9520</v>
      </c>
      <c r="F58" s="26" t="str">
        <f t="shared" si="0"/>
        <v>0501602300200</v>
      </c>
      <c r="G58" s="18" t="s">
        <v>8997</v>
      </c>
      <c r="H58" s="18" t="s">
        <v>8996</v>
      </c>
      <c r="I58" s="18" t="s">
        <v>8992</v>
      </c>
      <c r="K58" s="18" t="s">
        <v>8991</v>
      </c>
      <c r="L58" s="18" t="s">
        <v>8990</v>
      </c>
      <c r="M58" s="18" t="s">
        <v>8995</v>
      </c>
      <c r="N58" s="18" t="s">
        <v>1827</v>
      </c>
      <c r="O58" s="17" t="s">
        <v>8703</v>
      </c>
      <c r="P58" s="17" t="s">
        <v>4226</v>
      </c>
      <c r="Q58" s="17" t="s">
        <v>6794</v>
      </c>
      <c r="R58" s="17" t="s">
        <v>1855</v>
      </c>
      <c r="S58" s="112" t="s">
        <v>8994</v>
      </c>
      <c r="T58" s="16" t="s">
        <v>8989</v>
      </c>
    </row>
    <row r="59" spans="1:20" x14ac:dyDescent="0.35">
      <c r="A59" s="18" t="s">
        <v>6790</v>
      </c>
      <c r="B59" s="18" t="s">
        <v>1862</v>
      </c>
      <c r="C59" s="17" t="s">
        <v>8982</v>
      </c>
      <c r="D59" s="17" t="s">
        <v>1914</v>
      </c>
      <c r="E59" s="17" t="s">
        <v>9520</v>
      </c>
      <c r="F59" s="26" t="str">
        <f t="shared" si="0"/>
        <v>0501602500200</v>
      </c>
      <c r="G59" s="18" t="s">
        <v>8988</v>
      </c>
      <c r="H59" s="18" t="s">
        <v>8987</v>
      </c>
      <c r="I59" s="18" t="s">
        <v>8986</v>
      </c>
      <c r="K59" s="18" t="s">
        <v>8705</v>
      </c>
      <c r="L59" s="18" t="s">
        <v>8985</v>
      </c>
      <c r="M59" s="18" t="s">
        <v>8984</v>
      </c>
      <c r="N59" s="18" t="s">
        <v>1827</v>
      </c>
      <c r="O59" s="17" t="s">
        <v>8703</v>
      </c>
      <c r="P59" s="17" t="s">
        <v>4226</v>
      </c>
      <c r="Q59" s="17" t="s">
        <v>6794</v>
      </c>
      <c r="R59" s="17" t="s">
        <v>1855</v>
      </c>
      <c r="S59" s="112" t="s">
        <v>8983</v>
      </c>
      <c r="T59" s="16" t="s">
        <v>8981</v>
      </c>
    </row>
    <row r="60" spans="1:20" x14ac:dyDescent="0.35">
      <c r="A60" s="18" t="s">
        <v>6790</v>
      </c>
      <c r="B60" s="18" t="s">
        <v>1862</v>
      </c>
      <c r="C60" s="17" t="s">
        <v>8976</v>
      </c>
      <c r="D60" s="17" t="s">
        <v>1914</v>
      </c>
      <c r="E60" s="17" t="s">
        <v>9520</v>
      </c>
      <c r="F60" s="26" t="str">
        <f t="shared" si="0"/>
        <v>0501602600200</v>
      </c>
      <c r="G60" s="18" t="s">
        <v>8980</v>
      </c>
      <c r="H60" s="18" t="s">
        <v>8979</v>
      </c>
      <c r="I60" s="18" t="s">
        <v>8975</v>
      </c>
      <c r="K60" s="18" t="s">
        <v>8708</v>
      </c>
      <c r="L60" s="18" t="s">
        <v>8974</v>
      </c>
      <c r="M60" s="18" t="s">
        <v>8978</v>
      </c>
      <c r="N60" s="18" t="s">
        <v>1827</v>
      </c>
      <c r="O60" s="17" t="s">
        <v>4408</v>
      </c>
      <c r="P60" s="17" t="s">
        <v>4240</v>
      </c>
      <c r="Q60" s="17" t="s">
        <v>4219</v>
      </c>
      <c r="R60" s="17" t="s">
        <v>1855</v>
      </c>
      <c r="S60" s="112" t="s">
        <v>8977</v>
      </c>
    </row>
    <row r="61" spans="1:20" x14ac:dyDescent="0.35">
      <c r="A61" s="18" t="s">
        <v>6790</v>
      </c>
      <c r="B61" s="18" t="s">
        <v>1862</v>
      </c>
      <c r="C61" s="17" t="s">
        <v>8967</v>
      </c>
      <c r="D61" s="17" t="s">
        <v>1914</v>
      </c>
      <c r="E61" s="17" t="s">
        <v>9520</v>
      </c>
      <c r="F61" s="26" t="str">
        <f t="shared" si="0"/>
        <v>0501602700200</v>
      </c>
      <c r="G61" s="18" t="s">
        <v>8973</v>
      </c>
      <c r="H61" s="18" t="s">
        <v>8972</v>
      </c>
      <c r="I61" s="18" t="s">
        <v>8969</v>
      </c>
      <c r="K61" s="18" t="s">
        <v>8686</v>
      </c>
      <c r="L61" s="18" t="s">
        <v>8968</v>
      </c>
      <c r="M61" s="18" t="s">
        <v>8971</v>
      </c>
      <c r="N61" s="18" t="s">
        <v>1827</v>
      </c>
      <c r="O61" s="17" t="s">
        <v>4408</v>
      </c>
      <c r="P61" s="17" t="s">
        <v>4240</v>
      </c>
      <c r="Q61" s="17" t="s">
        <v>4219</v>
      </c>
      <c r="R61" s="17" t="s">
        <v>1855</v>
      </c>
      <c r="S61" s="112" t="s">
        <v>8970</v>
      </c>
      <c r="T61" s="16" t="s">
        <v>8966</v>
      </c>
    </row>
    <row r="62" spans="1:20" x14ac:dyDescent="0.35">
      <c r="A62" s="18" t="s">
        <v>6790</v>
      </c>
      <c r="B62" s="18" t="s">
        <v>1862</v>
      </c>
      <c r="C62" s="17" t="s">
        <v>8959</v>
      </c>
      <c r="D62" s="17" t="s">
        <v>1914</v>
      </c>
      <c r="E62" s="17" t="s">
        <v>9520</v>
      </c>
      <c r="F62" s="26" t="str">
        <f t="shared" si="0"/>
        <v>0501602800200</v>
      </c>
      <c r="G62" s="18" t="s">
        <v>8965</v>
      </c>
      <c r="H62" s="18" t="s">
        <v>8964</v>
      </c>
      <c r="I62" s="18" t="s">
        <v>8961</v>
      </c>
      <c r="K62" s="18" t="s">
        <v>8686</v>
      </c>
      <c r="L62" s="18" t="s">
        <v>8960</v>
      </c>
      <c r="M62" s="18" t="s">
        <v>8963</v>
      </c>
      <c r="N62" s="18" t="s">
        <v>1827</v>
      </c>
      <c r="O62" s="17" t="s">
        <v>8734</v>
      </c>
      <c r="P62" s="17" t="s">
        <v>6794</v>
      </c>
      <c r="Q62" s="17" t="s">
        <v>6794</v>
      </c>
      <c r="R62" s="17" t="s">
        <v>1855</v>
      </c>
      <c r="S62" s="112" t="s">
        <v>8962</v>
      </c>
      <c r="T62" s="16" t="s">
        <v>8958</v>
      </c>
    </row>
    <row r="63" spans="1:20" x14ac:dyDescent="0.35">
      <c r="A63" s="18" t="s">
        <v>6790</v>
      </c>
      <c r="B63" s="18" t="s">
        <v>1862</v>
      </c>
      <c r="C63" s="17" t="s">
        <v>8950</v>
      </c>
      <c r="D63" s="17" t="s">
        <v>1914</v>
      </c>
      <c r="E63" s="17" t="s">
        <v>9520</v>
      </c>
      <c r="F63" s="26" t="str">
        <f t="shared" si="0"/>
        <v>0501602900200</v>
      </c>
      <c r="G63" s="18" t="s">
        <v>8957</v>
      </c>
      <c r="H63" s="18" t="s">
        <v>8956</v>
      </c>
      <c r="I63" s="18" t="s">
        <v>8953</v>
      </c>
      <c r="K63" s="18" t="s">
        <v>8736</v>
      </c>
      <c r="L63" s="18" t="s">
        <v>8952</v>
      </c>
      <c r="M63" s="18" t="s">
        <v>8955</v>
      </c>
      <c r="N63" s="18" t="s">
        <v>1827</v>
      </c>
      <c r="O63" s="17" t="s">
        <v>8734</v>
      </c>
      <c r="P63" s="17" t="s">
        <v>6794</v>
      </c>
      <c r="Q63" s="17" t="s">
        <v>6794</v>
      </c>
      <c r="R63" s="17" t="s">
        <v>1855</v>
      </c>
      <c r="S63" s="112" t="s">
        <v>8954</v>
      </c>
      <c r="T63" s="16" t="s">
        <v>8951</v>
      </c>
    </row>
    <row r="64" spans="1:20" x14ac:dyDescent="0.35">
      <c r="A64" s="18" t="s">
        <v>6790</v>
      </c>
      <c r="B64" s="18" t="s">
        <v>1862</v>
      </c>
      <c r="C64" s="17" t="s">
        <v>8943</v>
      </c>
      <c r="D64" s="17" t="s">
        <v>1914</v>
      </c>
      <c r="E64" s="17" t="s">
        <v>9520</v>
      </c>
      <c r="F64" s="26" t="str">
        <f t="shared" si="0"/>
        <v>0501603000200</v>
      </c>
      <c r="G64" s="18" t="s">
        <v>8949</v>
      </c>
      <c r="H64" s="18" t="s">
        <v>8948</v>
      </c>
      <c r="I64" s="18" t="s">
        <v>8947</v>
      </c>
      <c r="K64" s="18" t="s">
        <v>8686</v>
      </c>
      <c r="L64" s="18" t="s">
        <v>8944</v>
      </c>
      <c r="M64" s="18" t="s">
        <v>8946</v>
      </c>
      <c r="N64" s="18" t="s">
        <v>1827</v>
      </c>
      <c r="O64" s="17" t="s">
        <v>8681</v>
      </c>
      <c r="P64" s="17" t="s">
        <v>6794</v>
      </c>
      <c r="Q64" s="17" t="s">
        <v>4219</v>
      </c>
      <c r="R64" s="17" t="s">
        <v>1855</v>
      </c>
      <c r="S64" s="112" t="s">
        <v>8945</v>
      </c>
    </row>
    <row r="65" spans="1:20" x14ac:dyDescent="0.35">
      <c r="A65" s="18" t="s">
        <v>6790</v>
      </c>
      <c r="B65" s="18" t="s">
        <v>1862</v>
      </c>
      <c r="C65" s="17" t="s">
        <v>8936</v>
      </c>
      <c r="D65" s="17" t="s">
        <v>1914</v>
      </c>
      <c r="E65" s="17" t="s">
        <v>9520</v>
      </c>
      <c r="F65" s="26" t="str">
        <f t="shared" si="0"/>
        <v>0501603100200</v>
      </c>
      <c r="G65" s="18" t="s">
        <v>8942</v>
      </c>
      <c r="H65" s="18" t="s">
        <v>8941</v>
      </c>
      <c r="I65" s="18" t="s">
        <v>8940</v>
      </c>
      <c r="K65" s="18" t="s">
        <v>8686</v>
      </c>
      <c r="L65" s="18" t="s">
        <v>8939</v>
      </c>
      <c r="M65" s="18" t="s">
        <v>8938</v>
      </c>
      <c r="N65" s="18" t="s">
        <v>1827</v>
      </c>
      <c r="O65" s="17" t="s">
        <v>4408</v>
      </c>
      <c r="P65" s="17" t="s">
        <v>4240</v>
      </c>
      <c r="Q65" s="17" t="s">
        <v>4219</v>
      </c>
      <c r="R65" s="17" t="s">
        <v>1855</v>
      </c>
      <c r="S65" s="112" t="s">
        <v>8937</v>
      </c>
      <c r="T65" s="16" t="s">
        <v>8935</v>
      </c>
    </row>
    <row r="66" spans="1:20" x14ac:dyDescent="0.35">
      <c r="A66" s="18" t="s">
        <v>6790</v>
      </c>
      <c r="B66" s="18" t="s">
        <v>1862</v>
      </c>
      <c r="C66" s="17" t="s">
        <v>8928</v>
      </c>
      <c r="D66" s="17" t="s">
        <v>1949</v>
      </c>
      <c r="E66" s="17" t="s">
        <v>9520</v>
      </c>
      <c r="F66" s="26" t="str">
        <f t="shared" si="0"/>
        <v>0501603400400</v>
      </c>
      <c r="G66" s="18" t="s">
        <v>8934</v>
      </c>
      <c r="H66" s="18" t="s">
        <v>8933</v>
      </c>
      <c r="I66" s="18" t="s">
        <v>8932</v>
      </c>
      <c r="K66" s="18" t="s">
        <v>8682</v>
      </c>
      <c r="L66" s="18" t="s">
        <v>8931</v>
      </c>
      <c r="M66" s="18" t="s">
        <v>8930</v>
      </c>
      <c r="N66" s="18" t="s">
        <v>1827</v>
      </c>
      <c r="O66" s="17" t="s">
        <v>8681</v>
      </c>
      <c r="P66" s="17" t="s">
        <v>6794</v>
      </c>
      <c r="Q66" s="17" t="s">
        <v>4219</v>
      </c>
      <c r="R66" s="17" t="s">
        <v>1855</v>
      </c>
      <c r="S66" s="112" t="s">
        <v>8929</v>
      </c>
      <c r="T66" s="16" t="s">
        <v>8927</v>
      </c>
    </row>
    <row r="67" spans="1:20" x14ac:dyDescent="0.35">
      <c r="A67" s="18" t="s">
        <v>6790</v>
      </c>
      <c r="B67" s="18" t="s">
        <v>1862</v>
      </c>
      <c r="C67" s="17" t="s">
        <v>8920</v>
      </c>
      <c r="D67" s="17" t="s">
        <v>1914</v>
      </c>
      <c r="E67" s="17" t="s">
        <v>9520</v>
      </c>
      <c r="F67" s="26" t="str">
        <f t="shared" ref="F67:F130" si="1">CONCATENATE(C67,D67,E67)</f>
        <v>0501603500200</v>
      </c>
      <c r="G67" s="18" t="s">
        <v>8926</v>
      </c>
      <c r="H67" s="18" t="s">
        <v>8925</v>
      </c>
      <c r="I67" s="18" t="s">
        <v>8922</v>
      </c>
      <c r="K67" s="18" t="s">
        <v>8919</v>
      </c>
      <c r="L67" s="18" t="s">
        <v>8921</v>
      </c>
      <c r="M67" s="18" t="s">
        <v>8924</v>
      </c>
      <c r="N67" s="18" t="s">
        <v>2078</v>
      </c>
      <c r="O67" s="17" t="s">
        <v>8734</v>
      </c>
      <c r="P67" s="17" t="s">
        <v>6794</v>
      </c>
      <c r="Q67" s="17" t="s">
        <v>4219</v>
      </c>
      <c r="R67" s="17" t="s">
        <v>1855</v>
      </c>
      <c r="S67" s="112" t="s">
        <v>8923</v>
      </c>
      <c r="T67" s="16" t="s">
        <v>8918</v>
      </c>
    </row>
    <row r="68" spans="1:20" x14ac:dyDescent="0.35">
      <c r="A68" s="18" t="s">
        <v>6790</v>
      </c>
      <c r="B68" s="18" t="s">
        <v>1862</v>
      </c>
      <c r="C68" s="17" t="s">
        <v>8911</v>
      </c>
      <c r="D68" s="17" t="s">
        <v>1914</v>
      </c>
      <c r="E68" s="17" t="s">
        <v>9520</v>
      </c>
      <c r="F68" s="26" t="str">
        <f t="shared" si="1"/>
        <v>0501603600200</v>
      </c>
      <c r="G68" s="18" t="s">
        <v>8917</v>
      </c>
      <c r="H68" s="18" t="s">
        <v>8916</v>
      </c>
      <c r="I68" s="18" t="s">
        <v>8915</v>
      </c>
      <c r="K68" s="18" t="s">
        <v>8739</v>
      </c>
      <c r="L68" s="18" t="s">
        <v>8914</v>
      </c>
      <c r="M68" s="18" t="s">
        <v>8913</v>
      </c>
      <c r="N68" s="18" t="s">
        <v>1827</v>
      </c>
      <c r="O68" s="17" t="s">
        <v>8734</v>
      </c>
      <c r="P68" s="17" t="s">
        <v>6794</v>
      </c>
      <c r="Q68" s="17" t="s">
        <v>6794</v>
      </c>
      <c r="R68" s="17" t="s">
        <v>1855</v>
      </c>
      <c r="S68" s="112" t="s">
        <v>8912</v>
      </c>
      <c r="T68" s="16" t="s">
        <v>8910</v>
      </c>
    </row>
    <row r="69" spans="1:20" x14ac:dyDescent="0.35">
      <c r="A69" s="18" t="s">
        <v>6790</v>
      </c>
      <c r="B69" s="18" t="s">
        <v>1862</v>
      </c>
      <c r="C69" s="17" t="s">
        <v>8903</v>
      </c>
      <c r="D69" s="17" t="s">
        <v>1914</v>
      </c>
      <c r="E69" s="17" t="s">
        <v>9520</v>
      </c>
      <c r="F69" s="26" t="str">
        <f t="shared" si="1"/>
        <v>0501603700200</v>
      </c>
      <c r="G69" s="18" t="s">
        <v>8909</v>
      </c>
      <c r="H69" s="18" t="s">
        <v>8908</v>
      </c>
      <c r="I69" s="18" t="s">
        <v>8905</v>
      </c>
      <c r="K69" s="18" t="s">
        <v>8885</v>
      </c>
      <c r="L69" s="18" t="s">
        <v>8904</v>
      </c>
      <c r="M69" s="18" t="s">
        <v>8907</v>
      </c>
      <c r="N69" s="18" t="s">
        <v>1827</v>
      </c>
      <c r="O69" s="17" t="s">
        <v>8681</v>
      </c>
      <c r="P69" s="17" t="s">
        <v>6794</v>
      </c>
      <c r="Q69" s="17" t="s">
        <v>6794</v>
      </c>
      <c r="R69" s="17" t="s">
        <v>1855</v>
      </c>
      <c r="S69" s="112" t="s">
        <v>8906</v>
      </c>
      <c r="T69" s="16" t="s">
        <v>8902</v>
      </c>
    </row>
    <row r="70" spans="1:20" x14ac:dyDescent="0.35">
      <c r="A70" s="18" t="s">
        <v>6790</v>
      </c>
      <c r="B70" s="18" t="s">
        <v>1862</v>
      </c>
      <c r="C70" s="17" t="s">
        <v>8897</v>
      </c>
      <c r="D70" s="17" t="s">
        <v>1914</v>
      </c>
      <c r="E70" s="17" t="s">
        <v>9520</v>
      </c>
      <c r="F70" s="26" t="str">
        <f t="shared" si="1"/>
        <v>0501603800200</v>
      </c>
      <c r="G70" s="18" t="s">
        <v>8901</v>
      </c>
      <c r="H70" s="18" t="s">
        <v>8900</v>
      </c>
      <c r="I70" s="18" t="s">
        <v>8896</v>
      </c>
      <c r="K70" s="18" t="s">
        <v>8895</v>
      </c>
      <c r="L70" s="18" t="s">
        <v>8894</v>
      </c>
      <c r="M70" s="18" t="s">
        <v>8899</v>
      </c>
      <c r="N70" s="18" t="s">
        <v>1827</v>
      </c>
      <c r="O70" s="17" t="s">
        <v>8734</v>
      </c>
      <c r="P70" s="17" t="s">
        <v>6794</v>
      </c>
      <c r="Q70" s="17" t="s">
        <v>6794</v>
      </c>
      <c r="R70" s="17" t="s">
        <v>1855</v>
      </c>
      <c r="S70" s="112" t="s">
        <v>8898</v>
      </c>
      <c r="T70" s="16" t="s">
        <v>8893</v>
      </c>
    </row>
    <row r="71" spans="1:20" x14ac:dyDescent="0.35">
      <c r="A71" s="18" t="s">
        <v>6790</v>
      </c>
      <c r="B71" s="18" t="s">
        <v>1862</v>
      </c>
      <c r="C71" s="17" t="s">
        <v>8886</v>
      </c>
      <c r="D71" s="17" t="s">
        <v>1914</v>
      </c>
      <c r="E71" s="17" t="s">
        <v>9520</v>
      </c>
      <c r="F71" s="26" t="str">
        <f t="shared" si="1"/>
        <v>0501603900200</v>
      </c>
      <c r="G71" s="18" t="s">
        <v>8892</v>
      </c>
      <c r="H71" s="18" t="s">
        <v>8891</v>
      </c>
      <c r="I71" s="18" t="s">
        <v>8890</v>
      </c>
      <c r="K71" s="18" t="s">
        <v>8885</v>
      </c>
      <c r="L71" s="18" t="s">
        <v>8889</v>
      </c>
      <c r="M71" s="18" t="s">
        <v>8888</v>
      </c>
      <c r="N71" s="18" t="s">
        <v>1827</v>
      </c>
      <c r="O71" s="17" t="s">
        <v>8681</v>
      </c>
      <c r="P71" s="17" t="s">
        <v>6794</v>
      </c>
      <c r="Q71" s="17" t="s">
        <v>6794</v>
      </c>
      <c r="R71" s="17" t="s">
        <v>1855</v>
      </c>
      <c r="S71" s="112" t="s">
        <v>8887</v>
      </c>
      <c r="T71" s="16" t="s">
        <v>8884</v>
      </c>
    </row>
    <row r="72" spans="1:20" x14ac:dyDescent="0.35">
      <c r="A72" s="18" t="s">
        <v>6790</v>
      </c>
      <c r="B72" s="18" t="s">
        <v>1862</v>
      </c>
      <c r="C72" s="17" t="s">
        <v>8877</v>
      </c>
      <c r="D72" s="17" t="s">
        <v>1949</v>
      </c>
      <c r="E72" s="17" t="s">
        <v>9520</v>
      </c>
      <c r="F72" s="26" t="str">
        <f t="shared" si="1"/>
        <v>0501605400400</v>
      </c>
      <c r="G72" s="18" t="s">
        <v>8883</v>
      </c>
      <c r="H72" s="18" t="s">
        <v>8882</v>
      </c>
      <c r="I72" s="18" t="s">
        <v>8881</v>
      </c>
      <c r="K72" s="18" t="s">
        <v>8716</v>
      </c>
      <c r="L72" s="18" t="s">
        <v>8876</v>
      </c>
      <c r="M72" s="18" t="s">
        <v>8880</v>
      </c>
      <c r="N72" s="18" t="s">
        <v>1827</v>
      </c>
      <c r="O72" s="17" t="s">
        <v>4954</v>
      </c>
      <c r="P72" s="17" t="s">
        <v>4953</v>
      </c>
      <c r="Q72" s="17" t="s">
        <v>4231</v>
      </c>
      <c r="R72" s="17" t="s">
        <v>1855</v>
      </c>
      <c r="S72" s="112" t="s">
        <v>8879</v>
      </c>
      <c r="T72" s="16" t="s">
        <v>8878</v>
      </c>
    </row>
    <row r="73" spans="1:20" x14ac:dyDescent="0.35">
      <c r="A73" s="18" t="s">
        <v>6790</v>
      </c>
      <c r="B73" s="18" t="s">
        <v>1862</v>
      </c>
      <c r="C73" s="17" t="s">
        <v>8869</v>
      </c>
      <c r="D73" s="17" t="s">
        <v>1914</v>
      </c>
      <c r="E73" s="17" t="s">
        <v>9520</v>
      </c>
      <c r="F73" s="26" t="str">
        <f t="shared" si="1"/>
        <v>0501605700200</v>
      </c>
      <c r="G73" s="18" t="s">
        <v>8875</v>
      </c>
      <c r="H73" s="18" t="s">
        <v>8874</v>
      </c>
      <c r="I73" s="18" t="s">
        <v>8873</v>
      </c>
      <c r="K73" s="18" t="s">
        <v>8708</v>
      </c>
      <c r="L73" s="18" t="s">
        <v>8872</v>
      </c>
      <c r="M73" s="18" t="s">
        <v>8871</v>
      </c>
      <c r="N73" s="18" t="s">
        <v>1827</v>
      </c>
      <c r="O73" s="17" t="s">
        <v>8703</v>
      </c>
      <c r="P73" s="17" t="s">
        <v>4226</v>
      </c>
      <c r="Q73" s="17" t="s">
        <v>6794</v>
      </c>
      <c r="R73" s="17" t="s">
        <v>1855</v>
      </c>
      <c r="S73" s="112" t="s">
        <v>8870</v>
      </c>
      <c r="T73" s="16" t="s">
        <v>8868</v>
      </c>
    </row>
    <row r="74" spans="1:20" x14ac:dyDescent="0.35">
      <c r="A74" s="18" t="s">
        <v>6790</v>
      </c>
      <c r="B74" s="18" t="s">
        <v>1862</v>
      </c>
      <c r="C74" s="17" t="s">
        <v>8859</v>
      </c>
      <c r="D74" s="17" t="s">
        <v>1949</v>
      </c>
      <c r="E74" s="17" t="s">
        <v>9520</v>
      </c>
      <c r="F74" s="26" t="str">
        <f t="shared" si="1"/>
        <v>0501605900400</v>
      </c>
      <c r="G74" s="18" t="s">
        <v>8867</v>
      </c>
      <c r="H74" s="18" t="s">
        <v>8866</v>
      </c>
      <c r="I74" s="18" t="s">
        <v>8865</v>
      </c>
      <c r="K74" s="18" t="s">
        <v>8864</v>
      </c>
      <c r="L74" s="18" t="s">
        <v>8863</v>
      </c>
      <c r="M74" s="18" t="s">
        <v>8862</v>
      </c>
      <c r="N74" s="18" t="s">
        <v>1827</v>
      </c>
      <c r="O74" s="17" t="s">
        <v>8709</v>
      </c>
      <c r="P74" s="17" t="s">
        <v>4953</v>
      </c>
      <c r="Q74" s="17" t="s">
        <v>4231</v>
      </c>
      <c r="R74" s="17" t="s">
        <v>1855</v>
      </c>
      <c r="S74" s="112" t="s">
        <v>8861</v>
      </c>
      <c r="T74" s="16" t="s">
        <v>8860</v>
      </c>
    </row>
    <row r="75" spans="1:20" x14ac:dyDescent="0.35">
      <c r="A75" s="18" t="s">
        <v>6790</v>
      </c>
      <c r="B75" s="18" t="s">
        <v>1862</v>
      </c>
      <c r="C75" s="17" t="s">
        <v>8851</v>
      </c>
      <c r="D75" s="17" t="s">
        <v>1949</v>
      </c>
      <c r="E75" s="17" t="s">
        <v>9520</v>
      </c>
      <c r="F75" s="26" t="str">
        <f t="shared" si="1"/>
        <v>0501606200400</v>
      </c>
      <c r="G75" s="18" t="s">
        <v>8858</v>
      </c>
      <c r="H75" s="18" t="s">
        <v>8857</v>
      </c>
      <c r="I75" s="18" t="s">
        <v>8856</v>
      </c>
      <c r="K75" s="18" t="s">
        <v>8729</v>
      </c>
      <c r="L75" s="18" t="s">
        <v>8853</v>
      </c>
      <c r="M75" s="18" t="s">
        <v>8855</v>
      </c>
      <c r="N75" s="18" t="s">
        <v>1827</v>
      </c>
      <c r="O75" s="17" t="s">
        <v>8709</v>
      </c>
      <c r="P75" s="17" t="s">
        <v>4953</v>
      </c>
      <c r="Q75" s="17" t="s">
        <v>6794</v>
      </c>
      <c r="R75" s="17" t="s">
        <v>1855</v>
      </c>
      <c r="S75" s="112" t="s">
        <v>8854</v>
      </c>
      <c r="T75" s="16" t="s">
        <v>8852</v>
      </c>
    </row>
    <row r="76" spans="1:20" x14ac:dyDescent="0.35">
      <c r="A76" s="18" t="s">
        <v>6790</v>
      </c>
      <c r="B76" s="18" t="s">
        <v>1862</v>
      </c>
      <c r="C76" s="17" t="s">
        <v>8843</v>
      </c>
      <c r="D76" s="17" t="s">
        <v>1914</v>
      </c>
      <c r="E76" s="17" t="s">
        <v>9520</v>
      </c>
      <c r="F76" s="26" t="str">
        <f t="shared" si="1"/>
        <v>0501606300200</v>
      </c>
      <c r="G76" s="18" t="s">
        <v>8850</v>
      </c>
      <c r="H76" s="18" t="s">
        <v>8849</v>
      </c>
      <c r="I76" s="18" t="s">
        <v>8848</v>
      </c>
      <c r="K76" s="18" t="s">
        <v>8729</v>
      </c>
      <c r="L76" s="18" t="s">
        <v>8844</v>
      </c>
      <c r="M76" s="18" t="s">
        <v>8847</v>
      </c>
      <c r="N76" s="18" t="s">
        <v>1827</v>
      </c>
      <c r="O76" s="17" t="s">
        <v>6800</v>
      </c>
      <c r="P76" s="17" t="s">
        <v>4219</v>
      </c>
      <c r="Q76" s="17" t="s">
        <v>4219</v>
      </c>
      <c r="R76" s="17" t="s">
        <v>1855</v>
      </c>
      <c r="S76" s="112" t="s">
        <v>8846</v>
      </c>
      <c r="T76" s="16" t="s">
        <v>8845</v>
      </c>
    </row>
    <row r="77" spans="1:20" x14ac:dyDescent="0.35">
      <c r="A77" s="18" t="s">
        <v>6790</v>
      </c>
      <c r="B77" s="18" t="s">
        <v>1862</v>
      </c>
      <c r="C77" s="17" t="s">
        <v>8836</v>
      </c>
      <c r="D77" s="17" t="s">
        <v>1949</v>
      </c>
      <c r="E77" s="17" t="s">
        <v>9520</v>
      </c>
      <c r="F77" s="26" t="str">
        <f t="shared" si="1"/>
        <v>0501606400400</v>
      </c>
      <c r="G77" s="18" t="s">
        <v>8842</v>
      </c>
      <c r="H77" s="18" t="s">
        <v>8841</v>
      </c>
      <c r="I77" s="18" t="s">
        <v>8840</v>
      </c>
      <c r="K77" s="18" t="s">
        <v>8726</v>
      </c>
      <c r="L77" s="18" t="s">
        <v>8839</v>
      </c>
      <c r="M77" s="18" t="s">
        <v>8838</v>
      </c>
      <c r="N77" s="18" t="s">
        <v>1827</v>
      </c>
      <c r="O77" s="17" t="s">
        <v>8709</v>
      </c>
      <c r="P77" s="17" t="s">
        <v>4953</v>
      </c>
      <c r="Q77" s="17" t="s">
        <v>6794</v>
      </c>
      <c r="R77" s="17" t="s">
        <v>1855</v>
      </c>
      <c r="S77" s="112" t="s">
        <v>8837</v>
      </c>
      <c r="T77" s="16" t="s">
        <v>8835</v>
      </c>
    </row>
    <row r="78" spans="1:20" x14ac:dyDescent="0.35">
      <c r="A78" s="18" t="s">
        <v>6790</v>
      </c>
      <c r="B78" s="18" t="s">
        <v>1862</v>
      </c>
      <c r="C78" s="17" t="s">
        <v>8830</v>
      </c>
      <c r="D78" s="17" t="s">
        <v>1949</v>
      </c>
      <c r="E78" s="17" t="s">
        <v>9520</v>
      </c>
      <c r="F78" s="26" t="str">
        <f t="shared" si="1"/>
        <v>0501606500400</v>
      </c>
      <c r="G78" s="18" t="s">
        <v>8834</v>
      </c>
      <c r="H78" s="18" t="s">
        <v>8833</v>
      </c>
      <c r="I78" s="18" t="s">
        <v>8829</v>
      </c>
      <c r="K78" s="18" t="s">
        <v>8744</v>
      </c>
      <c r="L78" s="18" t="s">
        <v>8828</v>
      </c>
      <c r="M78" s="18" t="s">
        <v>8832</v>
      </c>
      <c r="N78" s="18" t="s">
        <v>1827</v>
      </c>
      <c r="O78" s="17" t="s">
        <v>8734</v>
      </c>
      <c r="P78" s="17" t="s">
        <v>6794</v>
      </c>
      <c r="Q78" s="17" t="s">
        <v>6794</v>
      </c>
      <c r="R78" s="17" t="s">
        <v>1855</v>
      </c>
      <c r="S78" s="112" t="s">
        <v>8831</v>
      </c>
      <c r="T78" s="16" t="s">
        <v>8827</v>
      </c>
    </row>
    <row r="79" spans="1:20" x14ac:dyDescent="0.35">
      <c r="A79" s="18" t="s">
        <v>6790</v>
      </c>
      <c r="B79" s="18" t="s">
        <v>1862</v>
      </c>
      <c r="C79" s="17" t="s">
        <v>8820</v>
      </c>
      <c r="D79" s="17" t="s">
        <v>1914</v>
      </c>
      <c r="E79" s="17" t="s">
        <v>9520</v>
      </c>
      <c r="F79" s="26" t="str">
        <f t="shared" si="1"/>
        <v>0501606700200</v>
      </c>
      <c r="G79" s="18" t="s">
        <v>8826</v>
      </c>
      <c r="H79" s="18" t="s">
        <v>8825</v>
      </c>
      <c r="I79" s="18" t="s">
        <v>8822</v>
      </c>
      <c r="K79" s="18" t="s">
        <v>8797</v>
      </c>
      <c r="L79" s="18" t="s">
        <v>8821</v>
      </c>
      <c r="M79" s="18" t="s">
        <v>8824</v>
      </c>
      <c r="N79" s="18" t="s">
        <v>1827</v>
      </c>
      <c r="O79" s="17" t="s">
        <v>6799</v>
      </c>
      <c r="P79" s="17" t="s">
        <v>4231</v>
      </c>
      <c r="Q79" s="17" t="s">
        <v>6794</v>
      </c>
      <c r="R79" s="17" t="s">
        <v>1855</v>
      </c>
      <c r="S79" s="112" t="s">
        <v>8823</v>
      </c>
      <c r="T79" s="16" t="s">
        <v>8819</v>
      </c>
    </row>
    <row r="80" spans="1:20" x14ac:dyDescent="0.35">
      <c r="A80" s="18" t="s">
        <v>6790</v>
      </c>
      <c r="B80" s="18" t="s">
        <v>1862</v>
      </c>
      <c r="C80" s="17" t="s">
        <v>8811</v>
      </c>
      <c r="D80" s="17" t="s">
        <v>1914</v>
      </c>
      <c r="E80" s="17" t="s">
        <v>9520</v>
      </c>
      <c r="F80" s="26" t="str">
        <f t="shared" si="1"/>
        <v>0501606800200</v>
      </c>
      <c r="G80" s="18" t="s">
        <v>8818</v>
      </c>
      <c r="H80" s="18" t="s">
        <v>8817</v>
      </c>
      <c r="I80" s="18" t="s">
        <v>8816</v>
      </c>
      <c r="K80" s="18" t="s">
        <v>8695</v>
      </c>
      <c r="L80" s="18" t="s">
        <v>8815</v>
      </c>
      <c r="M80" s="18" t="s">
        <v>8814</v>
      </c>
      <c r="N80" s="18" t="s">
        <v>1827</v>
      </c>
      <c r="O80" s="17" t="s">
        <v>8681</v>
      </c>
      <c r="P80" s="17" t="s">
        <v>6794</v>
      </c>
      <c r="Q80" s="17" t="s">
        <v>6794</v>
      </c>
      <c r="R80" s="17" t="s">
        <v>1855</v>
      </c>
      <c r="S80" s="112" t="s">
        <v>8813</v>
      </c>
      <c r="T80" s="16" t="s">
        <v>8812</v>
      </c>
    </row>
    <row r="81" spans="1:20" x14ac:dyDescent="0.35">
      <c r="A81" s="18" t="s">
        <v>6790</v>
      </c>
      <c r="B81" s="18" t="s">
        <v>1862</v>
      </c>
      <c r="C81" s="17" t="s">
        <v>8804</v>
      </c>
      <c r="D81" s="17" t="s">
        <v>1914</v>
      </c>
      <c r="E81" s="17" t="s">
        <v>9520</v>
      </c>
      <c r="F81" s="26" t="str">
        <f t="shared" si="1"/>
        <v>0501606900200</v>
      </c>
      <c r="G81" s="18" t="s">
        <v>8810</v>
      </c>
      <c r="H81" s="18" t="s">
        <v>8809</v>
      </c>
      <c r="I81" s="18" t="s">
        <v>8808</v>
      </c>
      <c r="K81" s="18" t="s">
        <v>8695</v>
      </c>
      <c r="L81" s="18" t="s">
        <v>8807</v>
      </c>
      <c r="M81" s="18" t="s">
        <v>8806</v>
      </c>
      <c r="N81" s="18" t="s">
        <v>1827</v>
      </c>
      <c r="O81" s="17" t="s">
        <v>6803</v>
      </c>
      <c r="P81" s="17" t="s">
        <v>4231</v>
      </c>
      <c r="Q81" s="17" t="s">
        <v>6794</v>
      </c>
      <c r="R81" s="17" t="s">
        <v>1855</v>
      </c>
      <c r="S81" s="112" t="s">
        <v>8805</v>
      </c>
      <c r="T81" s="16" t="s">
        <v>8803</v>
      </c>
    </row>
    <row r="82" spans="1:20" x14ac:dyDescent="0.35">
      <c r="A82" s="18" t="s">
        <v>6790</v>
      </c>
      <c r="B82" s="18" t="s">
        <v>1862</v>
      </c>
      <c r="C82" s="17" t="s">
        <v>8799</v>
      </c>
      <c r="D82" s="17" t="s">
        <v>1914</v>
      </c>
      <c r="E82" s="17" t="s">
        <v>9520</v>
      </c>
      <c r="F82" s="26" t="str">
        <f t="shared" si="1"/>
        <v>0501607000200</v>
      </c>
      <c r="G82" s="18" t="s">
        <v>8802</v>
      </c>
      <c r="H82" s="18" t="s">
        <v>8801</v>
      </c>
      <c r="I82" s="18" t="s">
        <v>8798</v>
      </c>
      <c r="K82" s="18" t="s">
        <v>8797</v>
      </c>
      <c r="L82" s="18" t="s">
        <v>8796</v>
      </c>
      <c r="M82" s="18" t="s">
        <v>8795</v>
      </c>
      <c r="N82" s="18" t="s">
        <v>1827</v>
      </c>
      <c r="O82" s="17" t="s">
        <v>6803</v>
      </c>
      <c r="P82" s="17" t="s">
        <v>4231</v>
      </c>
      <c r="Q82" s="17" t="s">
        <v>6794</v>
      </c>
      <c r="R82" s="17" t="s">
        <v>1855</v>
      </c>
      <c r="S82" s="112" t="s">
        <v>8800</v>
      </c>
      <c r="T82" s="16" t="s">
        <v>8794</v>
      </c>
    </row>
    <row r="83" spans="1:20" x14ac:dyDescent="0.35">
      <c r="A83" s="18" t="s">
        <v>6790</v>
      </c>
      <c r="B83" s="18" t="s">
        <v>1862</v>
      </c>
      <c r="C83" s="17" t="s">
        <v>8790</v>
      </c>
      <c r="D83" s="17" t="s">
        <v>1914</v>
      </c>
      <c r="E83" s="17" t="s">
        <v>9520</v>
      </c>
      <c r="F83" s="26" t="str">
        <f t="shared" si="1"/>
        <v>0501607100200</v>
      </c>
      <c r="G83" s="18" t="s">
        <v>8793</v>
      </c>
      <c r="H83" s="18" t="s">
        <v>8792</v>
      </c>
      <c r="I83" s="18" t="s">
        <v>8789</v>
      </c>
      <c r="K83" s="18" t="s">
        <v>8788</v>
      </c>
      <c r="L83" s="18" t="s">
        <v>8787</v>
      </c>
      <c r="M83" s="18" t="s">
        <v>8786</v>
      </c>
      <c r="N83" s="18" t="s">
        <v>1827</v>
      </c>
      <c r="O83" s="17" t="s">
        <v>6799</v>
      </c>
      <c r="P83" s="17" t="s">
        <v>4231</v>
      </c>
      <c r="Q83" s="17" t="s">
        <v>6794</v>
      </c>
      <c r="R83" s="17" t="s">
        <v>1855</v>
      </c>
      <c r="S83" s="112" t="s">
        <v>8791</v>
      </c>
      <c r="T83" s="16" t="s">
        <v>8785</v>
      </c>
    </row>
    <row r="84" spans="1:20" x14ac:dyDescent="0.35">
      <c r="A84" s="18" t="s">
        <v>6790</v>
      </c>
      <c r="B84" s="18" t="s">
        <v>1862</v>
      </c>
      <c r="C84" s="17" t="s">
        <v>8782</v>
      </c>
      <c r="D84" s="17" t="s">
        <v>1914</v>
      </c>
      <c r="E84" s="17" t="s">
        <v>9520</v>
      </c>
      <c r="F84" s="26" t="str">
        <f t="shared" si="1"/>
        <v>0501607200200</v>
      </c>
      <c r="G84" s="18" t="s">
        <v>8784</v>
      </c>
      <c r="H84" s="18" t="s">
        <v>8781</v>
      </c>
      <c r="I84" s="18" t="s">
        <v>8780</v>
      </c>
      <c r="K84" s="18" t="s">
        <v>8695</v>
      </c>
      <c r="L84" s="18" t="s">
        <v>8779</v>
      </c>
      <c r="M84" s="18" t="s">
        <v>8778</v>
      </c>
      <c r="N84" s="18" t="s">
        <v>2078</v>
      </c>
      <c r="O84" s="17" t="s">
        <v>6803</v>
      </c>
      <c r="P84" s="17" t="s">
        <v>4231</v>
      </c>
      <c r="Q84" s="17" t="s">
        <v>6794</v>
      </c>
      <c r="R84" s="17" t="s">
        <v>1855</v>
      </c>
      <c r="S84" s="112" t="s">
        <v>8783</v>
      </c>
      <c r="T84" s="16" t="s">
        <v>8777</v>
      </c>
    </row>
    <row r="85" spans="1:20" x14ac:dyDescent="0.35">
      <c r="A85" s="18" t="s">
        <v>6790</v>
      </c>
      <c r="B85" s="18" t="s">
        <v>1862</v>
      </c>
      <c r="C85" s="17" t="s">
        <v>8772</v>
      </c>
      <c r="D85" s="17" t="s">
        <v>1914</v>
      </c>
      <c r="E85" s="17" t="s">
        <v>9520</v>
      </c>
      <c r="F85" s="26" t="str">
        <f t="shared" si="1"/>
        <v>0501607300200</v>
      </c>
      <c r="G85" s="18" t="s">
        <v>8776</v>
      </c>
      <c r="H85" s="18" t="s">
        <v>8775</v>
      </c>
      <c r="I85" s="18" t="s">
        <v>8771</v>
      </c>
      <c r="K85" s="18" t="s">
        <v>8695</v>
      </c>
      <c r="L85" s="18" t="s">
        <v>8774</v>
      </c>
      <c r="M85" s="18" t="s">
        <v>8770</v>
      </c>
      <c r="N85" s="18" t="s">
        <v>1827</v>
      </c>
      <c r="O85" s="17" t="s">
        <v>6803</v>
      </c>
      <c r="P85" s="17" t="s">
        <v>4231</v>
      </c>
      <c r="Q85" s="17" t="s">
        <v>6794</v>
      </c>
      <c r="R85" s="17" t="s">
        <v>1855</v>
      </c>
      <c r="S85" s="112" t="s">
        <v>8773</v>
      </c>
      <c r="T85" s="16" t="s">
        <v>8769</v>
      </c>
    </row>
    <row r="86" spans="1:20" x14ac:dyDescent="0.35">
      <c r="A86" s="18" t="s">
        <v>6790</v>
      </c>
      <c r="B86" s="18" t="s">
        <v>1862</v>
      </c>
      <c r="C86" s="17" t="s">
        <v>8762</v>
      </c>
      <c r="D86" s="17" t="s">
        <v>1914</v>
      </c>
      <c r="E86" s="17" t="s">
        <v>9520</v>
      </c>
      <c r="F86" s="26" t="str">
        <f t="shared" si="1"/>
        <v>0501607350200</v>
      </c>
      <c r="G86" s="18" t="s">
        <v>8768</v>
      </c>
      <c r="H86" s="18" t="s">
        <v>8767</v>
      </c>
      <c r="I86" s="18" t="s">
        <v>8764</v>
      </c>
      <c r="K86" s="18" t="s">
        <v>8695</v>
      </c>
      <c r="L86" s="18" t="s">
        <v>8763</v>
      </c>
      <c r="M86" s="18" t="s">
        <v>8766</v>
      </c>
      <c r="N86" s="18" t="s">
        <v>1827</v>
      </c>
      <c r="O86" s="17" t="s">
        <v>6803</v>
      </c>
      <c r="P86" s="17" t="s">
        <v>4231</v>
      </c>
      <c r="Q86" s="17" t="s">
        <v>6794</v>
      </c>
      <c r="R86" s="17" t="s">
        <v>1855</v>
      </c>
      <c r="S86" s="112" t="s">
        <v>8765</v>
      </c>
      <c r="T86" s="16" t="s">
        <v>8761</v>
      </c>
    </row>
    <row r="87" spans="1:20" x14ac:dyDescent="0.35">
      <c r="A87" s="18" t="s">
        <v>6790</v>
      </c>
      <c r="B87" s="18" t="s">
        <v>1862</v>
      </c>
      <c r="C87" s="17" t="s">
        <v>8753</v>
      </c>
      <c r="D87" s="17" t="s">
        <v>1914</v>
      </c>
      <c r="E87" s="17" t="s">
        <v>9520</v>
      </c>
      <c r="F87" s="26" t="str">
        <f t="shared" si="1"/>
        <v>0501607400200</v>
      </c>
      <c r="G87" s="18" t="s">
        <v>8760</v>
      </c>
      <c r="H87" s="18" t="s">
        <v>8759</v>
      </c>
      <c r="I87" s="18" t="s">
        <v>8758</v>
      </c>
      <c r="K87" s="18" t="s">
        <v>8692</v>
      </c>
      <c r="L87" s="18" t="s">
        <v>8757</v>
      </c>
      <c r="M87" s="18" t="s">
        <v>8756</v>
      </c>
      <c r="N87" s="18" t="s">
        <v>1827</v>
      </c>
      <c r="O87" s="17" t="s">
        <v>6803</v>
      </c>
      <c r="P87" s="17" t="s">
        <v>4231</v>
      </c>
      <c r="Q87" s="17" t="s">
        <v>6794</v>
      </c>
      <c r="R87" s="17" t="s">
        <v>1855</v>
      </c>
      <c r="S87" s="112" t="s">
        <v>8755</v>
      </c>
      <c r="T87" s="16" t="s">
        <v>8754</v>
      </c>
    </row>
    <row r="88" spans="1:20" x14ac:dyDescent="0.35">
      <c r="A88" s="18" t="s">
        <v>6790</v>
      </c>
      <c r="B88" s="18" t="s">
        <v>1862</v>
      </c>
      <c r="C88" s="17" t="s">
        <v>8745</v>
      </c>
      <c r="D88" s="17" t="s">
        <v>1928</v>
      </c>
      <c r="E88" s="17" t="s">
        <v>9520</v>
      </c>
      <c r="F88" s="26" t="str">
        <f t="shared" si="1"/>
        <v>0501620201700</v>
      </c>
      <c r="G88" s="18" t="s">
        <v>8752</v>
      </c>
      <c r="H88" s="18" t="s">
        <v>8751</v>
      </c>
      <c r="I88" s="18" t="s">
        <v>8748</v>
      </c>
      <c r="K88" s="18" t="s">
        <v>8744</v>
      </c>
      <c r="L88" s="18" t="s">
        <v>8747</v>
      </c>
      <c r="M88" s="18" t="s">
        <v>8750</v>
      </c>
      <c r="N88" s="18" t="s">
        <v>1829</v>
      </c>
      <c r="O88" s="17" t="s">
        <v>8734</v>
      </c>
      <c r="P88" s="17" t="s">
        <v>6794</v>
      </c>
      <c r="Q88" s="17" t="s">
        <v>6794</v>
      </c>
      <c r="R88" s="17" t="s">
        <v>1855</v>
      </c>
      <c r="S88" s="112" t="s">
        <v>8749</v>
      </c>
      <c r="T88" s="16" t="s">
        <v>8746</v>
      </c>
    </row>
    <row r="89" spans="1:20" x14ac:dyDescent="0.35">
      <c r="A89" s="18" t="s">
        <v>6790</v>
      </c>
      <c r="B89" s="18" t="s">
        <v>1862</v>
      </c>
      <c r="C89" s="17" t="s">
        <v>8738</v>
      </c>
      <c r="D89" s="17" t="s">
        <v>1928</v>
      </c>
      <c r="E89" s="17" t="s">
        <v>9520</v>
      </c>
      <c r="F89" s="26" t="str">
        <f t="shared" si="1"/>
        <v>0501620301700</v>
      </c>
      <c r="G89" s="18" t="s">
        <v>8743</v>
      </c>
      <c r="H89" s="18" t="s">
        <v>8742</v>
      </c>
      <c r="I89" s="18" t="s">
        <v>8737</v>
      </c>
      <c r="K89" s="18" t="s">
        <v>8736</v>
      </c>
      <c r="L89" s="18" t="s">
        <v>8735</v>
      </c>
      <c r="M89" s="18" t="s">
        <v>8741</v>
      </c>
      <c r="N89" s="18" t="s">
        <v>1829</v>
      </c>
      <c r="O89" s="17" t="s">
        <v>8734</v>
      </c>
      <c r="P89" s="17" t="s">
        <v>6794</v>
      </c>
      <c r="Q89" s="17" t="s">
        <v>6794</v>
      </c>
      <c r="R89" s="17" t="s">
        <v>1855</v>
      </c>
      <c r="S89" s="112" t="s">
        <v>8740</v>
      </c>
    </row>
    <row r="90" spans="1:20" x14ac:dyDescent="0.35">
      <c r="A90" s="18" t="s">
        <v>6790</v>
      </c>
      <c r="B90" s="18" t="s">
        <v>1862</v>
      </c>
      <c r="C90" s="17" t="s">
        <v>8728</v>
      </c>
      <c r="D90" s="17" t="s">
        <v>1928</v>
      </c>
      <c r="E90" s="17" t="s">
        <v>9520</v>
      </c>
      <c r="F90" s="26" t="str">
        <f t="shared" si="1"/>
        <v>0501620701700</v>
      </c>
      <c r="G90" s="18" t="s">
        <v>8733</v>
      </c>
      <c r="H90" s="18" t="s">
        <v>8732</v>
      </c>
      <c r="I90" s="18" t="s">
        <v>8727</v>
      </c>
      <c r="K90" s="18" t="s">
        <v>8726</v>
      </c>
      <c r="L90" s="18" t="s">
        <v>8725</v>
      </c>
      <c r="M90" s="18" t="s">
        <v>8731</v>
      </c>
      <c r="N90" s="18" t="s">
        <v>1829</v>
      </c>
      <c r="O90" s="17" t="s">
        <v>8709</v>
      </c>
      <c r="P90" s="17" t="s">
        <v>4953</v>
      </c>
      <c r="Q90" s="17" t="s">
        <v>6794</v>
      </c>
      <c r="R90" s="17" t="s">
        <v>1855</v>
      </c>
      <c r="S90" s="112" t="s">
        <v>8730</v>
      </c>
      <c r="T90" s="16" t="s">
        <v>8724</v>
      </c>
    </row>
    <row r="91" spans="1:20" x14ac:dyDescent="0.35">
      <c r="A91" s="18" t="s">
        <v>6790</v>
      </c>
      <c r="B91" s="18" t="s">
        <v>1862</v>
      </c>
      <c r="C91" s="17" t="s">
        <v>8715</v>
      </c>
      <c r="D91" s="17" t="s">
        <v>1928</v>
      </c>
      <c r="E91" s="17" t="s">
        <v>9520</v>
      </c>
      <c r="F91" s="26" t="str">
        <f t="shared" si="1"/>
        <v>0501621101700</v>
      </c>
      <c r="G91" s="18" t="s">
        <v>8723</v>
      </c>
      <c r="H91" s="18" t="s">
        <v>8722</v>
      </c>
      <c r="I91" s="18" t="s">
        <v>8721</v>
      </c>
      <c r="K91" s="18" t="s">
        <v>8714</v>
      </c>
      <c r="L91" s="18" t="s">
        <v>8720</v>
      </c>
      <c r="M91" s="18" t="s">
        <v>8719</v>
      </c>
      <c r="N91" s="18" t="s">
        <v>1829</v>
      </c>
      <c r="O91" s="17" t="s">
        <v>4227</v>
      </c>
      <c r="P91" s="17" t="s">
        <v>4226</v>
      </c>
      <c r="Q91" s="17" t="s">
        <v>3473</v>
      </c>
      <c r="R91" s="17" t="s">
        <v>1855</v>
      </c>
      <c r="S91" s="112" t="s">
        <v>8718</v>
      </c>
      <c r="T91" s="16" t="s">
        <v>8717</v>
      </c>
    </row>
    <row r="92" spans="1:20" x14ac:dyDescent="0.35">
      <c r="A92" s="18" t="s">
        <v>6790</v>
      </c>
      <c r="B92" s="18" t="s">
        <v>1862</v>
      </c>
      <c r="C92" s="17" t="s">
        <v>8702</v>
      </c>
      <c r="D92" s="17" t="s">
        <v>1928</v>
      </c>
      <c r="E92" s="17" t="s">
        <v>9520</v>
      </c>
      <c r="F92" s="26" t="str">
        <f t="shared" si="1"/>
        <v>0501621401700</v>
      </c>
      <c r="G92" s="18" t="s">
        <v>8713</v>
      </c>
      <c r="H92" s="18" t="s">
        <v>8712</v>
      </c>
      <c r="I92" s="18" t="s">
        <v>8706</v>
      </c>
      <c r="K92" s="18" t="s">
        <v>8705</v>
      </c>
      <c r="L92" s="18" t="s">
        <v>8704</v>
      </c>
      <c r="M92" s="18" t="s">
        <v>8711</v>
      </c>
      <c r="N92" s="18" t="s">
        <v>1829</v>
      </c>
      <c r="O92" s="17" t="s">
        <v>8703</v>
      </c>
      <c r="P92" s="17" t="s">
        <v>4226</v>
      </c>
      <c r="Q92" s="17" t="s">
        <v>4231</v>
      </c>
      <c r="R92" s="17" t="s">
        <v>1855</v>
      </c>
      <c r="S92" s="112" t="s">
        <v>8710</v>
      </c>
      <c r="T92" s="16" t="s">
        <v>8701</v>
      </c>
    </row>
    <row r="93" spans="1:20" x14ac:dyDescent="0.35">
      <c r="A93" s="18" t="s">
        <v>6790</v>
      </c>
      <c r="B93" s="18" t="s">
        <v>1862</v>
      </c>
      <c r="C93" s="17" t="s">
        <v>8693</v>
      </c>
      <c r="D93" s="17" t="s">
        <v>1928</v>
      </c>
      <c r="E93" s="17" t="s">
        <v>9520</v>
      </c>
      <c r="F93" s="26" t="str">
        <f t="shared" si="1"/>
        <v>0501621901700</v>
      </c>
      <c r="G93" s="18" t="s">
        <v>8700</v>
      </c>
      <c r="H93" s="18" t="s">
        <v>8699</v>
      </c>
      <c r="I93" s="18" t="s">
        <v>8696</v>
      </c>
      <c r="K93" s="18" t="s">
        <v>8695</v>
      </c>
      <c r="L93" s="18" t="s">
        <v>8694</v>
      </c>
      <c r="M93" s="18" t="s">
        <v>8698</v>
      </c>
      <c r="N93" s="18" t="s">
        <v>1829</v>
      </c>
      <c r="O93" s="17" t="s">
        <v>6799</v>
      </c>
      <c r="P93" s="17" t="s">
        <v>4231</v>
      </c>
      <c r="Q93" s="17" t="s">
        <v>6794</v>
      </c>
      <c r="R93" s="17" t="s">
        <v>1855</v>
      </c>
      <c r="S93" s="112" t="s">
        <v>8697</v>
      </c>
    </row>
    <row r="94" spans="1:20" x14ac:dyDescent="0.35">
      <c r="A94" s="18" t="s">
        <v>6790</v>
      </c>
      <c r="B94" s="18" t="s">
        <v>1862</v>
      </c>
      <c r="C94" s="17" t="s">
        <v>8683</v>
      </c>
      <c r="D94" s="17" t="s">
        <v>1928</v>
      </c>
      <c r="E94" s="17" t="s">
        <v>9520</v>
      </c>
      <c r="F94" s="26" t="str">
        <f t="shared" si="1"/>
        <v>0501622501700</v>
      </c>
      <c r="G94" s="18" t="s">
        <v>8691</v>
      </c>
      <c r="H94" s="18" t="s">
        <v>8690</v>
      </c>
      <c r="I94" s="18" t="s">
        <v>8685</v>
      </c>
      <c r="K94" s="18" t="s">
        <v>8682</v>
      </c>
      <c r="L94" s="18" t="s">
        <v>8684</v>
      </c>
      <c r="M94" s="18" t="s">
        <v>8689</v>
      </c>
      <c r="N94" s="18" t="s">
        <v>1829</v>
      </c>
      <c r="O94" s="17" t="s">
        <v>8681</v>
      </c>
      <c r="P94" s="17" t="s">
        <v>6794</v>
      </c>
      <c r="Q94" s="17" t="s">
        <v>4219</v>
      </c>
      <c r="R94" s="17" t="s">
        <v>1855</v>
      </c>
      <c r="S94" s="112" t="s">
        <v>8688</v>
      </c>
      <c r="T94" s="16" t="s">
        <v>8687</v>
      </c>
    </row>
    <row r="95" spans="1:20" x14ac:dyDescent="0.35">
      <c r="A95" s="18" t="s">
        <v>6790</v>
      </c>
      <c r="B95" s="18" t="s">
        <v>1862</v>
      </c>
      <c r="C95" s="17" t="s">
        <v>8677</v>
      </c>
      <c r="D95" s="17" t="s">
        <v>1914</v>
      </c>
      <c r="E95" s="17" t="s">
        <v>9520</v>
      </c>
      <c r="F95" s="26" t="str">
        <f t="shared" si="1"/>
        <v>0601607800200</v>
      </c>
      <c r="G95" s="18" t="s">
        <v>8680</v>
      </c>
      <c r="H95" s="18" t="s">
        <v>8679</v>
      </c>
      <c r="I95" s="18" t="s">
        <v>8676</v>
      </c>
      <c r="K95" s="18" t="s">
        <v>8675</v>
      </c>
      <c r="L95" s="18" t="s">
        <v>8674</v>
      </c>
      <c r="M95" s="18" t="s">
        <v>8673</v>
      </c>
      <c r="N95" s="18" t="s">
        <v>1827</v>
      </c>
      <c r="O95" s="17" t="s">
        <v>6800</v>
      </c>
      <c r="P95" s="17" t="s">
        <v>4219</v>
      </c>
      <c r="Q95" s="17" t="s">
        <v>1831</v>
      </c>
      <c r="R95" s="17" t="s">
        <v>1855</v>
      </c>
      <c r="S95" s="112" t="s">
        <v>8678</v>
      </c>
    </row>
    <row r="96" spans="1:20" x14ac:dyDescent="0.35">
      <c r="A96" s="18" t="s">
        <v>6790</v>
      </c>
      <c r="B96" s="18" t="s">
        <v>1862</v>
      </c>
      <c r="C96" s="17" t="s">
        <v>8668</v>
      </c>
      <c r="D96" s="17" t="s">
        <v>1914</v>
      </c>
      <c r="E96" s="17" t="s">
        <v>9520</v>
      </c>
      <c r="F96" s="26" t="str">
        <f t="shared" si="1"/>
        <v>0601607900200</v>
      </c>
      <c r="G96" s="18" t="s">
        <v>8672</v>
      </c>
      <c r="H96" s="18" t="s">
        <v>8671</v>
      </c>
      <c r="I96" s="18" t="s">
        <v>8667</v>
      </c>
      <c r="K96" s="18" t="s">
        <v>8368</v>
      </c>
      <c r="L96" s="18" t="s">
        <v>8666</v>
      </c>
      <c r="M96" s="18" t="s">
        <v>8665</v>
      </c>
      <c r="N96" s="18" t="s">
        <v>1827</v>
      </c>
      <c r="O96" s="17" t="s">
        <v>6800</v>
      </c>
      <c r="P96" s="17" t="s">
        <v>4219</v>
      </c>
      <c r="Q96" s="17" t="s">
        <v>1831</v>
      </c>
      <c r="R96" s="17" t="s">
        <v>1855</v>
      </c>
      <c r="S96" s="112" t="s">
        <v>8670</v>
      </c>
      <c r="T96" s="16" t="s">
        <v>8669</v>
      </c>
    </row>
    <row r="97" spans="1:20" x14ac:dyDescent="0.35">
      <c r="A97" s="18" t="s">
        <v>6790</v>
      </c>
      <c r="B97" s="18" t="s">
        <v>1862</v>
      </c>
      <c r="C97" s="17" t="s">
        <v>8659</v>
      </c>
      <c r="D97" s="17" t="s">
        <v>1914</v>
      </c>
      <c r="E97" s="17" t="s">
        <v>9520</v>
      </c>
      <c r="F97" s="26" t="str">
        <f t="shared" si="1"/>
        <v>0601608000200</v>
      </c>
      <c r="G97" s="18" t="s">
        <v>8664</v>
      </c>
      <c r="H97" s="18" t="s">
        <v>8663</v>
      </c>
      <c r="I97" s="18" t="s">
        <v>8658</v>
      </c>
      <c r="K97" s="18" t="s">
        <v>8368</v>
      </c>
      <c r="L97" s="18" t="s">
        <v>8657</v>
      </c>
      <c r="M97" s="18" t="s">
        <v>8660</v>
      </c>
      <c r="N97" s="18" t="s">
        <v>1827</v>
      </c>
      <c r="O97" s="17" t="s">
        <v>6800</v>
      </c>
      <c r="P97" s="17" t="s">
        <v>4219</v>
      </c>
      <c r="Q97" s="17" t="s">
        <v>1831</v>
      </c>
      <c r="R97" s="17" t="s">
        <v>1855</v>
      </c>
      <c r="S97" s="112" t="s">
        <v>8662</v>
      </c>
      <c r="T97" s="16" t="s">
        <v>8661</v>
      </c>
    </row>
    <row r="98" spans="1:20" x14ac:dyDescent="0.35">
      <c r="A98" s="18" t="s">
        <v>6790</v>
      </c>
      <c r="B98" s="18" t="s">
        <v>1862</v>
      </c>
      <c r="C98" s="17" t="s">
        <v>8650</v>
      </c>
      <c r="D98" s="17" t="s">
        <v>1914</v>
      </c>
      <c r="E98" s="17" t="s">
        <v>9520</v>
      </c>
      <c r="F98" s="26" t="str">
        <f t="shared" si="1"/>
        <v>0601608100200</v>
      </c>
      <c r="G98" s="18" t="s">
        <v>8656</v>
      </c>
      <c r="H98" s="18" t="s">
        <v>8655</v>
      </c>
      <c r="I98" s="18" t="s">
        <v>8654</v>
      </c>
      <c r="K98" s="18" t="s">
        <v>8649</v>
      </c>
      <c r="L98" s="18" t="s">
        <v>8652</v>
      </c>
      <c r="M98" s="18" t="s">
        <v>8648</v>
      </c>
      <c r="N98" s="18" t="s">
        <v>1827</v>
      </c>
      <c r="O98" s="17" t="s">
        <v>6800</v>
      </c>
      <c r="P98" s="17" t="s">
        <v>4219</v>
      </c>
      <c r="Q98" s="17" t="s">
        <v>1831</v>
      </c>
      <c r="R98" s="17" t="s">
        <v>1855</v>
      </c>
      <c r="S98" s="112" t="s">
        <v>8653</v>
      </c>
      <c r="T98" s="16" t="s">
        <v>8651</v>
      </c>
    </row>
    <row r="99" spans="1:20" x14ac:dyDescent="0.35">
      <c r="A99" s="18" t="s">
        <v>6790</v>
      </c>
      <c r="B99" s="18" t="s">
        <v>1862</v>
      </c>
      <c r="C99" s="17" t="s">
        <v>8641</v>
      </c>
      <c r="D99" s="17" t="s">
        <v>1914</v>
      </c>
      <c r="E99" s="17" t="s">
        <v>9520</v>
      </c>
      <c r="F99" s="26" t="str">
        <f t="shared" si="1"/>
        <v>0601608300200</v>
      </c>
      <c r="G99" s="18" t="s">
        <v>8647</v>
      </c>
      <c r="H99" s="18" t="s">
        <v>8646</v>
      </c>
      <c r="I99" s="18" t="s">
        <v>8643</v>
      </c>
      <c r="K99" s="18" t="s">
        <v>8377</v>
      </c>
      <c r="L99" s="18" t="s">
        <v>8642</v>
      </c>
      <c r="M99" s="18" t="s">
        <v>8645</v>
      </c>
      <c r="N99" s="18" t="s">
        <v>1827</v>
      </c>
      <c r="O99" s="17" t="s">
        <v>4244</v>
      </c>
      <c r="P99" s="17" t="s">
        <v>4243</v>
      </c>
      <c r="Q99" s="17" t="s">
        <v>1831</v>
      </c>
      <c r="R99" s="17" t="s">
        <v>1855</v>
      </c>
      <c r="S99" s="112" t="s">
        <v>8644</v>
      </c>
      <c r="T99" s="16" t="s">
        <v>8640</v>
      </c>
    </row>
    <row r="100" spans="1:20" x14ac:dyDescent="0.35">
      <c r="A100" s="18" t="s">
        <v>6790</v>
      </c>
      <c r="B100" s="18" t="s">
        <v>1862</v>
      </c>
      <c r="C100" s="17" t="s">
        <v>8633</v>
      </c>
      <c r="D100" s="17" t="s">
        <v>1914</v>
      </c>
      <c r="E100" s="17" t="s">
        <v>9520</v>
      </c>
      <c r="F100" s="26" t="str">
        <f t="shared" si="1"/>
        <v>0601608400200</v>
      </c>
      <c r="G100" s="18" t="s">
        <v>8639</v>
      </c>
      <c r="H100" s="18" t="s">
        <v>8638</v>
      </c>
      <c r="I100" s="18" t="s">
        <v>8637</v>
      </c>
      <c r="K100" s="18" t="s">
        <v>8377</v>
      </c>
      <c r="L100" s="18" t="s">
        <v>8636</v>
      </c>
      <c r="M100" s="18" t="s">
        <v>8635</v>
      </c>
      <c r="N100" s="18" t="s">
        <v>1827</v>
      </c>
      <c r="O100" s="17" t="s">
        <v>6806</v>
      </c>
      <c r="P100" s="17" t="s">
        <v>4243</v>
      </c>
      <c r="Q100" s="17" t="s">
        <v>1831</v>
      </c>
      <c r="R100" s="17" t="s">
        <v>1855</v>
      </c>
      <c r="S100" s="112" t="s">
        <v>8634</v>
      </c>
      <c r="T100" s="16" t="s">
        <v>8632</v>
      </c>
    </row>
    <row r="101" spans="1:20" x14ac:dyDescent="0.35">
      <c r="A101" s="18" t="s">
        <v>6790</v>
      </c>
      <c r="B101" s="18" t="s">
        <v>1862</v>
      </c>
      <c r="C101" s="17" t="s">
        <v>8627</v>
      </c>
      <c r="D101" s="17" t="s">
        <v>1914</v>
      </c>
      <c r="E101" s="17" t="s">
        <v>9520</v>
      </c>
      <c r="F101" s="26" t="str">
        <f t="shared" si="1"/>
        <v>0601608450200</v>
      </c>
      <c r="G101" s="18" t="s">
        <v>8631</v>
      </c>
      <c r="H101" s="18" t="s">
        <v>8630</v>
      </c>
      <c r="I101" s="18" t="s">
        <v>8626</v>
      </c>
      <c r="K101" s="18" t="s">
        <v>8618</v>
      </c>
      <c r="L101" s="18" t="s">
        <v>8625</v>
      </c>
      <c r="M101" s="18" t="s">
        <v>8629</v>
      </c>
      <c r="N101" s="18" t="s">
        <v>1827</v>
      </c>
      <c r="O101" s="17" t="s">
        <v>6806</v>
      </c>
      <c r="P101" s="17" t="s">
        <v>4243</v>
      </c>
      <c r="Q101" s="17" t="s">
        <v>1831</v>
      </c>
      <c r="R101" s="17" t="s">
        <v>1855</v>
      </c>
      <c r="S101" s="112" t="s">
        <v>8628</v>
      </c>
      <c r="T101" s="16" t="s">
        <v>8624</v>
      </c>
    </row>
    <row r="102" spans="1:20" x14ac:dyDescent="0.35">
      <c r="A102" s="18" t="s">
        <v>6790</v>
      </c>
      <c r="B102" s="18" t="s">
        <v>1862</v>
      </c>
      <c r="C102" s="17" t="s">
        <v>8620</v>
      </c>
      <c r="D102" s="17" t="s">
        <v>1914</v>
      </c>
      <c r="E102" s="17" t="s">
        <v>9520</v>
      </c>
      <c r="F102" s="26" t="str">
        <f t="shared" si="1"/>
        <v>0601608550200</v>
      </c>
      <c r="G102" s="18" t="s">
        <v>8623</v>
      </c>
      <c r="H102" s="18" t="s">
        <v>8622</v>
      </c>
      <c r="I102" s="18" t="s">
        <v>8619</v>
      </c>
      <c r="K102" s="18" t="s">
        <v>8618</v>
      </c>
      <c r="L102" s="18" t="s">
        <v>8617</v>
      </c>
      <c r="M102" s="18" t="s">
        <v>8616</v>
      </c>
      <c r="N102" s="18" t="s">
        <v>1827</v>
      </c>
      <c r="O102" s="17" t="s">
        <v>6806</v>
      </c>
      <c r="P102" s="17" t="s">
        <v>4243</v>
      </c>
      <c r="Q102" s="17" t="s">
        <v>1831</v>
      </c>
      <c r="R102" s="17" t="s">
        <v>1855</v>
      </c>
      <c r="S102" s="112" t="s">
        <v>8621</v>
      </c>
      <c r="T102" s="16" t="s">
        <v>8615</v>
      </c>
    </row>
    <row r="103" spans="1:20" x14ac:dyDescent="0.35">
      <c r="A103" s="18" t="s">
        <v>6790</v>
      </c>
      <c r="B103" s="18" t="s">
        <v>1862</v>
      </c>
      <c r="C103" s="17" t="s">
        <v>8611</v>
      </c>
      <c r="D103" s="17" t="s">
        <v>1914</v>
      </c>
      <c r="E103" s="17" t="s">
        <v>9520</v>
      </c>
      <c r="F103" s="26" t="str">
        <f t="shared" si="1"/>
        <v>0601608600200</v>
      </c>
      <c r="G103" s="18" t="s">
        <v>8614</v>
      </c>
      <c r="H103" s="18" t="s">
        <v>8613</v>
      </c>
      <c r="I103" s="18" t="s">
        <v>8610</v>
      </c>
      <c r="K103" s="18" t="s">
        <v>8609</v>
      </c>
      <c r="L103" s="18" t="s">
        <v>8608</v>
      </c>
      <c r="M103" s="18" t="s">
        <v>8607</v>
      </c>
      <c r="N103" s="18" t="s">
        <v>1827</v>
      </c>
      <c r="O103" s="17" t="s">
        <v>6802</v>
      </c>
      <c r="P103" s="17" t="s">
        <v>4219</v>
      </c>
      <c r="Q103" s="17" t="s">
        <v>1831</v>
      </c>
      <c r="R103" s="17" t="s">
        <v>1855</v>
      </c>
      <c r="S103" s="112" t="s">
        <v>8612</v>
      </c>
      <c r="T103" s="16" t="s">
        <v>8606</v>
      </c>
    </row>
    <row r="104" spans="1:20" x14ac:dyDescent="0.35">
      <c r="A104" s="18" t="s">
        <v>6790</v>
      </c>
      <c r="B104" s="18" t="s">
        <v>1862</v>
      </c>
      <c r="C104" s="17" t="s">
        <v>8598</v>
      </c>
      <c r="D104" s="17" t="s">
        <v>1914</v>
      </c>
      <c r="E104" s="17" t="s">
        <v>9520</v>
      </c>
      <c r="F104" s="26" t="str">
        <f t="shared" si="1"/>
        <v>0601608700200</v>
      </c>
      <c r="G104" s="18" t="s">
        <v>8605</v>
      </c>
      <c r="H104" s="18" t="s">
        <v>8604</v>
      </c>
      <c r="I104" s="18" t="s">
        <v>8603</v>
      </c>
      <c r="K104" s="18" t="s">
        <v>8599</v>
      </c>
      <c r="L104" s="18" t="s">
        <v>8602</v>
      </c>
      <c r="M104" s="18" t="s">
        <v>8601</v>
      </c>
      <c r="N104" s="18" t="s">
        <v>1827</v>
      </c>
      <c r="O104" s="17" t="s">
        <v>8383</v>
      </c>
      <c r="P104" s="17" t="s">
        <v>1949</v>
      </c>
      <c r="Q104" s="17" t="s">
        <v>1949</v>
      </c>
      <c r="R104" s="17" t="s">
        <v>1855</v>
      </c>
      <c r="S104" s="112" t="s">
        <v>8600</v>
      </c>
      <c r="T104" s="16" t="s">
        <v>8597</v>
      </c>
    </row>
    <row r="105" spans="1:20" x14ac:dyDescent="0.35">
      <c r="A105" s="18" t="s">
        <v>6790</v>
      </c>
      <c r="B105" s="18" t="s">
        <v>1862</v>
      </c>
      <c r="C105" s="17" t="s">
        <v>8589</v>
      </c>
      <c r="D105" s="17" t="s">
        <v>1914</v>
      </c>
      <c r="E105" s="17" t="s">
        <v>9520</v>
      </c>
      <c r="F105" s="26" t="str">
        <f t="shared" si="1"/>
        <v>0601608800200</v>
      </c>
      <c r="G105" s="18" t="s">
        <v>8596</v>
      </c>
      <c r="H105" s="18" t="s">
        <v>8595</v>
      </c>
      <c r="I105" s="18" t="s">
        <v>8594</v>
      </c>
      <c r="K105" s="18" t="s">
        <v>8588</v>
      </c>
      <c r="L105" s="18" t="s">
        <v>8593</v>
      </c>
      <c r="M105" s="18" t="s">
        <v>8592</v>
      </c>
      <c r="N105" s="18" t="s">
        <v>1827</v>
      </c>
      <c r="O105" s="17" t="s">
        <v>8383</v>
      </c>
      <c r="P105" s="17" t="s">
        <v>1949</v>
      </c>
      <c r="Q105" s="17" t="s">
        <v>1813</v>
      </c>
      <c r="R105" s="17" t="s">
        <v>1855</v>
      </c>
      <c r="S105" s="112" t="s">
        <v>8591</v>
      </c>
      <c r="T105" s="16" t="s">
        <v>8590</v>
      </c>
    </row>
    <row r="106" spans="1:20" x14ac:dyDescent="0.35">
      <c r="A106" s="18" t="s">
        <v>6790</v>
      </c>
      <c r="B106" s="18" t="s">
        <v>1862</v>
      </c>
      <c r="C106" s="17" t="s">
        <v>8580</v>
      </c>
      <c r="D106" s="17" t="s">
        <v>1914</v>
      </c>
      <c r="E106" s="17" t="s">
        <v>9520</v>
      </c>
      <c r="F106" s="26" t="str">
        <f t="shared" si="1"/>
        <v>0601608900200</v>
      </c>
      <c r="G106" s="18" t="s">
        <v>8587</v>
      </c>
      <c r="H106" s="18" t="s">
        <v>8586</v>
      </c>
      <c r="I106" s="18" t="s">
        <v>8585</v>
      </c>
      <c r="K106" s="18" t="s">
        <v>8581</v>
      </c>
      <c r="L106" s="18" t="s">
        <v>8584</v>
      </c>
      <c r="M106" s="18" t="s">
        <v>8583</v>
      </c>
      <c r="N106" s="18" t="s">
        <v>1827</v>
      </c>
      <c r="O106" s="17" t="s">
        <v>4244</v>
      </c>
      <c r="P106" s="17" t="s">
        <v>4243</v>
      </c>
      <c r="Q106" s="17" t="s">
        <v>1949</v>
      </c>
      <c r="R106" s="17" t="s">
        <v>1855</v>
      </c>
      <c r="S106" s="112" t="s">
        <v>8582</v>
      </c>
      <c r="T106" s="16" t="s">
        <v>8579</v>
      </c>
    </row>
    <row r="107" spans="1:20" x14ac:dyDescent="0.35">
      <c r="A107" s="18" t="s">
        <v>6790</v>
      </c>
      <c r="B107" s="18" t="s">
        <v>1862</v>
      </c>
      <c r="C107" s="17" t="s">
        <v>8572</v>
      </c>
      <c r="D107" s="17" t="s">
        <v>1914</v>
      </c>
      <c r="E107" s="17" t="s">
        <v>9520</v>
      </c>
      <c r="F107" s="26" t="str">
        <f t="shared" si="1"/>
        <v>0601609000200</v>
      </c>
      <c r="G107" s="18" t="s">
        <v>8578</v>
      </c>
      <c r="H107" s="18" t="s">
        <v>8577</v>
      </c>
      <c r="I107" s="18" t="s">
        <v>8576</v>
      </c>
      <c r="K107" s="18" t="s">
        <v>8571</v>
      </c>
      <c r="L107" s="18" t="s">
        <v>8575</v>
      </c>
      <c r="M107" s="18" t="s">
        <v>8574</v>
      </c>
      <c r="N107" s="18" t="s">
        <v>1827</v>
      </c>
      <c r="O107" s="17" t="s">
        <v>8383</v>
      </c>
      <c r="P107" s="17" t="s">
        <v>1949</v>
      </c>
      <c r="Q107" s="17" t="s">
        <v>1813</v>
      </c>
      <c r="R107" s="17" t="s">
        <v>1855</v>
      </c>
      <c r="S107" s="112" t="s">
        <v>8573</v>
      </c>
    </row>
    <row r="108" spans="1:20" x14ac:dyDescent="0.35">
      <c r="A108" s="18" t="s">
        <v>6790</v>
      </c>
      <c r="B108" s="18" t="s">
        <v>1862</v>
      </c>
      <c r="C108" s="17" t="s">
        <v>8564</v>
      </c>
      <c r="D108" s="17" t="s">
        <v>1914</v>
      </c>
      <c r="E108" s="17" t="s">
        <v>9520</v>
      </c>
      <c r="F108" s="26" t="str">
        <f t="shared" si="1"/>
        <v>0601609100200</v>
      </c>
      <c r="G108" s="18" t="s">
        <v>8570</v>
      </c>
      <c r="H108" s="18" t="s">
        <v>8569</v>
      </c>
      <c r="I108" s="18" t="s">
        <v>8568</v>
      </c>
      <c r="K108" s="18" t="s">
        <v>8385</v>
      </c>
      <c r="L108" s="18" t="s">
        <v>8567</v>
      </c>
      <c r="M108" s="18" t="s">
        <v>8566</v>
      </c>
      <c r="N108" s="18" t="s">
        <v>1827</v>
      </c>
      <c r="O108" s="17" t="s">
        <v>8383</v>
      </c>
      <c r="P108" s="17" t="s">
        <v>1949</v>
      </c>
      <c r="Q108" s="17" t="s">
        <v>1813</v>
      </c>
      <c r="R108" s="17" t="s">
        <v>1855</v>
      </c>
      <c r="S108" s="112" t="s">
        <v>8565</v>
      </c>
      <c r="T108" s="16" t="s">
        <v>8563</v>
      </c>
    </row>
    <row r="109" spans="1:20" x14ac:dyDescent="0.35">
      <c r="A109" s="18" t="s">
        <v>6790</v>
      </c>
      <c r="B109" s="18" t="s">
        <v>1862</v>
      </c>
      <c r="C109" s="17" t="s">
        <v>8558</v>
      </c>
      <c r="D109" s="17" t="s">
        <v>1914</v>
      </c>
      <c r="E109" s="17" t="s">
        <v>9520</v>
      </c>
      <c r="F109" s="26" t="str">
        <f t="shared" si="1"/>
        <v>0601609200200</v>
      </c>
      <c r="G109" s="18" t="s">
        <v>8562</v>
      </c>
      <c r="H109" s="18" t="s">
        <v>8561</v>
      </c>
      <c r="I109" s="18" t="s">
        <v>8557</v>
      </c>
      <c r="K109" s="18" t="s">
        <v>8556</v>
      </c>
      <c r="L109" s="18" t="s">
        <v>8555</v>
      </c>
      <c r="M109" s="18" t="s">
        <v>8560</v>
      </c>
      <c r="N109" s="18" t="s">
        <v>1827</v>
      </c>
      <c r="O109" s="17" t="s">
        <v>8383</v>
      </c>
      <c r="P109" s="17" t="s">
        <v>1949</v>
      </c>
      <c r="Q109" s="17" t="s">
        <v>1813</v>
      </c>
      <c r="R109" s="17" t="s">
        <v>1855</v>
      </c>
      <c r="S109" s="112" t="s">
        <v>8559</v>
      </c>
      <c r="T109" s="16" t="s">
        <v>8554</v>
      </c>
    </row>
    <row r="110" spans="1:20" x14ac:dyDescent="0.35">
      <c r="A110" s="18" t="s">
        <v>6790</v>
      </c>
      <c r="B110" s="18" t="s">
        <v>1862</v>
      </c>
      <c r="C110" s="17" t="s">
        <v>8548</v>
      </c>
      <c r="D110" s="17" t="s">
        <v>1914</v>
      </c>
      <c r="E110" s="17" t="s">
        <v>9520</v>
      </c>
      <c r="F110" s="26" t="str">
        <f t="shared" si="1"/>
        <v>0601609250200</v>
      </c>
      <c r="G110" s="18" t="s">
        <v>8553</v>
      </c>
      <c r="H110" s="18" t="s">
        <v>8552</v>
      </c>
      <c r="I110" s="18" t="s">
        <v>8551</v>
      </c>
      <c r="K110" s="18" t="s">
        <v>8547</v>
      </c>
      <c r="L110" s="18" t="s">
        <v>8550</v>
      </c>
      <c r="M110" s="18" t="s">
        <v>8546</v>
      </c>
      <c r="N110" s="18" t="s">
        <v>1827</v>
      </c>
      <c r="O110" s="17" t="s">
        <v>8383</v>
      </c>
      <c r="P110" s="17" t="s">
        <v>1949</v>
      </c>
      <c r="Q110" s="17" t="s">
        <v>1813</v>
      </c>
      <c r="R110" s="17" t="s">
        <v>1855</v>
      </c>
      <c r="S110" s="112" t="s">
        <v>8549</v>
      </c>
      <c r="T110" s="16" t="s">
        <v>8545</v>
      </c>
    </row>
    <row r="111" spans="1:20" x14ac:dyDescent="0.35">
      <c r="A111" s="18" t="s">
        <v>6790</v>
      </c>
      <c r="B111" s="18" t="s">
        <v>1862</v>
      </c>
      <c r="C111" s="17" t="s">
        <v>8540</v>
      </c>
      <c r="D111" s="17" t="s">
        <v>1914</v>
      </c>
      <c r="E111" s="17" t="s">
        <v>9520</v>
      </c>
      <c r="F111" s="26" t="str">
        <f t="shared" si="1"/>
        <v>0601609300200</v>
      </c>
      <c r="G111" s="18" t="s">
        <v>8544</v>
      </c>
      <c r="H111" s="18" t="s">
        <v>8543</v>
      </c>
      <c r="I111" s="18" t="s">
        <v>8539</v>
      </c>
      <c r="K111" s="18" t="s">
        <v>8388</v>
      </c>
      <c r="L111" s="18" t="s">
        <v>8538</v>
      </c>
      <c r="M111" s="18" t="s">
        <v>8542</v>
      </c>
      <c r="N111" s="18" t="s">
        <v>1827</v>
      </c>
      <c r="O111" s="17" t="s">
        <v>8383</v>
      </c>
      <c r="P111" s="17" t="s">
        <v>1949</v>
      </c>
      <c r="Q111" s="17" t="s">
        <v>1813</v>
      </c>
      <c r="R111" s="17" t="s">
        <v>1855</v>
      </c>
      <c r="S111" s="112" t="s">
        <v>8541</v>
      </c>
    </row>
    <row r="112" spans="1:20" x14ac:dyDescent="0.35">
      <c r="A112" s="18" t="s">
        <v>6790</v>
      </c>
      <c r="B112" s="18" t="s">
        <v>1862</v>
      </c>
      <c r="C112" s="17" t="s">
        <v>8533</v>
      </c>
      <c r="D112" s="17" t="s">
        <v>1914</v>
      </c>
      <c r="E112" s="17" t="s">
        <v>9520</v>
      </c>
      <c r="F112" s="26" t="str">
        <f t="shared" si="1"/>
        <v>0601609400200</v>
      </c>
      <c r="G112" s="18" t="s">
        <v>8537</v>
      </c>
      <c r="H112" s="18" t="s">
        <v>8536</v>
      </c>
      <c r="I112" s="18" t="s">
        <v>8532</v>
      </c>
      <c r="K112" s="18" t="s">
        <v>8531</v>
      </c>
      <c r="L112" s="18" t="s">
        <v>8530</v>
      </c>
      <c r="M112" s="18" t="s">
        <v>8529</v>
      </c>
      <c r="N112" s="18" t="s">
        <v>1827</v>
      </c>
      <c r="O112" s="17" t="s">
        <v>6789</v>
      </c>
      <c r="P112" s="17" t="s">
        <v>1949</v>
      </c>
      <c r="Q112" s="17" t="s">
        <v>1949</v>
      </c>
      <c r="R112" s="17" t="s">
        <v>1855</v>
      </c>
      <c r="S112" s="112" t="s">
        <v>8535</v>
      </c>
      <c r="T112" s="16" t="s">
        <v>8534</v>
      </c>
    </row>
    <row r="113" spans="1:20" x14ac:dyDescent="0.35">
      <c r="A113" s="18" t="s">
        <v>6790</v>
      </c>
      <c r="B113" s="18" t="s">
        <v>1862</v>
      </c>
      <c r="C113" s="17" t="s">
        <v>8522</v>
      </c>
      <c r="D113" s="17" t="s">
        <v>1914</v>
      </c>
      <c r="E113" s="17" t="s">
        <v>9520</v>
      </c>
      <c r="F113" s="26" t="str">
        <f t="shared" si="1"/>
        <v>0601609500200</v>
      </c>
      <c r="G113" s="18" t="s">
        <v>8528</v>
      </c>
      <c r="H113" s="18" t="s">
        <v>8527</v>
      </c>
      <c r="I113" s="18" t="s">
        <v>8526</v>
      </c>
      <c r="K113" s="18" t="s">
        <v>8457</v>
      </c>
      <c r="L113" s="18" t="s">
        <v>8525</v>
      </c>
      <c r="M113" s="18" t="s">
        <v>8524</v>
      </c>
      <c r="N113" s="18" t="s">
        <v>1827</v>
      </c>
      <c r="O113" s="17" t="s">
        <v>6804</v>
      </c>
      <c r="P113" s="17" t="s">
        <v>2652</v>
      </c>
      <c r="Q113" s="17" t="s">
        <v>1949</v>
      </c>
      <c r="R113" s="17" t="s">
        <v>1855</v>
      </c>
      <c r="S113" s="112" t="s">
        <v>8523</v>
      </c>
    </row>
    <row r="114" spans="1:20" x14ac:dyDescent="0.35">
      <c r="A114" s="18" t="s">
        <v>6790</v>
      </c>
      <c r="B114" s="18" t="s">
        <v>1862</v>
      </c>
      <c r="C114" s="17" t="s">
        <v>8514</v>
      </c>
      <c r="D114" s="17" t="s">
        <v>1914</v>
      </c>
      <c r="E114" s="17" t="s">
        <v>9520</v>
      </c>
      <c r="F114" s="26" t="str">
        <f t="shared" si="1"/>
        <v>0601609600200</v>
      </c>
      <c r="G114" s="18" t="s">
        <v>8521</v>
      </c>
      <c r="H114" s="18" t="s">
        <v>8520</v>
      </c>
      <c r="I114" s="18" t="s">
        <v>8519</v>
      </c>
      <c r="K114" s="18" t="s">
        <v>8396</v>
      </c>
      <c r="L114" s="18" t="s">
        <v>8518</v>
      </c>
      <c r="M114" s="18" t="s">
        <v>8517</v>
      </c>
      <c r="N114" s="18" t="s">
        <v>1827</v>
      </c>
      <c r="O114" s="17" t="s">
        <v>7865</v>
      </c>
      <c r="P114" s="17" t="s">
        <v>2652</v>
      </c>
      <c r="Q114" s="17" t="s">
        <v>1949</v>
      </c>
      <c r="R114" s="17" t="s">
        <v>1855</v>
      </c>
      <c r="S114" s="112" t="s">
        <v>8516</v>
      </c>
      <c r="T114" s="16" t="s">
        <v>8515</v>
      </c>
    </row>
    <row r="115" spans="1:20" x14ac:dyDescent="0.35">
      <c r="A115" s="18" t="s">
        <v>6790</v>
      </c>
      <c r="B115" s="18" t="s">
        <v>1862</v>
      </c>
      <c r="C115" s="17" t="s">
        <v>8506</v>
      </c>
      <c r="D115" s="17" t="s">
        <v>1914</v>
      </c>
      <c r="E115" s="17" t="s">
        <v>9520</v>
      </c>
      <c r="F115" s="26" t="str">
        <f t="shared" si="1"/>
        <v>0601609700200</v>
      </c>
      <c r="G115" s="18" t="s">
        <v>8513</v>
      </c>
      <c r="H115" s="18" t="s">
        <v>8512</v>
      </c>
      <c r="I115" s="18" t="s">
        <v>8511</v>
      </c>
      <c r="K115" s="18" t="s">
        <v>8423</v>
      </c>
      <c r="L115" s="18" t="s">
        <v>8510</v>
      </c>
      <c r="M115" s="18" t="s">
        <v>8509</v>
      </c>
      <c r="N115" s="18" t="s">
        <v>1827</v>
      </c>
      <c r="O115" s="17" t="s">
        <v>6806</v>
      </c>
      <c r="P115" s="17" t="s">
        <v>4243</v>
      </c>
      <c r="Q115" s="17" t="s">
        <v>1813</v>
      </c>
      <c r="R115" s="17" t="s">
        <v>1855</v>
      </c>
      <c r="S115" s="112" t="s">
        <v>8508</v>
      </c>
      <c r="T115" s="16" t="s">
        <v>8507</v>
      </c>
    </row>
    <row r="116" spans="1:20" x14ac:dyDescent="0.35">
      <c r="A116" s="18" t="s">
        <v>6790</v>
      </c>
      <c r="B116" s="18" t="s">
        <v>1862</v>
      </c>
      <c r="C116" s="17" t="s">
        <v>8499</v>
      </c>
      <c r="D116" s="17" t="s">
        <v>1914</v>
      </c>
      <c r="E116" s="17" t="s">
        <v>9520</v>
      </c>
      <c r="F116" s="26" t="str">
        <f t="shared" si="1"/>
        <v>0601609800200</v>
      </c>
      <c r="G116" s="18" t="s">
        <v>8505</v>
      </c>
      <c r="H116" s="18" t="s">
        <v>8504</v>
      </c>
      <c r="I116" s="18" t="s">
        <v>8503</v>
      </c>
      <c r="K116" s="18" t="s">
        <v>8413</v>
      </c>
      <c r="L116" s="18" t="s">
        <v>8502</v>
      </c>
      <c r="M116" s="18" t="s">
        <v>8501</v>
      </c>
      <c r="N116" s="18" t="s">
        <v>1827</v>
      </c>
      <c r="O116" s="17" t="s">
        <v>6804</v>
      </c>
      <c r="P116" s="17" t="s">
        <v>2652</v>
      </c>
      <c r="Q116" s="17" t="s">
        <v>1949</v>
      </c>
      <c r="R116" s="17" t="s">
        <v>1855</v>
      </c>
      <c r="S116" s="112" t="s">
        <v>8500</v>
      </c>
      <c r="T116" s="16" t="s">
        <v>8498</v>
      </c>
    </row>
    <row r="117" spans="1:20" x14ac:dyDescent="0.35">
      <c r="A117" s="18" t="s">
        <v>6790</v>
      </c>
      <c r="B117" s="18" t="s">
        <v>1862</v>
      </c>
      <c r="C117" s="17" t="s">
        <v>8490</v>
      </c>
      <c r="D117" s="17" t="s">
        <v>1914</v>
      </c>
      <c r="E117" s="17" t="s">
        <v>9520</v>
      </c>
      <c r="F117" s="26" t="str">
        <f t="shared" si="1"/>
        <v>0601609900200</v>
      </c>
      <c r="G117" s="18" t="s">
        <v>8497</v>
      </c>
      <c r="H117" s="18" t="s">
        <v>8492</v>
      </c>
      <c r="I117" s="18" t="s">
        <v>8496</v>
      </c>
      <c r="K117" s="18" t="s">
        <v>8411</v>
      </c>
      <c r="L117" s="18" t="s">
        <v>8495</v>
      </c>
      <c r="M117" s="18" t="s">
        <v>8494</v>
      </c>
      <c r="N117" s="18" t="s">
        <v>1827</v>
      </c>
      <c r="O117" s="17" t="s">
        <v>6804</v>
      </c>
      <c r="P117" s="17" t="s">
        <v>2652</v>
      </c>
      <c r="Q117" s="17" t="s">
        <v>1949</v>
      </c>
      <c r="R117" s="17" t="s">
        <v>1855</v>
      </c>
      <c r="S117" s="112" t="s">
        <v>8493</v>
      </c>
      <c r="T117" s="16" t="s">
        <v>8491</v>
      </c>
    </row>
    <row r="118" spans="1:20" x14ac:dyDescent="0.35">
      <c r="A118" s="18" t="s">
        <v>6790</v>
      </c>
      <c r="B118" s="18" t="s">
        <v>1862</v>
      </c>
      <c r="C118" s="17" t="s">
        <v>8482</v>
      </c>
      <c r="D118" s="17" t="s">
        <v>1914</v>
      </c>
      <c r="E118" s="17" t="s">
        <v>9520</v>
      </c>
      <c r="F118" s="26" t="str">
        <f t="shared" si="1"/>
        <v>0601610000200</v>
      </c>
      <c r="G118" s="18" t="s">
        <v>8489</v>
      </c>
      <c r="H118" s="18" t="s">
        <v>8488</v>
      </c>
      <c r="I118" s="18" t="s">
        <v>8487</v>
      </c>
      <c r="K118" s="18" t="s">
        <v>8413</v>
      </c>
      <c r="L118" s="18" t="s">
        <v>8486</v>
      </c>
      <c r="M118" s="18" t="s">
        <v>8485</v>
      </c>
      <c r="N118" s="18" t="s">
        <v>1827</v>
      </c>
      <c r="O118" s="17" t="s">
        <v>6804</v>
      </c>
      <c r="P118" s="17" t="s">
        <v>2652</v>
      </c>
      <c r="Q118" s="17" t="s">
        <v>1949</v>
      </c>
      <c r="R118" s="17" t="s">
        <v>1855</v>
      </c>
      <c r="S118" s="112" t="s">
        <v>8484</v>
      </c>
      <c r="T118" s="16" t="s">
        <v>8483</v>
      </c>
    </row>
    <row r="119" spans="1:20" x14ac:dyDescent="0.35">
      <c r="A119" s="18" t="s">
        <v>6790</v>
      </c>
      <c r="B119" s="18" t="s">
        <v>1862</v>
      </c>
      <c r="C119" s="17" t="s">
        <v>8475</v>
      </c>
      <c r="D119" s="17" t="s">
        <v>1914</v>
      </c>
      <c r="E119" s="17" t="s">
        <v>9520</v>
      </c>
      <c r="F119" s="26" t="str">
        <f t="shared" si="1"/>
        <v>0601610100200</v>
      </c>
      <c r="G119" s="18" t="s">
        <v>8481</v>
      </c>
      <c r="H119" s="18" t="s">
        <v>8480</v>
      </c>
      <c r="I119" s="18" t="s">
        <v>8477</v>
      </c>
      <c r="K119" s="18" t="s">
        <v>8474</v>
      </c>
      <c r="L119" s="18" t="s">
        <v>8476</v>
      </c>
      <c r="M119" s="18" t="s">
        <v>8479</v>
      </c>
      <c r="N119" s="18" t="s">
        <v>1827</v>
      </c>
      <c r="O119" s="17" t="s">
        <v>6100</v>
      </c>
      <c r="P119" s="17" t="s">
        <v>2175</v>
      </c>
      <c r="Q119" s="17" t="s">
        <v>1814</v>
      </c>
      <c r="R119" s="17" t="s">
        <v>1855</v>
      </c>
      <c r="S119" s="112" t="s">
        <v>8478</v>
      </c>
    </row>
    <row r="120" spans="1:20" x14ac:dyDescent="0.35">
      <c r="A120" s="18" t="s">
        <v>6790</v>
      </c>
      <c r="B120" s="18" t="s">
        <v>1862</v>
      </c>
      <c r="C120" s="17" t="s">
        <v>8466</v>
      </c>
      <c r="D120" s="17" t="s">
        <v>1914</v>
      </c>
      <c r="E120" s="17" t="s">
        <v>9520</v>
      </c>
      <c r="F120" s="26" t="str">
        <f t="shared" si="1"/>
        <v>0601610200200</v>
      </c>
      <c r="G120" s="18" t="s">
        <v>8473</v>
      </c>
      <c r="H120" s="18" t="s">
        <v>8472</v>
      </c>
      <c r="I120" s="18" t="s">
        <v>8471</v>
      </c>
      <c r="K120" s="18" t="s">
        <v>8465</v>
      </c>
      <c r="L120" s="18" t="s">
        <v>8468</v>
      </c>
      <c r="M120" s="18" t="s">
        <v>8470</v>
      </c>
      <c r="N120" s="18" t="s">
        <v>1827</v>
      </c>
      <c r="O120" s="17" t="s">
        <v>8383</v>
      </c>
      <c r="P120" s="17" t="s">
        <v>1949</v>
      </c>
      <c r="Q120" s="17" t="s">
        <v>1831</v>
      </c>
      <c r="R120" s="17" t="s">
        <v>1855</v>
      </c>
      <c r="S120" s="112" t="s">
        <v>8469</v>
      </c>
      <c r="T120" s="16" t="s">
        <v>8467</v>
      </c>
    </row>
    <row r="121" spans="1:20" x14ac:dyDescent="0.35">
      <c r="A121" s="18" t="s">
        <v>6790</v>
      </c>
      <c r="B121" s="18" t="s">
        <v>1862</v>
      </c>
      <c r="C121" s="17" t="s">
        <v>8456</v>
      </c>
      <c r="D121" s="17" t="s">
        <v>1914</v>
      </c>
      <c r="E121" s="17" t="s">
        <v>9520</v>
      </c>
      <c r="F121" s="26" t="str">
        <f t="shared" si="1"/>
        <v>0601610300200</v>
      </c>
      <c r="G121" s="18" t="s">
        <v>8464</v>
      </c>
      <c r="H121" s="18" t="s">
        <v>8463</v>
      </c>
      <c r="I121" s="18" t="s">
        <v>8462</v>
      </c>
      <c r="K121" s="18" t="s">
        <v>8455</v>
      </c>
      <c r="L121" s="18" t="s">
        <v>8461</v>
      </c>
      <c r="M121" s="18" t="s">
        <v>8460</v>
      </c>
      <c r="N121" s="18" t="s">
        <v>1827</v>
      </c>
      <c r="O121" s="17" t="s">
        <v>6797</v>
      </c>
      <c r="P121" s="17" t="s">
        <v>1816</v>
      </c>
      <c r="Q121" s="17" t="s">
        <v>1814</v>
      </c>
      <c r="R121" s="17" t="s">
        <v>1855</v>
      </c>
      <c r="S121" s="112" t="s">
        <v>8459</v>
      </c>
      <c r="T121" s="16" t="s">
        <v>8458</v>
      </c>
    </row>
    <row r="122" spans="1:20" x14ac:dyDescent="0.35">
      <c r="A122" s="18" t="s">
        <v>6790</v>
      </c>
      <c r="B122" s="18" t="s">
        <v>1862</v>
      </c>
      <c r="C122" s="17" t="s">
        <v>8447</v>
      </c>
      <c r="D122" s="17" t="s">
        <v>1914</v>
      </c>
      <c r="E122" s="17" t="s">
        <v>9520</v>
      </c>
      <c r="F122" s="26" t="str">
        <f t="shared" si="1"/>
        <v>0601610500200</v>
      </c>
      <c r="G122" s="18" t="s">
        <v>8454</v>
      </c>
      <c r="H122" s="18" t="s">
        <v>8453</v>
      </c>
      <c r="I122" s="18" t="s">
        <v>8449</v>
      </c>
      <c r="K122" s="18" t="s">
        <v>8404</v>
      </c>
      <c r="L122" s="18" t="s">
        <v>8448</v>
      </c>
      <c r="M122" s="18" t="s">
        <v>8452</v>
      </c>
      <c r="N122" s="18" t="s">
        <v>1827</v>
      </c>
      <c r="O122" s="17" t="s">
        <v>7865</v>
      </c>
      <c r="P122" s="17" t="s">
        <v>2652</v>
      </c>
      <c r="Q122" s="17" t="s">
        <v>1814</v>
      </c>
      <c r="R122" s="17" t="s">
        <v>1855</v>
      </c>
      <c r="S122" s="112" t="s">
        <v>8451</v>
      </c>
      <c r="T122" s="16" t="s">
        <v>8450</v>
      </c>
    </row>
    <row r="123" spans="1:20" x14ac:dyDescent="0.35">
      <c r="A123" s="18" t="s">
        <v>6790</v>
      </c>
      <c r="B123" s="18" t="s">
        <v>1862</v>
      </c>
      <c r="C123" s="17" t="s">
        <v>8439</v>
      </c>
      <c r="D123" s="17" t="s">
        <v>1914</v>
      </c>
      <c r="E123" s="17" t="s">
        <v>9520</v>
      </c>
      <c r="F123" s="26" t="str">
        <f t="shared" si="1"/>
        <v>0601610600200</v>
      </c>
      <c r="G123" s="18" t="s">
        <v>8446</v>
      </c>
      <c r="H123" s="18" t="s">
        <v>8445</v>
      </c>
      <c r="I123" s="18" t="s">
        <v>8444</v>
      </c>
      <c r="K123" s="18" t="s">
        <v>8438</v>
      </c>
      <c r="L123" s="18" t="s">
        <v>8443</v>
      </c>
      <c r="M123" s="18" t="s">
        <v>8442</v>
      </c>
      <c r="N123" s="18" t="s">
        <v>1827</v>
      </c>
      <c r="O123" s="17" t="s">
        <v>2039</v>
      </c>
      <c r="P123" s="17" t="s">
        <v>2038</v>
      </c>
      <c r="Q123" s="17" t="s">
        <v>1814</v>
      </c>
      <c r="R123" s="17" t="s">
        <v>1855</v>
      </c>
      <c r="S123" s="112" t="s">
        <v>8441</v>
      </c>
      <c r="T123" s="16" t="s">
        <v>8440</v>
      </c>
    </row>
    <row r="124" spans="1:20" x14ac:dyDescent="0.35">
      <c r="A124" s="18" t="s">
        <v>6790</v>
      </c>
      <c r="B124" s="18" t="s">
        <v>1862</v>
      </c>
      <c r="C124" s="17" t="s">
        <v>8431</v>
      </c>
      <c r="D124" s="17" t="s">
        <v>1914</v>
      </c>
      <c r="E124" s="17" t="s">
        <v>9520</v>
      </c>
      <c r="F124" s="26" t="str">
        <f t="shared" si="1"/>
        <v>0601610700200</v>
      </c>
      <c r="G124" s="18" t="s">
        <v>8437</v>
      </c>
      <c r="H124" s="18" t="s">
        <v>8436</v>
      </c>
      <c r="I124" s="18" t="s">
        <v>8433</v>
      </c>
      <c r="K124" s="18" t="s">
        <v>6161</v>
      </c>
      <c r="L124" s="18" t="s">
        <v>8432</v>
      </c>
      <c r="M124" s="18" t="s">
        <v>8435</v>
      </c>
      <c r="N124" s="18" t="s">
        <v>1827</v>
      </c>
      <c r="O124" s="17" t="s">
        <v>2039</v>
      </c>
      <c r="P124" s="17" t="s">
        <v>2038</v>
      </c>
      <c r="Q124" s="17" t="s">
        <v>1816</v>
      </c>
      <c r="R124" s="17" t="s">
        <v>1855</v>
      </c>
      <c r="S124" s="112" t="s">
        <v>8434</v>
      </c>
      <c r="T124" s="16" t="s">
        <v>8430</v>
      </c>
    </row>
    <row r="125" spans="1:20" x14ac:dyDescent="0.35">
      <c r="A125" s="18" t="s">
        <v>6790</v>
      </c>
      <c r="B125" s="18" t="s">
        <v>1862</v>
      </c>
      <c r="C125" s="17" t="s">
        <v>8425</v>
      </c>
      <c r="D125" s="17" t="s">
        <v>1820</v>
      </c>
      <c r="E125" s="17" t="s">
        <v>9520</v>
      </c>
      <c r="F125" s="26" t="str">
        <f t="shared" si="1"/>
        <v>0601620001300</v>
      </c>
      <c r="G125" s="18" t="s">
        <v>8429</v>
      </c>
      <c r="H125" s="18" t="s">
        <v>8428</v>
      </c>
      <c r="I125" s="18" t="s">
        <v>8424</v>
      </c>
      <c r="K125" s="18" t="s">
        <v>8423</v>
      </c>
      <c r="L125" s="18" t="s">
        <v>8422</v>
      </c>
      <c r="M125" s="18" t="s">
        <v>8421</v>
      </c>
      <c r="N125" s="18" t="s">
        <v>1829</v>
      </c>
      <c r="O125" s="17" t="s">
        <v>6806</v>
      </c>
      <c r="P125" s="17" t="s">
        <v>4243</v>
      </c>
      <c r="Q125" s="17" t="s">
        <v>1813</v>
      </c>
      <c r="R125" s="17" t="s">
        <v>1855</v>
      </c>
      <c r="S125" s="112" t="s">
        <v>8427</v>
      </c>
      <c r="T125" s="16" t="s">
        <v>8426</v>
      </c>
    </row>
    <row r="126" spans="1:20" x14ac:dyDescent="0.35">
      <c r="A126" s="18" t="s">
        <v>6790</v>
      </c>
      <c r="B126" s="18" t="s">
        <v>1862</v>
      </c>
      <c r="C126" s="17" t="s">
        <v>8412</v>
      </c>
      <c r="D126" s="17" t="s">
        <v>1928</v>
      </c>
      <c r="E126" s="17" t="s">
        <v>9520</v>
      </c>
      <c r="F126" s="26" t="str">
        <f t="shared" si="1"/>
        <v>0601620101700</v>
      </c>
      <c r="G126" s="18" t="s">
        <v>8420</v>
      </c>
      <c r="H126" s="18" t="s">
        <v>8419</v>
      </c>
      <c r="I126" s="18" t="s">
        <v>8418</v>
      </c>
      <c r="K126" s="18" t="s">
        <v>8411</v>
      </c>
      <c r="L126" s="18" t="s">
        <v>8417</v>
      </c>
      <c r="M126" s="18" t="s">
        <v>8416</v>
      </c>
      <c r="N126" s="18" t="s">
        <v>1829</v>
      </c>
      <c r="O126" s="17" t="s">
        <v>6804</v>
      </c>
      <c r="P126" s="17" t="s">
        <v>2652</v>
      </c>
      <c r="Q126" s="17" t="s">
        <v>1949</v>
      </c>
      <c r="R126" s="17" t="s">
        <v>1855</v>
      </c>
      <c r="S126" s="112" t="s">
        <v>8415</v>
      </c>
      <c r="T126" s="16" t="s">
        <v>8414</v>
      </c>
    </row>
    <row r="127" spans="1:20" x14ac:dyDescent="0.35">
      <c r="A127" s="18" t="s">
        <v>6790</v>
      </c>
      <c r="B127" s="18" t="s">
        <v>1862</v>
      </c>
      <c r="C127" s="17" t="s">
        <v>8406</v>
      </c>
      <c r="D127" s="17" t="s">
        <v>1928</v>
      </c>
      <c r="E127" s="17" t="s">
        <v>9520</v>
      </c>
      <c r="F127" s="26" t="str">
        <f t="shared" si="1"/>
        <v>0601620401700</v>
      </c>
      <c r="G127" s="18" t="s">
        <v>8410</v>
      </c>
      <c r="H127" s="18" t="s">
        <v>8409</v>
      </c>
      <c r="I127" s="18" t="s">
        <v>8405</v>
      </c>
      <c r="K127" s="18" t="s">
        <v>8404</v>
      </c>
      <c r="L127" s="18" t="s">
        <v>8403</v>
      </c>
      <c r="M127" s="18" t="s">
        <v>8408</v>
      </c>
      <c r="N127" s="18" t="s">
        <v>1829</v>
      </c>
      <c r="O127" s="17" t="s">
        <v>6789</v>
      </c>
      <c r="P127" s="17" t="s">
        <v>1949</v>
      </c>
      <c r="Q127" s="17" t="s">
        <v>1814</v>
      </c>
      <c r="R127" s="17" t="s">
        <v>1855</v>
      </c>
      <c r="S127" s="112" t="s">
        <v>8407</v>
      </c>
    </row>
    <row r="128" spans="1:20" x14ac:dyDescent="0.35">
      <c r="A128" s="18" t="s">
        <v>6790</v>
      </c>
      <c r="B128" s="18" t="s">
        <v>1862</v>
      </c>
      <c r="C128" s="17" t="s">
        <v>8398</v>
      </c>
      <c r="D128" s="17" t="s">
        <v>1928</v>
      </c>
      <c r="E128" s="17" t="s">
        <v>9520</v>
      </c>
      <c r="F128" s="26" t="str">
        <f t="shared" si="1"/>
        <v>0601620801700</v>
      </c>
      <c r="G128" s="18" t="s">
        <v>8402</v>
      </c>
      <c r="H128" s="18" t="s">
        <v>8401</v>
      </c>
      <c r="I128" s="18" t="s">
        <v>8397</v>
      </c>
      <c r="K128" s="18" t="s">
        <v>8396</v>
      </c>
      <c r="L128" s="18" t="s">
        <v>8395</v>
      </c>
      <c r="M128" s="18" t="s">
        <v>8394</v>
      </c>
      <c r="N128" s="18" t="s">
        <v>1829</v>
      </c>
      <c r="O128" s="17" t="s">
        <v>7865</v>
      </c>
      <c r="P128" s="17" t="s">
        <v>2652</v>
      </c>
      <c r="Q128" s="17" t="s">
        <v>1949</v>
      </c>
      <c r="R128" s="17" t="s">
        <v>1855</v>
      </c>
      <c r="S128" s="112" t="s">
        <v>8400</v>
      </c>
      <c r="T128" s="16" t="s">
        <v>8399</v>
      </c>
    </row>
    <row r="129" spans="1:20" x14ac:dyDescent="0.35">
      <c r="A129" s="18" t="s">
        <v>6790</v>
      </c>
      <c r="B129" s="18" t="s">
        <v>1862</v>
      </c>
      <c r="C129" s="17" t="s">
        <v>8387</v>
      </c>
      <c r="D129" s="17" t="s">
        <v>1928</v>
      </c>
      <c r="E129" s="17" t="s">
        <v>9520</v>
      </c>
      <c r="F129" s="26" t="str">
        <f t="shared" si="1"/>
        <v>0601620901700</v>
      </c>
      <c r="G129" s="18" t="s">
        <v>8393</v>
      </c>
      <c r="H129" s="18" t="s">
        <v>8392</v>
      </c>
      <c r="I129" s="18" t="s">
        <v>8386</v>
      </c>
      <c r="K129" s="18" t="s">
        <v>8385</v>
      </c>
      <c r="L129" s="18" t="s">
        <v>8384</v>
      </c>
      <c r="M129" s="18" t="s">
        <v>8391</v>
      </c>
      <c r="N129" s="18" t="s">
        <v>1829</v>
      </c>
      <c r="O129" s="17" t="s">
        <v>8383</v>
      </c>
      <c r="P129" s="17" t="s">
        <v>1949</v>
      </c>
      <c r="Q129" s="17" t="s">
        <v>1813</v>
      </c>
      <c r="R129" s="17" t="s">
        <v>1855</v>
      </c>
      <c r="S129" s="112" t="s">
        <v>8390</v>
      </c>
      <c r="T129" s="16" t="s">
        <v>8389</v>
      </c>
    </row>
    <row r="130" spans="1:20" x14ac:dyDescent="0.35">
      <c r="A130" s="18" t="s">
        <v>6790</v>
      </c>
      <c r="B130" s="18" t="s">
        <v>1862</v>
      </c>
      <c r="C130" s="17" t="s">
        <v>8375</v>
      </c>
      <c r="D130" s="17" t="s">
        <v>1879</v>
      </c>
      <c r="E130" s="17" t="s">
        <v>9520</v>
      </c>
      <c r="F130" s="26" t="str">
        <f t="shared" si="1"/>
        <v>0601621201600</v>
      </c>
      <c r="G130" s="18" t="s">
        <v>8382</v>
      </c>
      <c r="H130" s="18" t="s">
        <v>8381</v>
      </c>
      <c r="I130" s="18" t="s">
        <v>8378</v>
      </c>
      <c r="K130" s="18" t="s">
        <v>8377</v>
      </c>
      <c r="L130" s="18" t="s">
        <v>8376</v>
      </c>
      <c r="M130" s="18" t="s">
        <v>8380</v>
      </c>
      <c r="N130" s="18" t="s">
        <v>1829</v>
      </c>
      <c r="O130" s="17" t="s">
        <v>6806</v>
      </c>
      <c r="P130" s="17" t="s">
        <v>4243</v>
      </c>
      <c r="Q130" s="17" t="s">
        <v>1831</v>
      </c>
      <c r="R130" s="17" t="s">
        <v>1855</v>
      </c>
      <c r="S130" s="112" t="s">
        <v>8379</v>
      </c>
      <c r="T130" s="16" t="s">
        <v>8374</v>
      </c>
    </row>
    <row r="131" spans="1:20" x14ac:dyDescent="0.35">
      <c r="A131" s="18" t="s">
        <v>6790</v>
      </c>
      <c r="B131" s="18" t="s">
        <v>1862</v>
      </c>
      <c r="C131" s="17" t="s">
        <v>8370</v>
      </c>
      <c r="D131" s="17" t="s">
        <v>1879</v>
      </c>
      <c r="E131" s="17" t="s">
        <v>9520</v>
      </c>
      <c r="F131" s="26" t="str">
        <f t="shared" ref="F131:F194" si="2">CONCATENATE(C131,D131,E131)</f>
        <v>0601623401600</v>
      </c>
      <c r="G131" s="18" t="s">
        <v>8373</v>
      </c>
      <c r="H131" s="18" t="s">
        <v>8372</v>
      </c>
      <c r="I131" s="18" t="s">
        <v>8369</v>
      </c>
      <c r="K131" s="18" t="s">
        <v>8368</v>
      </c>
      <c r="L131" s="18" t="s">
        <v>8367</v>
      </c>
      <c r="M131" s="18" t="s">
        <v>8366</v>
      </c>
      <c r="N131" s="18" t="s">
        <v>1829</v>
      </c>
      <c r="O131" s="17" t="s">
        <v>6800</v>
      </c>
      <c r="P131" s="17" t="s">
        <v>4219</v>
      </c>
      <c r="Q131" s="17" t="s">
        <v>1831</v>
      </c>
      <c r="R131" s="17" t="s">
        <v>1855</v>
      </c>
      <c r="S131" s="112" t="s">
        <v>8371</v>
      </c>
      <c r="T131" s="16" t="s">
        <v>8365</v>
      </c>
    </row>
    <row r="132" spans="1:20" x14ac:dyDescent="0.35">
      <c r="A132" s="18" t="s">
        <v>6790</v>
      </c>
      <c r="B132" s="18" t="s">
        <v>1862</v>
      </c>
      <c r="C132" s="17" t="s">
        <v>8357</v>
      </c>
      <c r="D132" s="17" t="s">
        <v>1867</v>
      </c>
      <c r="E132" s="17" t="s">
        <v>9520</v>
      </c>
      <c r="F132" s="26" t="str">
        <f t="shared" si="2"/>
        <v>0601640102600</v>
      </c>
      <c r="G132" s="18" t="s">
        <v>8364</v>
      </c>
      <c r="H132" s="18" t="s">
        <v>8363</v>
      </c>
      <c r="I132" s="18" t="s">
        <v>8359</v>
      </c>
      <c r="K132" s="18" t="s">
        <v>8356</v>
      </c>
      <c r="L132" s="18" t="s">
        <v>8358</v>
      </c>
      <c r="M132" s="18" t="s">
        <v>8362</v>
      </c>
      <c r="N132" s="18" t="s">
        <v>1830</v>
      </c>
      <c r="O132" s="17" t="s">
        <v>6806</v>
      </c>
      <c r="P132" s="17" t="s">
        <v>4243</v>
      </c>
      <c r="Q132" s="17" t="s">
        <v>1831</v>
      </c>
      <c r="R132" s="17" t="s">
        <v>1855</v>
      </c>
      <c r="S132" s="112" t="s">
        <v>8361</v>
      </c>
      <c r="T132" s="16" t="s">
        <v>8360</v>
      </c>
    </row>
    <row r="133" spans="1:20" x14ac:dyDescent="0.35">
      <c r="A133" s="18" t="s">
        <v>6790</v>
      </c>
      <c r="B133" s="18" t="s">
        <v>1862</v>
      </c>
      <c r="C133" s="17" t="s">
        <v>8349</v>
      </c>
      <c r="D133" s="17" t="s">
        <v>1914</v>
      </c>
      <c r="E133" s="17" t="s">
        <v>9520</v>
      </c>
      <c r="F133" s="26" t="str">
        <f t="shared" si="2"/>
        <v>0701610400200</v>
      </c>
      <c r="G133" s="18" t="s">
        <v>8355</v>
      </c>
      <c r="H133" s="18" t="s">
        <v>8354</v>
      </c>
      <c r="I133" s="18" t="s">
        <v>8351</v>
      </c>
      <c r="K133" s="18" t="s">
        <v>7887</v>
      </c>
      <c r="L133" s="18" t="s">
        <v>8350</v>
      </c>
      <c r="M133" s="18" t="s">
        <v>8353</v>
      </c>
      <c r="N133" s="18" t="s">
        <v>1827</v>
      </c>
      <c r="O133" s="17" t="s">
        <v>6797</v>
      </c>
      <c r="P133" s="17" t="s">
        <v>1816</v>
      </c>
      <c r="Q133" s="17" t="s">
        <v>1814</v>
      </c>
      <c r="R133" s="17" t="s">
        <v>1855</v>
      </c>
      <c r="S133" s="112" t="s">
        <v>8352</v>
      </c>
    </row>
    <row r="134" spans="1:20" x14ac:dyDescent="0.35">
      <c r="A134" s="18" t="s">
        <v>6790</v>
      </c>
      <c r="B134" s="18" t="s">
        <v>1862</v>
      </c>
      <c r="C134" s="17" t="s">
        <v>8345</v>
      </c>
      <c r="D134" s="17" t="s">
        <v>1914</v>
      </c>
      <c r="E134" s="17" t="s">
        <v>9520</v>
      </c>
      <c r="F134" s="26" t="str">
        <f t="shared" si="2"/>
        <v>0701610800200</v>
      </c>
      <c r="G134" s="18" t="s">
        <v>8348</v>
      </c>
      <c r="H134" s="18" t="s">
        <v>8347</v>
      </c>
      <c r="I134" s="18" t="s">
        <v>8344</v>
      </c>
      <c r="K134" s="18" t="s">
        <v>8343</v>
      </c>
      <c r="L134" s="18" t="s">
        <v>8342</v>
      </c>
      <c r="M134" s="18" t="s">
        <v>8341</v>
      </c>
      <c r="N134" s="18" t="s">
        <v>2078</v>
      </c>
      <c r="O134" s="17" t="s">
        <v>6796</v>
      </c>
      <c r="P134" s="17" t="s">
        <v>1879</v>
      </c>
      <c r="Q134" s="17" t="s">
        <v>1814</v>
      </c>
      <c r="R134" s="17" t="s">
        <v>1855</v>
      </c>
      <c r="S134" s="112" t="s">
        <v>8346</v>
      </c>
      <c r="T134" s="16" t="s">
        <v>8340</v>
      </c>
    </row>
    <row r="135" spans="1:20" x14ac:dyDescent="0.35">
      <c r="A135" s="18" t="s">
        <v>6790</v>
      </c>
      <c r="B135" s="18" t="s">
        <v>1862</v>
      </c>
      <c r="C135" s="17" t="s">
        <v>8332</v>
      </c>
      <c r="D135" s="17" t="s">
        <v>1914</v>
      </c>
      <c r="E135" s="17" t="s">
        <v>9520</v>
      </c>
      <c r="F135" s="26" t="str">
        <f t="shared" si="2"/>
        <v>0701610900200</v>
      </c>
      <c r="G135" s="18" t="s">
        <v>8339</v>
      </c>
      <c r="H135" s="18" t="s">
        <v>8338</v>
      </c>
      <c r="I135" s="18" t="s">
        <v>8337</v>
      </c>
      <c r="K135" s="18" t="s">
        <v>8331</v>
      </c>
      <c r="L135" s="18" t="s">
        <v>8336</v>
      </c>
      <c r="M135" s="18" t="s">
        <v>8335</v>
      </c>
      <c r="N135" s="18" t="s">
        <v>1827</v>
      </c>
      <c r="O135" s="17" t="s">
        <v>7865</v>
      </c>
      <c r="P135" s="17" t="s">
        <v>2652</v>
      </c>
      <c r="Q135" s="17" t="s">
        <v>1814</v>
      </c>
      <c r="R135" s="17" t="s">
        <v>1855</v>
      </c>
      <c r="S135" s="112" t="s">
        <v>8334</v>
      </c>
      <c r="T135" s="16" t="s">
        <v>8333</v>
      </c>
    </row>
    <row r="136" spans="1:20" x14ac:dyDescent="0.35">
      <c r="A136" s="18" t="s">
        <v>6790</v>
      </c>
      <c r="B136" s="18" t="s">
        <v>1862</v>
      </c>
      <c r="C136" s="17" t="s">
        <v>8327</v>
      </c>
      <c r="D136" s="17" t="s">
        <v>1914</v>
      </c>
      <c r="E136" s="17" t="s">
        <v>9520</v>
      </c>
      <c r="F136" s="26" t="str">
        <f t="shared" si="2"/>
        <v>0701611000200</v>
      </c>
      <c r="G136" s="18" t="s">
        <v>8330</v>
      </c>
      <c r="H136" s="18" t="s">
        <v>8329</v>
      </c>
      <c r="I136" s="18" t="s">
        <v>8326</v>
      </c>
      <c r="K136" s="18" t="s">
        <v>1815</v>
      </c>
      <c r="L136" s="18" t="s">
        <v>8325</v>
      </c>
      <c r="M136" s="18" t="s">
        <v>8324</v>
      </c>
      <c r="N136" s="18" t="s">
        <v>1827</v>
      </c>
      <c r="O136" s="17" t="s">
        <v>6791</v>
      </c>
      <c r="P136" s="17" t="s">
        <v>1895</v>
      </c>
      <c r="Q136" s="17" t="s">
        <v>1814</v>
      </c>
      <c r="R136" s="17" t="s">
        <v>1855</v>
      </c>
      <c r="S136" s="112" t="s">
        <v>8328</v>
      </c>
      <c r="T136" s="16" t="s">
        <v>8323</v>
      </c>
    </row>
    <row r="137" spans="1:20" x14ac:dyDescent="0.35">
      <c r="A137" s="18" t="s">
        <v>6790</v>
      </c>
      <c r="B137" s="18" t="s">
        <v>1862</v>
      </c>
      <c r="C137" s="17" t="s">
        <v>8316</v>
      </c>
      <c r="D137" s="17" t="s">
        <v>1914</v>
      </c>
      <c r="E137" s="17" t="s">
        <v>9520</v>
      </c>
      <c r="F137" s="26" t="str">
        <f t="shared" si="2"/>
        <v>0701611100200</v>
      </c>
      <c r="G137" s="18" t="s">
        <v>8322</v>
      </c>
      <c r="H137" s="18" t="s">
        <v>8321</v>
      </c>
      <c r="I137" s="18" t="s">
        <v>8320</v>
      </c>
      <c r="K137" s="18" t="s">
        <v>7868</v>
      </c>
      <c r="L137" s="18" t="s">
        <v>8317</v>
      </c>
      <c r="M137" s="18" t="s">
        <v>8319</v>
      </c>
      <c r="N137" s="18" t="s">
        <v>1827</v>
      </c>
      <c r="O137" s="17" t="s">
        <v>7865</v>
      </c>
      <c r="P137" s="17" t="s">
        <v>2652</v>
      </c>
      <c r="Q137" s="17" t="s">
        <v>1814</v>
      </c>
      <c r="R137" s="17" t="s">
        <v>1855</v>
      </c>
      <c r="S137" s="112" t="s">
        <v>8318</v>
      </c>
      <c r="T137" s="16" t="s">
        <v>8315</v>
      </c>
    </row>
    <row r="138" spans="1:20" x14ac:dyDescent="0.35">
      <c r="A138" s="18" t="s">
        <v>6790</v>
      </c>
      <c r="B138" s="18" t="s">
        <v>1862</v>
      </c>
      <c r="C138" s="17" t="s">
        <v>8309</v>
      </c>
      <c r="D138" s="17" t="s">
        <v>1914</v>
      </c>
      <c r="E138" s="17" t="s">
        <v>9520</v>
      </c>
      <c r="F138" s="26" t="str">
        <f t="shared" si="2"/>
        <v>07016113A0200</v>
      </c>
      <c r="G138" s="18" t="s">
        <v>8314</v>
      </c>
      <c r="H138" s="18" t="s">
        <v>8313</v>
      </c>
      <c r="I138" s="18" t="s">
        <v>8311</v>
      </c>
      <c r="K138" s="18" t="s">
        <v>7904</v>
      </c>
      <c r="L138" s="18" t="s">
        <v>8310</v>
      </c>
      <c r="M138" s="18" t="s">
        <v>8308</v>
      </c>
      <c r="N138" s="18" t="s">
        <v>1827</v>
      </c>
      <c r="O138" s="17" t="s">
        <v>2039</v>
      </c>
      <c r="P138" s="17" t="s">
        <v>2038</v>
      </c>
      <c r="Q138" s="17" t="s">
        <v>1814</v>
      </c>
      <c r="R138" s="17" t="s">
        <v>1855</v>
      </c>
      <c r="S138" s="112" t="s">
        <v>8312</v>
      </c>
      <c r="T138" s="16" t="s">
        <v>8307</v>
      </c>
    </row>
    <row r="139" spans="1:20" x14ac:dyDescent="0.35">
      <c r="A139" s="18" t="s">
        <v>6790</v>
      </c>
      <c r="B139" s="18" t="s">
        <v>1862</v>
      </c>
      <c r="C139" s="17" t="s">
        <v>8302</v>
      </c>
      <c r="D139" s="17" t="s">
        <v>1914</v>
      </c>
      <c r="E139" s="17" t="s">
        <v>9520</v>
      </c>
      <c r="F139" s="26" t="str">
        <f t="shared" si="2"/>
        <v>0701611700200</v>
      </c>
      <c r="G139" s="18" t="s">
        <v>8306</v>
      </c>
      <c r="H139" s="18" t="s">
        <v>8305</v>
      </c>
      <c r="I139" s="18" t="s">
        <v>8301</v>
      </c>
      <c r="K139" s="18" t="s">
        <v>7827</v>
      </c>
      <c r="L139" s="18" t="s">
        <v>8300</v>
      </c>
      <c r="M139" s="18" t="s">
        <v>8304</v>
      </c>
      <c r="N139" s="18" t="s">
        <v>1827</v>
      </c>
      <c r="O139" s="17" t="s">
        <v>6795</v>
      </c>
      <c r="P139" s="17" t="s">
        <v>1824</v>
      </c>
      <c r="Q139" s="17" t="s">
        <v>1814</v>
      </c>
      <c r="R139" s="17" t="s">
        <v>1855</v>
      </c>
      <c r="S139" s="112" t="s">
        <v>8303</v>
      </c>
      <c r="T139" s="16" t="s">
        <v>8299</v>
      </c>
    </row>
    <row r="140" spans="1:20" x14ac:dyDescent="0.35">
      <c r="A140" s="18" t="s">
        <v>6790</v>
      </c>
      <c r="B140" s="18" t="s">
        <v>1862</v>
      </c>
      <c r="C140" s="17" t="s">
        <v>8291</v>
      </c>
      <c r="D140" s="17" t="s">
        <v>1949</v>
      </c>
      <c r="E140" s="17" t="s">
        <v>9520</v>
      </c>
      <c r="F140" s="26" t="str">
        <f t="shared" si="2"/>
        <v>0701611800400</v>
      </c>
      <c r="G140" s="18" t="s">
        <v>8298</v>
      </c>
      <c r="H140" s="18" t="s">
        <v>8297</v>
      </c>
      <c r="I140" s="18" t="s">
        <v>8296</v>
      </c>
      <c r="K140" s="18" t="s">
        <v>8290</v>
      </c>
      <c r="L140" s="18" t="s">
        <v>8295</v>
      </c>
      <c r="M140" s="18" t="s">
        <v>8294</v>
      </c>
      <c r="N140" s="18" t="s">
        <v>1827</v>
      </c>
      <c r="O140" s="17" t="s">
        <v>6795</v>
      </c>
      <c r="P140" s="17" t="s">
        <v>1824</v>
      </c>
      <c r="Q140" s="17" t="s">
        <v>1814</v>
      </c>
      <c r="R140" s="17" t="s">
        <v>1855</v>
      </c>
      <c r="S140" s="112" t="s">
        <v>8293</v>
      </c>
      <c r="T140" s="16" t="s">
        <v>8292</v>
      </c>
    </row>
    <row r="141" spans="1:20" x14ac:dyDescent="0.35">
      <c r="A141" s="18" t="s">
        <v>6790</v>
      </c>
      <c r="B141" s="18" t="s">
        <v>1862</v>
      </c>
      <c r="C141" s="17" t="s">
        <v>8283</v>
      </c>
      <c r="D141" s="17" t="s">
        <v>1914</v>
      </c>
      <c r="E141" s="17" t="s">
        <v>9520</v>
      </c>
      <c r="F141" s="26" t="str">
        <f t="shared" si="2"/>
        <v>0701612200200</v>
      </c>
      <c r="G141" s="18" t="s">
        <v>8289</v>
      </c>
      <c r="H141" s="18" t="s">
        <v>8288</v>
      </c>
      <c r="I141" s="18" t="s">
        <v>8287</v>
      </c>
      <c r="K141" s="18" t="s">
        <v>7838</v>
      </c>
      <c r="L141" s="18" t="s">
        <v>8286</v>
      </c>
      <c r="M141" s="18" t="s">
        <v>8285</v>
      </c>
      <c r="N141" s="18" t="s">
        <v>1827</v>
      </c>
      <c r="O141" s="17" t="s">
        <v>6796</v>
      </c>
      <c r="P141" s="17" t="s">
        <v>1879</v>
      </c>
      <c r="Q141" s="17" t="s">
        <v>1814</v>
      </c>
      <c r="R141" s="17" t="s">
        <v>1855</v>
      </c>
      <c r="S141" s="112" t="s">
        <v>8284</v>
      </c>
      <c r="T141" s="16" t="s">
        <v>8282</v>
      </c>
    </row>
    <row r="142" spans="1:20" x14ac:dyDescent="0.35">
      <c r="A142" s="18" t="s">
        <v>6790</v>
      </c>
      <c r="B142" s="18" t="s">
        <v>1862</v>
      </c>
      <c r="C142" s="17" t="s">
        <v>8275</v>
      </c>
      <c r="D142" s="17" t="s">
        <v>1914</v>
      </c>
      <c r="E142" s="17" t="s">
        <v>9520</v>
      </c>
      <c r="F142" s="26" t="str">
        <f t="shared" si="2"/>
        <v>0701612300200</v>
      </c>
      <c r="G142" s="18" t="s">
        <v>8281</v>
      </c>
      <c r="H142" s="18" t="s">
        <v>8280</v>
      </c>
      <c r="I142" s="18" t="s">
        <v>8279</v>
      </c>
      <c r="K142" s="18" t="s">
        <v>7838</v>
      </c>
      <c r="L142" s="18" t="s">
        <v>8278</v>
      </c>
      <c r="M142" s="18" t="s">
        <v>8277</v>
      </c>
      <c r="N142" s="18" t="s">
        <v>1827</v>
      </c>
      <c r="O142" s="17" t="s">
        <v>6795</v>
      </c>
      <c r="P142" s="17" t="s">
        <v>1824</v>
      </c>
      <c r="Q142" s="17" t="s">
        <v>1814</v>
      </c>
      <c r="R142" s="17" t="s">
        <v>1855</v>
      </c>
      <c r="S142" s="112" t="s">
        <v>8276</v>
      </c>
      <c r="T142" s="16" t="s">
        <v>8274</v>
      </c>
    </row>
    <row r="143" spans="1:20" x14ac:dyDescent="0.35">
      <c r="A143" s="18" t="s">
        <v>6790</v>
      </c>
      <c r="B143" s="18" t="s">
        <v>1862</v>
      </c>
      <c r="C143" s="17" t="s">
        <v>8267</v>
      </c>
      <c r="D143" s="17" t="s">
        <v>1914</v>
      </c>
      <c r="E143" s="17" t="s">
        <v>9520</v>
      </c>
      <c r="F143" s="26" t="str">
        <f t="shared" si="2"/>
        <v>0701612400200</v>
      </c>
      <c r="G143" s="18" t="s">
        <v>8273</v>
      </c>
      <c r="H143" s="18" t="s">
        <v>8272</v>
      </c>
      <c r="I143" s="18" t="s">
        <v>8271</v>
      </c>
      <c r="K143" s="18" t="s">
        <v>7819</v>
      </c>
      <c r="L143" s="18" t="s">
        <v>8270</v>
      </c>
      <c r="M143" s="18" t="s">
        <v>8269</v>
      </c>
      <c r="N143" s="18" t="s">
        <v>1827</v>
      </c>
      <c r="O143" s="17" t="s">
        <v>6795</v>
      </c>
      <c r="P143" s="17" t="s">
        <v>1824</v>
      </c>
      <c r="Q143" s="17" t="s">
        <v>1895</v>
      </c>
      <c r="R143" s="17" t="s">
        <v>1855</v>
      </c>
      <c r="S143" s="112" t="s">
        <v>8268</v>
      </c>
      <c r="T143" s="16" t="s">
        <v>8266</v>
      </c>
    </row>
    <row r="144" spans="1:20" x14ac:dyDescent="0.35">
      <c r="A144" s="18" t="s">
        <v>6790</v>
      </c>
      <c r="B144" s="18" t="s">
        <v>1862</v>
      </c>
      <c r="C144" s="17" t="s">
        <v>8259</v>
      </c>
      <c r="D144" s="17" t="s">
        <v>1914</v>
      </c>
      <c r="E144" s="17" t="s">
        <v>9520</v>
      </c>
      <c r="F144" s="26" t="str">
        <f t="shared" si="2"/>
        <v>0701612500200</v>
      </c>
      <c r="G144" s="18" t="s">
        <v>8265</v>
      </c>
      <c r="H144" s="18" t="s">
        <v>8264</v>
      </c>
      <c r="I144" s="18" t="s">
        <v>8261</v>
      </c>
      <c r="K144" s="18" t="s">
        <v>8219</v>
      </c>
      <c r="L144" s="18" t="s">
        <v>8260</v>
      </c>
      <c r="M144" s="18" t="s">
        <v>8263</v>
      </c>
      <c r="N144" s="18" t="s">
        <v>1827</v>
      </c>
      <c r="O144" s="17" t="s">
        <v>6798</v>
      </c>
      <c r="P144" s="17" t="s">
        <v>1846</v>
      </c>
      <c r="Q144" s="17" t="s">
        <v>1895</v>
      </c>
      <c r="R144" s="17" t="s">
        <v>1855</v>
      </c>
      <c r="S144" s="112" t="s">
        <v>8262</v>
      </c>
      <c r="T144" s="16" t="s">
        <v>8258</v>
      </c>
    </row>
    <row r="145" spans="1:20" x14ac:dyDescent="0.35">
      <c r="A145" s="18" t="s">
        <v>6790</v>
      </c>
      <c r="B145" s="18" t="s">
        <v>1862</v>
      </c>
      <c r="C145" s="17" t="s">
        <v>8250</v>
      </c>
      <c r="D145" s="17" t="s">
        <v>1914</v>
      </c>
      <c r="E145" s="17" t="s">
        <v>9520</v>
      </c>
      <c r="F145" s="26" t="str">
        <f t="shared" si="2"/>
        <v>0701612600200</v>
      </c>
      <c r="G145" s="18" t="s">
        <v>8257</v>
      </c>
      <c r="H145" s="18" t="s">
        <v>8256</v>
      </c>
      <c r="I145" s="18" t="s">
        <v>8255</v>
      </c>
      <c r="K145" s="18" t="s">
        <v>8219</v>
      </c>
      <c r="L145" s="18" t="s">
        <v>8252</v>
      </c>
      <c r="M145" s="18" t="s">
        <v>8254</v>
      </c>
      <c r="N145" s="18" t="s">
        <v>1827</v>
      </c>
      <c r="O145" s="17" t="s">
        <v>6798</v>
      </c>
      <c r="P145" s="17" t="s">
        <v>1846</v>
      </c>
      <c r="Q145" s="17" t="s">
        <v>1895</v>
      </c>
      <c r="R145" s="17" t="s">
        <v>1855</v>
      </c>
      <c r="S145" s="112" t="s">
        <v>8253</v>
      </c>
      <c r="T145" s="16" t="s">
        <v>8251</v>
      </c>
    </row>
    <row r="146" spans="1:20" x14ac:dyDescent="0.35">
      <c r="A146" s="18" t="s">
        <v>6790</v>
      </c>
      <c r="B146" s="18" t="s">
        <v>1862</v>
      </c>
      <c r="C146" s="17" t="s">
        <v>8247</v>
      </c>
      <c r="D146" s="17" t="s">
        <v>1914</v>
      </c>
      <c r="E146" s="17" t="s">
        <v>9520</v>
      </c>
      <c r="F146" s="26" t="str">
        <f t="shared" si="2"/>
        <v>0701612700200</v>
      </c>
      <c r="G146" s="18" t="s">
        <v>8249</v>
      </c>
      <c r="H146" s="18" t="s">
        <v>8246</v>
      </c>
      <c r="I146" s="18" t="s">
        <v>8245</v>
      </c>
      <c r="K146" s="18" t="s">
        <v>8244</v>
      </c>
      <c r="L146" s="18" t="s">
        <v>8243</v>
      </c>
      <c r="M146" s="18" t="s">
        <v>8242</v>
      </c>
      <c r="N146" s="18" t="s">
        <v>1827</v>
      </c>
      <c r="O146" s="17" t="s">
        <v>6801</v>
      </c>
      <c r="P146" s="17" t="s">
        <v>1824</v>
      </c>
      <c r="Q146" s="17" t="s">
        <v>1814</v>
      </c>
      <c r="R146" s="17" t="s">
        <v>1855</v>
      </c>
      <c r="S146" s="112" t="s">
        <v>8248</v>
      </c>
      <c r="T146" s="16" t="s">
        <v>8241</v>
      </c>
    </row>
    <row r="147" spans="1:20" x14ac:dyDescent="0.35">
      <c r="A147" s="18" t="s">
        <v>6790</v>
      </c>
      <c r="B147" s="18" t="s">
        <v>1862</v>
      </c>
      <c r="C147" s="17" t="s">
        <v>8234</v>
      </c>
      <c r="D147" s="17" t="s">
        <v>1914</v>
      </c>
      <c r="E147" s="17" t="s">
        <v>9520</v>
      </c>
      <c r="F147" s="26" t="str">
        <f t="shared" si="2"/>
        <v>0701612750200</v>
      </c>
      <c r="G147" s="18" t="s">
        <v>8240</v>
      </c>
      <c r="H147" s="18" t="s">
        <v>8239</v>
      </c>
      <c r="I147" s="18" t="s">
        <v>8238</v>
      </c>
      <c r="K147" s="18" t="s">
        <v>8233</v>
      </c>
      <c r="L147" s="18" t="s">
        <v>8237</v>
      </c>
      <c r="M147" s="18" t="s">
        <v>8236</v>
      </c>
      <c r="N147" s="18" t="s">
        <v>1827</v>
      </c>
      <c r="O147" s="17" t="s">
        <v>6795</v>
      </c>
      <c r="P147" s="17" t="s">
        <v>1824</v>
      </c>
      <c r="Q147" s="17" t="s">
        <v>1814</v>
      </c>
      <c r="R147" s="17" t="s">
        <v>1855</v>
      </c>
      <c r="S147" s="112" t="s">
        <v>8235</v>
      </c>
      <c r="T147" s="16" t="s">
        <v>8232</v>
      </c>
    </row>
    <row r="148" spans="1:20" x14ac:dyDescent="0.35">
      <c r="A148" s="18" t="s">
        <v>6790</v>
      </c>
      <c r="B148" s="18" t="s">
        <v>1862</v>
      </c>
      <c r="C148" s="17" t="s">
        <v>8225</v>
      </c>
      <c r="D148" s="17" t="s">
        <v>1914</v>
      </c>
      <c r="E148" s="17" t="s">
        <v>9520</v>
      </c>
      <c r="F148" s="26" t="str">
        <f t="shared" si="2"/>
        <v>0701612800200</v>
      </c>
      <c r="G148" s="18" t="s">
        <v>8231</v>
      </c>
      <c r="H148" s="18" t="s">
        <v>8230</v>
      </c>
      <c r="I148" s="18" t="s">
        <v>8229</v>
      </c>
      <c r="K148" s="18" t="s">
        <v>7876</v>
      </c>
      <c r="L148" s="18" t="s">
        <v>8228</v>
      </c>
      <c r="M148" s="18" t="s">
        <v>8227</v>
      </c>
      <c r="N148" s="18" t="s">
        <v>1827</v>
      </c>
      <c r="O148" s="17" t="s">
        <v>6798</v>
      </c>
      <c r="P148" s="17" t="s">
        <v>1846</v>
      </c>
      <c r="Q148" s="17" t="s">
        <v>1895</v>
      </c>
      <c r="R148" s="17" t="s">
        <v>1855</v>
      </c>
      <c r="S148" s="112" t="s">
        <v>8226</v>
      </c>
    </row>
    <row r="149" spans="1:20" x14ac:dyDescent="0.35">
      <c r="A149" s="18" t="s">
        <v>6790</v>
      </c>
      <c r="B149" s="18" t="s">
        <v>1862</v>
      </c>
      <c r="C149" s="17" t="s">
        <v>8218</v>
      </c>
      <c r="D149" s="17" t="s">
        <v>1914</v>
      </c>
      <c r="E149" s="17" t="s">
        <v>9520</v>
      </c>
      <c r="F149" s="26" t="str">
        <f t="shared" si="2"/>
        <v>0701613000200</v>
      </c>
      <c r="G149" s="18" t="s">
        <v>8224</v>
      </c>
      <c r="H149" s="18" t="s">
        <v>8223</v>
      </c>
      <c r="I149" s="18" t="s">
        <v>8222</v>
      </c>
      <c r="K149" s="18" t="s">
        <v>7877</v>
      </c>
      <c r="L149" s="18" t="s">
        <v>8220</v>
      </c>
      <c r="M149" s="18" t="s">
        <v>8217</v>
      </c>
      <c r="N149" s="18" t="s">
        <v>1827</v>
      </c>
      <c r="O149" s="17" t="s">
        <v>6798</v>
      </c>
      <c r="P149" s="17" t="s">
        <v>1846</v>
      </c>
      <c r="Q149" s="17" t="s">
        <v>1895</v>
      </c>
      <c r="R149" s="17" t="s">
        <v>1855</v>
      </c>
      <c r="S149" s="112" t="s">
        <v>8221</v>
      </c>
    </row>
    <row r="150" spans="1:20" x14ac:dyDescent="0.35">
      <c r="A150" s="18" t="s">
        <v>6790</v>
      </c>
      <c r="B150" s="18" t="s">
        <v>1862</v>
      </c>
      <c r="C150" s="17" t="s">
        <v>8210</v>
      </c>
      <c r="D150" s="17" t="s">
        <v>1914</v>
      </c>
      <c r="E150" s="17" t="s">
        <v>9520</v>
      </c>
      <c r="F150" s="26" t="str">
        <f t="shared" si="2"/>
        <v>0701613200200</v>
      </c>
      <c r="G150" s="18" t="s">
        <v>8216</v>
      </c>
      <c r="H150" s="18" t="s">
        <v>8215</v>
      </c>
      <c r="I150" s="18" t="s">
        <v>8212</v>
      </c>
      <c r="K150" s="18" t="s">
        <v>8209</v>
      </c>
      <c r="L150" s="18" t="s">
        <v>8211</v>
      </c>
      <c r="M150" s="18" t="s">
        <v>8214</v>
      </c>
      <c r="N150" s="18" t="s">
        <v>1827</v>
      </c>
      <c r="O150" s="17" t="s">
        <v>6805</v>
      </c>
      <c r="P150" s="17" t="s">
        <v>1846</v>
      </c>
      <c r="Q150" s="17" t="s">
        <v>1895</v>
      </c>
      <c r="R150" s="17" t="s">
        <v>1855</v>
      </c>
      <c r="S150" s="112" t="s">
        <v>8213</v>
      </c>
      <c r="T150" s="16" t="s">
        <v>8208</v>
      </c>
    </row>
    <row r="151" spans="1:20" x14ac:dyDescent="0.35">
      <c r="A151" s="18" t="s">
        <v>6790</v>
      </c>
      <c r="B151" s="18" t="s">
        <v>1862</v>
      </c>
      <c r="C151" s="17" t="s">
        <v>8205</v>
      </c>
      <c r="D151" s="17" t="s">
        <v>1914</v>
      </c>
      <c r="E151" s="17" t="s">
        <v>9520</v>
      </c>
      <c r="F151" s="26" t="str">
        <f t="shared" si="2"/>
        <v>0701613300200</v>
      </c>
      <c r="G151" s="18" t="s">
        <v>8207</v>
      </c>
      <c r="H151" s="18" t="s">
        <v>8204</v>
      </c>
      <c r="I151" s="18" t="s">
        <v>8203</v>
      </c>
      <c r="K151" s="18" t="s">
        <v>8122</v>
      </c>
      <c r="L151" s="18" t="s">
        <v>8202</v>
      </c>
      <c r="M151" s="18" t="s">
        <v>8201</v>
      </c>
      <c r="N151" s="18" t="s">
        <v>1827</v>
      </c>
      <c r="O151" s="17" t="s">
        <v>6805</v>
      </c>
      <c r="P151" s="17" t="s">
        <v>1846</v>
      </c>
      <c r="Q151" s="17" t="s">
        <v>1914</v>
      </c>
      <c r="R151" s="17" t="s">
        <v>1855</v>
      </c>
      <c r="S151" s="112" t="s">
        <v>8206</v>
      </c>
      <c r="T151" s="16" t="s">
        <v>8200</v>
      </c>
    </row>
    <row r="152" spans="1:20" x14ac:dyDescent="0.35">
      <c r="A152" s="18" t="s">
        <v>6790</v>
      </c>
      <c r="B152" s="18" t="s">
        <v>1862</v>
      </c>
      <c r="C152" s="17" t="s">
        <v>8195</v>
      </c>
      <c r="D152" s="17" t="s">
        <v>1914</v>
      </c>
      <c r="E152" s="17" t="s">
        <v>9520</v>
      </c>
      <c r="F152" s="26" t="str">
        <f t="shared" si="2"/>
        <v>0701613500200</v>
      </c>
      <c r="G152" s="18" t="s">
        <v>8199</v>
      </c>
      <c r="H152" s="18" t="s">
        <v>8198</v>
      </c>
      <c r="I152" s="18" t="s">
        <v>7832</v>
      </c>
      <c r="K152" s="18" t="s">
        <v>7828</v>
      </c>
      <c r="L152" s="18" t="s">
        <v>7831</v>
      </c>
      <c r="M152" s="18" t="s">
        <v>8197</v>
      </c>
      <c r="N152" s="16" t="s">
        <v>1827</v>
      </c>
      <c r="O152" s="17" t="s">
        <v>6801</v>
      </c>
      <c r="P152" s="17" t="s">
        <v>1824</v>
      </c>
      <c r="Q152" s="17" t="s">
        <v>1895</v>
      </c>
      <c r="R152" s="17" t="s">
        <v>1855</v>
      </c>
      <c r="S152" s="112" t="s">
        <v>8196</v>
      </c>
      <c r="T152" s="16" t="s">
        <v>8194</v>
      </c>
    </row>
    <row r="153" spans="1:20" x14ac:dyDescent="0.35">
      <c r="A153" s="18" t="s">
        <v>6790</v>
      </c>
      <c r="B153" s="18" t="s">
        <v>1862</v>
      </c>
      <c r="C153" s="17" t="s">
        <v>8186</v>
      </c>
      <c r="D153" s="17" t="s">
        <v>1914</v>
      </c>
      <c r="E153" s="17" t="s">
        <v>9520</v>
      </c>
      <c r="F153" s="26" t="str">
        <f t="shared" si="2"/>
        <v>0701614000200</v>
      </c>
      <c r="G153" s="18" t="s">
        <v>8193</v>
      </c>
      <c r="H153" s="18" t="s">
        <v>8192</v>
      </c>
      <c r="I153" s="18" t="s">
        <v>8191</v>
      </c>
      <c r="K153" s="18" t="s">
        <v>1992</v>
      </c>
      <c r="L153" s="18" t="s">
        <v>8190</v>
      </c>
      <c r="M153" s="18" t="s">
        <v>8189</v>
      </c>
      <c r="N153" s="16" t="s">
        <v>1827</v>
      </c>
      <c r="O153" s="17" t="s">
        <v>6805</v>
      </c>
      <c r="P153" s="17" t="s">
        <v>1846</v>
      </c>
      <c r="Q153" s="17" t="s">
        <v>1814</v>
      </c>
      <c r="R153" s="17" t="s">
        <v>1855</v>
      </c>
      <c r="S153" s="112" t="s">
        <v>8188</v>
      </c>
      <c r="T153" s="16" t="s">
        <v>8187</v>
      </c>
    </row>
    <row r="154" spans="1:20" x14ac:dyDescent="0.35">
      <c r="A154" s="18" t="s">
        <v>6790</v>
      </c>
      <c r="B154" s="18" t="s">
        <v>1862</v>
      </c>
      <c r="C154" s="17" t="s">
        <v>8179</v>
      </c>
      <c r="D154" s="17" t="s">
        <v>1914</v>
      </c>
      <c r="E154" s="17" t="s">
        <v>9520</v>
      </c>
      <c r="F154" s="26" t="str">
        <f t="shared" si="2"/>
        <v>0701614200200</v>
      </c>
      <c r="G154" s="18" t="s">
        <v>8185</v>
      </c>
      <c r="H154" s="18" t="s">
        <v>8184</v>
      </c>
      <c r="I154" s="18" t="s">
        <v>8183</v>
      </c>
      <c r="K154" s="18" t="s">
        <v>7845</v>
      </c>
      <c r="L154" s="18" t="s">
        <v>8180</v>
      </c>
      <c r="M154" s="18" t="s">
        <v>8182</v>
      </c>
      <c r="N154" s="16" t="s">
        <v>1827</v>
      </c>
      <c r="O154" s="17" t="s">
        <v>6805</v>
      </c>
      <c r="P154" s="17" t="s">
        <v>1846</v>
      </c>
      <c r="Q154" s="17" t="s">
        <v>1895</v>
      </c>
      <c r="R154" s="17" t="s">
        <v>1855</v>
      </c>
      <c r="S154" s="112" t="s">
        <v>8181</v>
      </c>
      <c r="T154" s="16" t="s">
        <v>8178</v>
      </c>
    </row>
    <row r="155" spans="1:20" x14ac:dyDescent="0.35">
      <c r="A155" s="18" t="s">
        <v>6790</v>
      </c>
      <c r="B155" s="18" t="s">
        <v>1862</v>
      </c>
      <c r="C155" s="17" t="s">
        <v>8170</v>
      </c>
      <c r="D155" s="17" t="s">
        <v>1914</v>
      </c>
      <c r="E155" s="17" t="s">
        <v>9520</v>
      </c>
      <c r="F155" s="26" t="str">
        <f t="shared" si="2"/>
        <v>0701614300200</v>
      </c>
      <c r="G155" s="18" t="s">
        <v>8177</v>
      </c>
      <c r="H155" s="18" t="s">
        <v>8176</v>
      </c>
      <c r="I155" s="18" t="s">
        <v>8175</v>
      </c>
      <c r="K155" s="18" t="s">
        <v>7849</v>
      </c>
      <c r="L155" s="18" t="s">
        <v>8174</v>
      </c>
      <c r="M155" s="18" t="s">
        <v>8173</v>
      </c>
      <c r="N155" s="16" t="s">
        <v>1827</v>
      </c>
      <c r="O155" s="17" t="s">
        <v>7844</v>
      </c>
      <c r="P155" s="17" t="s">
        <v>1842</v>
      </c>
      <c r="Q155" s="17" t="s">
        <v>1895</v>
      </c>
      <c r="R155" s="17" t="s">
        <v>1855</v>
      </c>
      <c r="S155" s="112" t="s">
        <v>8172</v>
      </c>
      <c r="T155" s="16" t="s">
        <v>8171</v>
      </c>
    </row>
    <row r="156" spans="1:20" x14ac:dyDescent="0.35">
      <c r="A156" s="18" t="s">
        <v>6790</v>
      </c>
      <c r="B156" s="18" t="s">
        <v>1862</v>
      </c>
      <c r="C156" s="17" t="s">
        <v>8162</v>
      </c>
      <c r="D156" s="17" t="s">
        <v>1914</v>
      </c>
      <c r="E156" s="17" t="s">
        <v>9520</v>
      </c>
      <c r="F156" s="26" t="str">
        <f t="shared" si="2"/>
        <v>0701614350200</v>
      </c>
      <c r="G156" s="18" t="s">
        <v>8169</v>
      </c>
      <c r="H156" s="18" t="s">
        <v>8168</v>
      </c>
      <c r="I156" s="18" t="s">
        <v>8167</v>
      </c>
      <c r="K156" s="18" t="s">
        <v>8161</v>
      </c>
      <c r="L156" s="18" t="s">
        <v>8166</v>
      </c>
      <c r="M156" s="18" t="s">
        <v>8165</v>
      </c>
      <c r="N156" s="16" t="s">
        <v>1827</v>
      </c>
      <c r="O156" s="17" t="s">
        <v>7844</v>
      </c>
      <c r="P156" s="17" t="s">
        <v>1842</v>
      </c>
      <c r="Q156" s="17" t="s">
        <v>1895</v>
      </c>
      <c r="R156" s="17" t="s">
        <v>1855</v>
      </c>
      <c r="S156" s="112" t="s">
        <v>8164</v>
      </c>
      <c r="T156" s="16" t="s">
        <v>8163</v>
      </c>
    </row>
    <row r="157" spans="1:20" x14ac:dyDescent="0.35">
      <c r="A157" s="18" t="s">
        <v>6790</v>
      </c>
      <c r="B157" s="18" t="s">
        <v>1862</v>
      </c>
      <c r="C157" s="17" t="s">
        <v>8154</v>
      </c>
      <c r="D157" s="17" t="s">
        <v>1914</v>
      </c>
      <c r="E157" s="17" t="s">
        <v>9520</v>
      </c>
      <c r="F157" s="26" t="str">
        <f t="shared" si="2"/>
        <v>0701614400200</v>
      </c>
      <c r="G157" s="18" t="s">
        <v>8160</v>
      </c>
      <c r="H157" s="18" t="s">
        <v>8159</v>
      </c>
      <c r="I157" s="18" t="s">
        <v>8158</v>
      </c>
      <c r="K157" s="18" t="s">
        <v>8082</v>
      </c>
      <c r="L157" s="18" t="s">
        <v>8157</v>
      </c>
      <c r="M157" s="18" t="s">
        <v>8156</v>
      </c>
      <c r="N157" s="16" t="s">
        <v>1827</v>
      </c>
      <c r="O157" s="17" t="s">
        <v>1993</v>
      </c>
      <c r="P157" s="17" t="s">
        <v>1891</v>
      </c>
      <c r="Q157" s="17" t="s">
        <v>1914</v>
      </c>
      <c r="R157" s="17" t="s">
        <v>1855</v>
      </c>
      <c r="S157" s="112" t="s">
        <v>8155</v>
      </c>
    </row>
    <row r="158" spans="1:20" x14ac:dyDescent="0.35">
      <c r="A158" s="18" t="s">
        <v>6790</v>
      </c>
      <c r="B158" s="18" t="s">
        <v>1862</v>
      </c>
      <c r="C158" s="17" t="s">
        <v>8147</v>
      </c>
      <c r="D158" s="17" t="s">
        <v>1914</v>
      </c>
      <c r="E158" s="17" t="s">
        <v>9520</v>
      </c>
      <c r="F158" s="26" t="str">
        <f t="shared" si="2"/>
        <v>0701614500200</v>
      </c>
      <c r="G158" s="18" t="s">
        <v>8153</v>
      </c>
      <c r="H158" s="18" t="s">
        <v>8152</v>
      </c>
      <c r="I158" s="18" t="s">
        <v>8151</v>
      </c>
      <c r="K158" s="18" t="s">
        <v>7845</v>
      </c>
      <c r="L158" s="18" t="s">
        <v>8148</v>
      </c>
      <c r="M158" s="18" t="s">
        <v>8150</v>
      </c>
      <c r="N158" s="16" t="s">
        <v>1827</v>
      </c>
      <c r="O158" s="17" t="s">
        <v>1993</v>
      </c>
      <c r="P158" s="17" t="s">
        <v>1891</v>
      </c>
      <c r="Q158" s="17" t="s">
        <v>1895</v>
      </c>
      <c r="R158" s="17" t="s">
        <v>1855</v>
      </c>
      <c r="S158" s="112" t="s">
        <v>8149</v>
      </c>
      <c r="T158" s="16" t="s">
        <v>8146</v>
      </c>
    </row>
    <row r="159" spans="1:20" x14ac:dyDescent="0.35">
      <c r="A159" s="18" t="s">
        <v>6790</v>
      </c>
      <c r="B159" s="18" t="s">
        <v>1862</v>
      </c>
      <c r="C159" s="17" t="s">
        <v>8139</v>
      </c>
      <c r="D159" s="17" t="s">
        <v>1949</v>
      </c>
      <c r="E159" s="17" t="s">
        <v>9520</v>
      </c>
      <c r="F159" s="26" t="str">
        <f t="shared" si="2"/>
        <v>0701614600400</v>
      </c>
      <c r="G159" s="18" t="s">
        <v>8145</v>
      </c>
      <c r="H159" s="18" t="s">
        <v>8144</v>
      </c>
      <c r="I159" s="18" t="s">
        <v>8143</v>
      </c>
      <c r="K159" s="18" t="s">
        <v>1992</v>
      </c>
      <c r="L159" s="18" t="s">
        <v>8140</v>
      </c>
      <c r="M159" s="18" t="s">
        <v>8142</v>
      </c>
      <c r="N159" s="16" t="s">
        <v>1827</v>
      </c>
      <c r="O159" s="17" t="s">
        <v>1993</v>
      </c>
      <c r="P159" s="17" t="s">
        <v>1891</v>
      </c>
      <c r="Q159" s="17" t="s">
        <v>1895</v>
      </c>
      <c r="R159" s="17" t="s">
        <v>1855</v>
      </c>
      <c r="S159" s="112" t="s">
        <v>8141</v>
      </c>
      <c r="T159" s="16" t="s">
        <v>8138</v>
      </c>
    </row>
    <row r="160" spans="1:20" x14ac:dyDescent="0.35">
      <c r="A160" s="18" t="s">
        <v>6790</v>
      </c>
      <c r="B160" s="18" t="s">
        <v>1862</v>
      </c>
      <c r="C160" s="17" t="s">
        <v>8131</v>
      </c>
      <c r="D160" s="17" t="s">
        <v>1914</v>
      </c>
      <c r="E160" s="17" t="s">
        <v>9520</v>
      </c>
      <c r="F160" s="26" t="str">
        <f t="shared" si="2"/>
        <v>0701614700200</v>
      </c>
      <c r="G160" s="18" t="s">
        <v>8137</v>
      </c>
      <c r="H160" s="18" t="s">
        <v>8136</v>
      </c>
      <c r="I160" s="18" t="s">
        <v>8135</v>
      </c>
      <c r="K160" s="18" t="s">
        <v>7923</v>
      </c>
      <c r="L160" s="18" t="s">
        <v>8134</v>
      </c>
      <c r="M160" s="18" t="s">
        <v>8133</v>
      </c>
      <c r="N160" s="16" t="s">
        <v>1827</v>
      </c>
      <c r="O160" s="17" t="s">
        <v>7844</v>
      </c>
      <c r="P160" s="17" t="s">
        <v>1842</v>
      </c>
      <c r="Q160" s="17" t="s">
        <v>1914</v>
      </c>
      <c r="R160" s="17" t="s">
        <v>1855</v>
      </c>
      <c r="S160" s="112" t="s">
        <v>8132</v>
      </c>
      <c r="T160" s="16" t="s">
        <v>8130</v>
      </c>
    </row>
    <row r="161" spans="1:20" x14ac:dyDescent="0.35">
      <c r="A161" s="18" t="s">
        <v>6790</v>
      </c>
      <c r="B161" s="18" t="s">
        <v>1862</v>
      </c>
      <c r="C161" s="17" t="s">
        <v>8121</v>
      </c>
      <c r="D161" s="17" t="s">
        <v>1914</v>
      </c>
      <c r="E161" s="17" t="s">
        <v>9520</v>
      </c>
      <c r="F161" s="26" t="str">
        <f t="shared" si="2"/>
        <v>0701614800200</v>
      </c>
      <c r="G161" s="18" t="s">
        <v>8129</v>
      </c>
      <c r="H161" s="18" t="s">
        <v>8128</v>
      </c>
      <c r="I161" s="18" t="s">
        <v>8127</v>
      </c>
      <c r="K161" s="18" t="s">
        <v>8122</v>
      </c>
      <c r="L161" s="18" t="s">
        <v>8126</v>
      </c>
      <c r="M161" s="18" t="s">
        <v>8125</v>
      </c>
      <c r="N161" s="16" t="s">
        <v>1827</v>
      </c>
      <c r="O161" s="17" t="s">
        <v>7844</v>
      </c>
      <c r="P161" s="17" t="s">
        <v>1842</v>
      </c>
      <c r="Q161" s="17" t="s">
        <v>1914</v>
      </c>
      <c r="R161" s="17" t="s">
        <v>1855</v>
      </c>
      <c r="S161" s="112" t="s">
        <v>8124</v>
      </c>
      <c r="T161" s="16" t="s">
        <v>8123</v>
      </c>
    </row>
    <row r="162" spans="1:20" x14ac:dyDescent="0.35">
      <c r="A162" s="18" t="s">
        <v>6790</v>
      </c>
      <c r="B162" s="18" t="s">
        <v>1862</v>
      </c>
      <c r="C162" s="17" t="s">
        <v>8114</v>
      </c>
      <c r="D162" s="17" t="s">
        <v>1914</v>
      </c>
      <c r="E162" s="17" t="s">
        <v>9520</v>
      </c>
      <c r="F162" s="26" t="str">
        <f t="shared" si="2"/>
        <v>0701614900200</v>
      </c>
      <c r="G162" s="18" t="s">
        <v>8120</v>
      </c>
      <c r="H162" s="18" t="s">
        <v>8119</v>
      </c>
      <c r="I162" s="18" t="s">
        <v>8118</v>
      </c>
      <c r="K162" s="18" t="s">
        <v>7893</v>
      </c>
      <c r="L162" s="18" t="s">
        <v>8117</v>
      </c>
      <c r="M162" s="18" t="s">
        <v>8116</v>
      </c>
      <c r="N162" s="16" t="s">
        <v>1827</v>
      </c>
      <c r="O162" s="17" t="s">
        <v>1980</v>
      </c>
      <c r="P162" s="17" t="s">
        <v>1928</v>
      </c>
      <c r="Q162" s="17" t="s">
        <v>1914</v>
      </c>
      <c r="R162" s="17" t="s">
        <v>1855</v>
      </c>
      <c r="S162" s="112" t="s">
        <v>8115</v>
      </c>
      <c r="T162" s="16" t="s">
        <v>8113</v>
      </c>
    </row>
    <row r="163" spans="1:20" x14ac:dyDescent="0.35">
      <c r="A163" s="18" t="s">
        <v>6790</v>
      </c>
      <c r="B163" s="18" t="s">
        <v>1862</v>
      </c>
      <c r="C163" s="17" t="s">
        <v>8108</v>
      </c>
      <c r="D163" s="17" t="s">
        <v>1914</v>
      </c>
      <c r="E163" s="17" t="s">
        <v>9520</v>
      </c>
      <c r="F163" s="26" t="str">
        <f t="shared" si="2"/>
        <v>0701615000200</v>
      </c>
      <c r="G163" s="18" t="s">
        <v>8112</v>
      </c>
      <c r="H163" s="18" t="s">
        <v>8111</v>
      </c>
      <c r="I163" s="18" t="s">
        <v>8110</v>
      </c>
      <c r="K163" s="18" t="s">
        <v>7921</v>
      </c>
      <c r="L163" s="18" t="s">
        <v>8107</v>
      </c>
      <c r="M163" s="18" t="s">
        <v>8106</v>
      </c>
      <c r="N163" s="16" t="s">
        <v>1827</v>
      </c>
      <c r="O163" s="17" t="s">
        <v>1969</v>
      </c>
      <c r="P163" s="17" t="s">
        <v>1842</v>
      </c>
      <c r="Q163" s="17" t="s">
        <v>1914</v>
      </c>
      <c r="R163" s="17" t="s">
        <v>1855</v>
      </c>
      <c r="S163" s="112" t="s">
        <v>8109</v>
      </c>
      <c r="T163" s="16" t="s">
        <v>8105</v>
      </c>
    </row>
    <row r="164" spans="1:20" x14ac:dyDescent="0.35">
      <c r="A164" s="18" t="s">
        <v>6790</v>
      </c>
      <c r="B164" s="18" t="s">
        <v>1862</v>
      </c>
      <c r="C164" s="17" t="s">
        <v>8098</v>
      </c>
      <c r="D164" s="17" t="s">
        <v>1914</v>
      </c>
      <c r="E164" s="17" t="s">
        <v>9520</v>
      </c>
      <c r="F164" s="26" t="str">
        <f t="shared" si="2"/>
        <v>0701615100200</v>
      </c>
      <c r="G164" s="18" t="s">
        <v>8104</v>
      </c>
      <c r="H164" s="18" t="s">
        <v>8103</v>
      </c>
      <c r="I164" s="18" t="s">
        <v>8102</v>
      </c>
      <c r="K164" s="18" t="s">
        <v>7921</v>
      </c>
      <c r="L164" s="18" t="s">
        <v>8101</v>
      </c>
      <c r="M164" s="18" t="s">
        <v>8100</v>
      </c>
      <c r="N164" s="16" t="s">
        <v>1827</v>
      </c>
      <c r="O164" s="17" t="s">
        <v>1969</v>
      </c>
      <c r="P164" s="17" t="s">
        <v>1842</v>
      </c>
      <c r="Q164" s="17" t="s">
        <v>1914</v>
      </c>
      <c r="R164" s="17" t="s">
        <v>1855</v>
      </c>
      <c r="S164" s="112" t="s">
        <v>8099</v>
      </c>
      <c r="T164" s="16" t="s">
        <v>8097</v>
      </c>
    </row>
    <row r="165" spans="1:20" x14ac:dyDescent="0.35">
      <c r="A165" s="18" t="s">
        <v>6790</v>
      </c>
      <c r="B165" s="18" t="s">
        <v>1862</v>
      </c>
      <c r="C165" s="17" t="s">
        <v>8090</v>
      </c>
      <c r="D165" s="17" t="s">
        <v>1914</v>
      </c>
      <c r="E165" s="17" t="s">
        <v>9520</v>
      </c>
      <c r="F165" s="26" t="str">
        <f t="shared" si="2"/>
        <v>0701615200200</v>
      </c>
      <c r="G165" s="18" t="s">
        <v>8096</v>
      </c>
      <c r="H165" s="18" t="s">
        <v>8095</v>
      </c>
      <c r="I165" s="18" t="s">
        <v>8094</v>
      </c>
      <c r="K165" s="18" t="s">
        <v>7923</v>
      </c>
      <c r="L165" s="18" t="s">
        <v>8093</v>
      </c>
      <c r="M165" s="18" t="s">
        <v>8092</v>
      </c>
      <c r="N165" s="16" t="s">
        <v>1827</v>
      </c>
      <c r="O165" s="17" t="s">
        <v>7844</v>
      </c>
      <c r="P165" s="17" t="s">
        <v>1842</v>
      </c>
      <c r="Q165" s="17" t="s">
        <v>1914</v>
      </c>
      <c r="R165" s="17" t="s">
        <v>1855</v>
      </c>
      <c r="S165" s="112" t="s">
        <v>8091</v>
      </c>
      <c r="T165" s="16" t="s">
        <v>8089</v>
      </c>
    </row>
    <row r="166" spans="1:20" x14ac:dyDescent="0.35">
      <c r="A166" s="18" t="s">
        <v>6790</v>
      </c>
      <c r="B166" s="18" t="s">
        <v>1862</v>
      </c>
      <c r="C166" s="17" t="s">
        <v>8081</v>
      </c>
      <c r="D166" s="17" t="s">
        <v>1914</v>
      </c>
      <c r="E166" s="17" t="s">
        <v>9520</v>
      </c>
      <c r="F166" s="26" t="str">
        <f t="shared" si="2"/>
        <v>0701615250200</v>
      </c>
      <c r="G166" s="18" t="s">
        <v>8088</v>
      </c>
      <c r="H166" s="18" t="s">
        <v>8087</v>
      </c>
      <c r="I166" s="18" t="s">
        <v>8086</v>
      </c>
      <c r="K166" s="18" t="s">
        <v>8080</v>
      </c>
      <c r="L166" s="18" t="s">
        <v>8085</v>
      </c>
      <c r="M166" s="18" t="s">
        <v>8084</v>
      </c>
      <c r="N166" s="16" t="s">
        <v>1827</v>
      </c>
      <c r="O166" s="17" t="s">
        <v>7844</v>
      </c>
      <c r="P166" s="17" t="s">
        <v>1842</v>
      </c>
      <c r="Q166" s="17" t="s">
        <v>1914</v>
      </c>
      <c r="R166" s="17" t="s">
        <v>1855</v>
      </c>
      <c r="S166" s="112" t="s">
        <v>8083</v>
      </c>
    </row>
    <row r="167" spans="1:20" x14ac:dyDescent="0.35">
      <c r="A167" s="18" t="s">
        <v>6790</v>
      </c>
      <c r="B167" s="18" t="s">
        <v>1862</v>
      </c>
      <c r="C167" s="17" t="s">
        <v>8073</v>
      </c>
      <c r="D167" s="17" t="s">
        <v>1914</v>
      </c>
      <c r="E167" s="17" t="s">
        <v>9520</v>
      </c>
      <c r="F167" s="26" t="str">
        <f t="shared" si="2"/>
        <v>0701615300200</v>
      </c>
      <c r="G167" s="18" t="s">
        <v>8079</v>
      </c>
      <c r="H167" s="18" t="s">
        <v>8078</v>
      </c>
      <c r="I167" s="18" t="s">
        <v>8077</v>
      </c>
      <c r="K167" s="18" t="s">
        <v>8072</v>
      </c>
      <c r="L167" s="18" t="s">
        <v>8076</v>
      </c>
      <c r="M167" s="18" t="s">
        <v>8075</v>
      </c>
      <c r="N167" s="16" t="s">
        <v>1827</v>
      </c>
      <c r="O167" s="17" t="s">
        <v>1969</v>
      </c>
      <c r="P167" s="17" t="s">
        <v>1842</v>
      </c>
      <c r="Q167" s="17" t="s">
        <v>1914</v>
      </c>
      <c r="R167" s="17" t="s">
        <v>1855</v>
      </c>
      <c r="S167" s="112" t="s">
        <v>8074</v>
      </c>
    </row>
    <row r="168" spans="1:20" x14ac:dyDescent="0.35">
      <c r="A168" s="18" t="s">
        <v>6790</v>
      </c>
      <c r="B168" s="18" t="s">
        <v>1862</v>
      </c>
      <c r="C168" s="17" t="s">
        <v>8068</v>
      </c>
      <c r="D168" s="17" t="s">
        <v>1914</v>
      </c>
      <c r="E168" s="17" t="s">
        <v>9520</v>
      </c>
      <c r="F168" s="26" t="str">
        <f t="shared" si="2"/>
        <v>0701615400200</v>
      </c>
      <c r="G168" s="18" t="s">
        <v>8071</v>
      </c>
      <c r="H168" s="18" t="s">
        <v>8067</v>
      </c>
      <c r="I168" s="18" t="s">
        <v>8066</v>
      </c>
      <c r="K168" s="18" t="s">
        <v>8065</v>
      </c>
      <c r="L168" s="18" t="s">
        <v>8064</v>
      </c>
      <c r="M168" s="18" t="s">
        <v>8070</v>
      </c>
      <c r="N168" s="16" t="s">
        <v>2078</v>
      </c>
      <c r="O168" s="17" t="s">
        <v>1969</v>
      </c>
      <c r="P168" s="17" t="s">
        <v>1842</v>
      </c>
      <c r="Q168" s="17" t="s">
        <v>1914</v>
      </c>
      <c r="R168" s="17" t="s">
        <v>1855</v>
      </c>
      <c r="S168" s="112" t="s">
        <v>8069</v>
      </c>
      <c r="T168" s="16" t="s">
        <v>8063</v>
      </c>
    </row>
    <row r="169" spans="1:20" x14ac:dyDescent="0.35">
      <c r="A169" s="18" t="s">
        <v>6790</v>
      </c>
      <c r="B169" s="18" t="s">
        <v>1862</v>
      </c>
      <c r="C169" s="17" t="s">
        <v>8059</v>
      </c>
      <c r="D169" s="17" t="s">
        <v>1914</v>
      </c>
      <c r="E169" s="17" t="s">
        <v>9520</v>
      </c>
      <c r="F169" s="26" t="str">
        <f t="shared" si="2"/>
        <v>0701615450200</v>
      </c>
      <c r="G169" s="18" t="s">
        <v>8062</v>
      </c>
      <c r="H169" s="18" t="s">
        <v>8058</v>
      </c>
      <c r="I169" s="18" t="s">
        <v>8057</v>
      </c>
      <c r="K169" s="18" t="s">
        <v>8056</v>
      </c>
      <c r="L169" s="18" t="s">
        <v>8055</v>
      </c>
      <c r="M169" s="18" t="s">
        <v>8054</v>
      </c>
      <c r="N169" s="16" t="s">
        <v>1827</v>
      </c>
      <c r="O169" s="17" t="s">
        <v>6793</v>
      </c>
      <c r="P169" s="17" t="s">
        <v>1928</v>
      </c>
      <c r="Q169" s="17" t="s">
        <v>1914</v>
      </c>
      <c r="R169" s="17" t="s">
        <v>1855</v>
      </c>
      <c r="S169" s="112" t="s">
        <v>8061</v>
      </c>
      <c r="T169" s="16" t="s">
        <v>8060</v>
      </c>
    </row>
    <row r="170" spans="1:20" x14ac:dyDescent="0.35">
      <c r="A170" s="18" t="s">
        <v>6790</v>
      </c>
      <c r="B170" s="18" t="s">
        <v>1862</v>
      </c>
      <c r="C170" s="17" t="s">
        <v>8048</v>
      </c>
      <c r="D170" s="17" t="s">
        <v>1914</v>
      </c>
      <c r="E170" s="17" t="s">
        <v>9520</v>
      </c>
      <c r="F170" s="26" t="str">
        <f t="shared" si="2"/>
        <v>0701615500200</v>
      </c>
      <c r="G170" s="18" t="s">
        <v>8053</v>
      </c>
      <c r="H170" s="18" t="s">
        <v>8052</v>
      </c>
      <c r="I170" s="18" t="s">
        <v>8051</v>
      </c>
      <c r="K170" s="18" t="s">
        <v>7893</v>
      </c>
      <c r="L170" s="18" t="s">
        <v>8050</v>
      </c>
      <c r="M170" s="18" t="s">
        <v>8047</v>
      </c>
      <c r="N170" s="16" t="s">
        <v>1827</v>
      </c>
      <c r="O170" s="17" t="s">
        <v>1980</v>
      </c>
      <c r="P170" s="17" t="s">
        <v>1928</v>
      </c>
      <c r="Q170" s="17" t="s">
        <v>1914</v>
      </c>
      <c r="R170" s="17" t="s">
        <v>1855</v>
      </c>
      <c r="S170" s="112" t="s">
        <v>8049</v>
      </c>
      <c r="T170" s="16" t="s">
        <v>8046</v>
      </c>
    </row>
    <row r="171" spans="1:20" x14ac:dyDescent="0.35">
      <c r="A171" s="18" t="s">
        <v>6790</v>
      </c>
      <c r="B171" s="18" t="s">
        <v>1862</v>
      </c>
      <c r="C171" s="17" t="s">
        <v>8041</v>
      </c>
      <c r="D171" s="17" t="s">
        <v>1914</v>
      </c>
      <c r="E171" s="17" t="s">
        <v>9520</v>
      </c>
      <c r="F171" s="26" t="str">
        <f t="shared" si="2"/>
        <v>0701615600200</v>
      </c>
      <c r="G171" s="18" t="s">
        <v>8045</v>
      </c>
      <c r="H171" s="18" t="s">
        <v>8044</v>
      </c>
      <c r="I171" s="18" t="s">
        <v>8040</v>
      </c>
      <c r="K171" s="18" t="s">
        <v>7893</v>
      </c>
      <c r="L171" s="18" t="s">
        <v>8039</v>
      </c>
      <c r="M171" s="18" t="s">
        <v>8043</v>
      </c>
      <c r="N171" s="16" t="s">
        <v>1827</v>
      </c>
      <c r="O171" s="17" t="s">
        <v>6793</v>
      </c>
      <c r="P171" s="17" t="s">
        <v>1928</v>
      </c>
      <c r="Q171" s="17" t="s">
        <v>1914</v>
      </c>
      <c r="R171" s="17" t="s">
        <v>1855</v>
      </c>
      <c r="S171" s="112" t="s">
        <v>8042</v>
      </c>
      <c r="T171" s="16" t="s">
        <v>8038</v>
      </c>
    </row>
    <row r="172" spans="1:20" x14ac:dyDescent="0.35">
      <c r="A172" s="18" t="s">
        <v>6790</v>
      </c>
      <c r="B172" s="18" t="s">
        <v>1862</v>
      </c>
      <c r="C172" s="17" t="s">
        <v>8031</v>
      </c>
      <c r="D172" s="17" t="s">
        <v>1914</v>
      </c>
      <c r="E172" s="17" t="s">
        <v>9520</v>
      </c>
      <c r="F172" s="26" t="str">
        <f t="shared" si="2"/>
        <v>0701615700200</v>
      </c>
      <c r="G172" s="18" t="s">
        <v>8037</v>
      </c>
      <c r="H172" s="18" t="s">
        <v>8036</v>
      </c>
      <c r="I172" s="18" t="s">
        <v>8035</v>
      </c>
      <c r="K172" s="18" t="s">
        <v>7893</v>
      </c>
      <c r="L172" s="18" t="s">
        <v>8034</v>
      </c>
      <c r="M172" s="18" t="s">
        <v>8033</v>
      </c>
      <c r="N172" s="16" t="s">
        <v>1827</v>
      </c>
      <c r="O172" s="17" t="s">
        <v>1980</v>
      </c>
      <c r="P172" s="17" t="s">
        <v>1928</v>
      </c>
      <c r="Q172" s="17" t="s">
        <v>1914</v>
      </c>
      <c r="R172" s="17" t="s">
        <v>1855</v>
      </c>
      <c r="S172" s="112" t="s">
        <v>8032</v>
      </c>
      <c r="T172" s="16" t="s">
        <v>8030</v>
      </c>
    </row>
    <row r="173" spans="1:20" x14ac:dyDescent="0.35">
      <c r="A173" s="18" t="s">
        <v>6790</v>
      </c>
      <c r="B173" s="18" t="s">
        <v>1862</v>
      </c>
      <c r="C173" s="17" t="s">
        <v>8025</v>
      </c>
      <c r="D173" s="17" t="s">
        <v>1914</v>
      </c>
      <c r="E173" s="17" t="s">
        <v>9520</v>
      </c>
      <c r="F173" s="26" t="str">
        <f t="shared" si="2"/>
        <v>0701615800200</v>
      </c>
      <c r="G173" s="18" t="s">
        <v>8029</v>
      </c>
      <c r="H173" s="18" t="s">
        <v>8028</v>
      </c>
      <c r="I173" s="18" t="s">
        <v>8024</v>
      </c>
      <c r="K173" s="18" t="s">
        <v>7895</v>
      </c>
      <c r="L173" s="18" t="s">
        <v>8023</v>
      </c>
      <c r="M173" s="18" t="s">
        <v>8027</v>
      </c>
      <c r="N173" s="16" t="s">
        <v>1827</v>
      </c>
      <c r="O173" s="17" t="s">
        <v>6793</v>
      </c>
      <c r="P173" s="17" t="s">
        <v>1928</v>
      </c>
      <c r="Q173" s="17" t="s">
        <v>1914</v>
      </c>
      <c r="R173" s="17" t="s">
        <v>1855</v>
      </c>
      <c r="S173" s="112" t="s">
        <v>8026</v>
      </c>
      <c r="T173" s="16" t="s">
        <v>8022</v>
      </c>
    </row>
    <row r="174" spans="1:20" x14ac:dyDescent="0.35">
      <c r="A174" s="18" t="s">
        <v>6790</v>
      </c>
      <c r="B174" s="18" t="s">
        <v>1862</v>
      </c>
      <c r="C174" s="17" t="s">
        <v>8015</v>
      </c>
      <c r="D174" s="17" t="s">
        <v>1914</v>
      </c>
      <c r="E174" s="17" t="s">
        <v>9520</v>
      </c>
      <c r="F174" s="26" t="str">
        <f t="shared" si="2"/>
        <v>0701615900200</v>
      </c>
      <c r="G174" s="18" t="s">
        <v>8021</v>
      </c>
      <c r="H174" s="18" t="s">
        <v>8020</v>
      </c>
      <c r="I174" s="18" t="s">
        <v>8019</v>
      </c>
      <c r="K174" s="18" t="s">
        <v>7860</v>
      </c>
      <c r="L174" s="18" t="s">
        <v>8018</v>
      </c>
      <c r="M174" s="18" t="s">
        <v>8017</v>
      </c>
      <c r="N174" s="16" t="s">
        <v>1827</v>
      </c>
      <c r="O174" s="17" t="s">
        <v>1993</v>
      </c>
      <c r="P174" s="17" t="s">
        <v>1891</v>
      </c>
      <c r="Q174" s="17" t="s">
        <v>1914</v>
      </c>
      <c r="R174" s="17" t="s">
        <v>1855</v>
      </c>
      <c r="S174" s="112" t="s">
        <v>8016</v>
      </c>
      <c r="T174" s="16" t="s">
        <v>8014</v>
      </c>
    </row>
    <row r="175" spans="1:20" x14ac:dyDescent="0.35">
      <c r="A175" s="18" t="s">
        <v>6790</v>
      </c>
      <c r="B175" s="18" t="s">
        <v>1862</v>
      </c>
      <c r="C175" s="17" t="s">
        <v>8007</v>
      </c>
      <c r="D175" s="17" t="s">
        <v>1914</v>
      </c>
      <c r="E175" s="17" t="s">
        <v>9520</v>
      </c>
      <c r="F175" s="26" t="str">
        <f t="shared" si="2"/>
        <v>0701616000200</v>
      </c>
      <c r="G175" s="18" t="s">
        <v>8013</v>
      </c>
      <c r="H175" s="18" t="s">
        <v>8012</v>
      </c>
      <c r="I175" s="18" t="s">
        <v>8011</v>
      </c>
      <c r="K175" s="18" t="s">
        <v>7847</v>
      </c>
      <c r="L175" s="18" t="s">
        <v>8010</v>
      </c>
      <c r="M175" s="18" t="s">
        <v>8009</v>
      </c>
      <c r="N175" s="16" t="s">
        <v>1827</v>
      </c>
      <c r="O175" s="17" t="s">
        <v>1993</v>
      </c>
      <c r="P175" s="17" t="s">
        <v>1891</v>
      </c>
      <c r="Q175" s="17" t="s">
        <v>1914</v>
      </c>
      <c r="R175" s="17" t="s">
        <v>1855</v>
      </c>
      <c r="S175" s="112" t="s">
        <v>8008</v>
      </c>
    </row>
    <row r="176" spans="1:20" x14ac:dyDescent="0.35">
      <c r="A176" s="18" t="s">
        <v>6790</v>
      </c>
      <c r="B176" s="18" t="s">
        <v>1862</v>
      </c>
      <c r="C176" s="17" t="s">
        <v>8000</v>
      </c>
      <c r="D176" s="17" t="s">
        <v>1914</v>
      </c>
      <c r="E176" s="17" t="s">
        <v>9520</v>
      </c>
      <c r="F176" s="26" t="str">
        <f t="shared" si="2"/>
        <v>0701616100200</v>
      </c>
      <c r="G176" s="18" t="s">
        <v>8006</v>
      </c>
      <c r="H176" s="18" t="s">
        <v>8005</v>
      </c>
      <c r="I176" s="18" t="s">
        <v>8004</v>
      </c>
      <c r="K176" s="18" t="s">
        <v>7912</v>
      </c>
      <c r="L176" s="18" t="s">
        <v>8003</v>
      </c>
      <c r="M176" s="18" t="s">
        <v>8002</v>
      </c>
      <c r="N176" s="16" t="s">
        <v>1827</v>
      </c>
      <c r="O176" s="17" t="s">
        <v>1907</v>
      </c>
      <c r="P176" s="17" t="s">
        <v>1906</v>
      </c>
      <c r="Q176" s="17" t="s">
        <v>1914</v>
      </c>
      <c r="R176" s="17" t="s">
        <v>1855</v>
      </c>
      <c r="S176" s="112" t="s">
        <v>8001</v>
      </c>
      <c r="T176" s="16" t="s">
        <v>7999</v>
      </c>
    </row>
    <row r="177" spans="1:20" x14ac:dyDescent="0.35">
      <c r="A177" s="18" t="s">
        <v>6790</v>
      </c>
      <c r="B177" s="18" t="s">
        <v>1862</v>
      </c>
      <c r="C177" s="17" t="s">
        <v>7996</v>
      </c>
      <c r="D177" s="17" t="s">
        <v>1914</v>
      </c>
      <c r="E177" s="17" t="s">
        <v>9520</v>
      </c>
      <c r="F177" s="26" t="str">
        <f t="shared" si="2"/>
        <v>0701616200200</v>
      </c>
      <c r="G177" s="18" t="s">
        <v>7998</v>
      </c>
      <c r="H177" s="18" t="s">
        <v>7808</v>
      </c>
      <c r="I177" s="18" t="s">
        <v>7807</v>
      </c>
      <c r="K177" s="18" t="s">
        <v>7806</v>
      </c>
      <c r="L177" s="18" t="s">
        <v>7805</v>
      </c>
      <c r="M177" s="18" t="s">
        <v>7804</v>
      </c>
      <c r="N177" s="16" t="s">
        <v>1827</v>
      </c>
      <c r="O177" s="17" t="s">
        <v>1993</v>
      </c>
      <c r="P177" s="17" t="s">
        <v>1891</v>
      </c>
      <c r="Q177" s="17" t="s">
        <v>1914</v>
      </c>
      <c r="R177" s="17" t="s">
        <v>1855</v>
      </c>
      <c r="S177" s="112" t="s">
        <v>7997</v>
      </c>
    </row>
    <row r="178" spans="1:20" x14ac:dyDescent="0.35">
      <c r="A178" s="18" t="s">
        <v>6790</v>
      </c>
      <c r="B178" s="18" t="s">
        <v>1862</v>
      </c>
      <c r="C178" s="17" t="s">
        <v>7989</v>
      </c>
      <c r="D178" s="17" t="s">
        <v>1914</v>
      </c>
      <c r="E178" s="17" t="s">
        <v>9520</v>
      </c>
      <c r="F178" s="26" t="str">
        <f t="shared" si="2"/>
        <v>0701616300200</v>
      </c>
      <c r="G178" s="18" t="s">
        <v>7995</v>
      </c>
      <c r="H178" s="18" t="s">
        <v>7994</v>
      </c>
      <c r="I178" s="18" t="s">
        <v>7993</v>
      </c>
      <c r="K178" s="18" t="s">
        <v>1974</v>
      </c>
      <c r="L178" s="18" t="s">
        <v>7992</v>
      </c>
      <c r="M178" s="18" t="s">
        <v>7991</v>
      </c>
      <c r="N178" s="16" t="s">
        <v>1827</v>
      </c>
      <c r="O178" s="17" t="s">
        <v>1907</v>
      </c>
      <c r="P178" s="17" t="s">
        <v>1906</v>
      </c>
      <c r="Q178" s="17" t="s">
        <v>1914</v>
      </c>
      <c r="R178" s="17" t="s">
        <v>1855</v>
      </c>
      <c r="S178" s="112" t="s">
        <v>7990</v>
      </c>
    </row>
    <row r="179" spans="1:20" x14ac:dyDescent="0.35">
      <c r="A179" s="18" t="s">
        <v>6790</v>
      </c>
      <c r="B179" s="18" t="s">
        <v>1862</v>
      </c>
      <c r="C179" s="17" t="s">
        <v>7982</v>
      </c>
      <c r="D179" s="17" t="s">
        <v>1914</v>
      </c>
      <c r="E179" s="17" t="s">
        <v>9520</v>
      </c>
      <c r="F179" s="26" t="str">
        <f t="shared" si="2"/>
        <v>0701616700200</v>
      </c>
      <c r="G179" s="18" t="s">
        <v>7988</v>
      </c>
      <c r="H179" s="18" t="s">
        <v>7987</v>
      </c>
      <c r="I179" s="18" t="s">
        <v>7986</v>
      </c>
      <c r="K179" s="18" t="s">
        <v>7981</v>
      </c>
      <c r="L179" s="18" t="s">
        <v>7985</v>
      </c>
      <c r="M179" s="18" t="s">
        <v>7984</v>
      </c>
      <c r="N179" s="16" t="s">
        <v>1827</v>
      </c>
      <c r="O179" s="17" t="s">
        <v>1969</v>
      </c>
      <c r="P179" s="17" t="s">
        <v>1842</v>
      </c>
      <c r="Q179" s="17" t="s">
        <v>1914</v>
      </c>
      <c r="R179" s="17" t="s">
        <v>1855</v>
      </c>
      <c r="S179" s="112" t="s">
        <v>7983</v>
      </c>
      <c r="T179" s="16" t="s">
        <v>7980</v>
      </c>
    </row>
    <row r="180" spans="1:20" x14ac:dyDescent="0.35">
      <c r="A180" s="18" t="s">
        <v>6790</v>
      </c>
      <c r="B180" s="18" t="s">
        <v>1862</v>
      </c>
      <c r="C180" s="17" t="s">
        <v>7973</v>
      </c>
      <c r="D180" s="17" t="s">
        <v>1949</v>
      </c>
      <c r="E180" s="17" t="s">
        <v>9520</v>
      </c>
      <c r="F180" s="26" t="str">
        <f t="shared" si="2"/>
        <v>0701616800400</v>
      </c>
      <c r="G180" s="18" t="s">
        <v>7979</v>
      </c>
      <c r="H180" s="18" t="s">
        <v>7978</v>
      </c>
      <c r="I180" s="18" t="s">
        <v>7977</v>
      </c>
      <c r="K180" s="18" t="s">
        <v>7972</v>
      </c>
      <c r="L180" s="18" t="s">
        <v>7976</v>
      </c>
      <c r="M180" s="18" t="s">
        <v>7975</v>
      </c>
      <c r="N180" s="16" t="s">
        <v>1827</v>
      </c>
      <c r="O180" s="17" t="s">
        <v>6793</v>
      </c>
      <c r="P180" s="17" t="s">
        <v>1928</v>
      </c>
      <c r="Q180" s="17" t="s">
        <v>1914</v>
      </c>
      <c r="R180" s="17" t="s">
        <v>1855</v>
      </c>
      <c r="S180" s="112" t="s">
        <v>7974</v>
      </c>
      <c r="T180" s="16" t="s">
        <v>7971</v>
      </c>
    </row>
    <row r="181" spans="1:20" x14ac:dyDescent="0.35">
      <c r="A181" s="18" t="s">
        <v>6790</v>
      </c>
      <c r="B181" s="18" t="s">
        <v>1862</v>
      </c>
      <c r="C181" s="17" t="s">
        <v>7964</v>
      </c>
      <c r="D181" s="17" t="s">
        <v>1914</v>
      </c>
      <c r="E181" s="17" t="s">
        <v>9520</v>
      </c>
      <c r="F181" s="26" t="str">
        <f t="shared" si="2"/>
        <v>0701616900200</v>
      </c>
      <c r="G181" s="18" t="s">
        <v>7970</v>
      </c>
      <c r="H181" s="18" t="s">
        <v>7969</v>
      </c>
      <c r="I181" s="18" t="s">
        <v>7968</v>
      </c>
      <c r="K181" s="18" t="s">
        <v>7963</v>
      </c>
      <c r="L181" s="18" t="s">
        <v>7967</v>
      </c>
      <c r="M181" s="18" t="s">
        <v>7966</v>
      </c>
      <c r="N181" s="16" t="s">
        <v>1827</v>
      </c>
      <c r="O181" s="17" t="s">
        <v>1969</v>
      </c>
      <c r="P181" s="17" t="s">
        <v>1842</v>
      </c>
      <c r="Q181" s="17" t="s">
        <v>1914</v>
      </c>
      <c r="R181" s="17" t="s">
        <v>1855</v>
      </c>
      <c r="S181" s="112" t="s">
        <v>7965</v>
      </c>
    </row>
    <row r="182" spans="1:20" x14ac:dyDescent="0.35">
      <c r="A182" s="18" t="s">
        <v>6790</v>
      </c>
      <c r="B182" s="18" t="s">
        <v>1862</v>
      </c>
      <c r="C182" s="17" t="s">
        <v>7955</v>
      </c>
      <c r="D182" s="17" t="s">
        <v>1914</v>
      </c>
      <c r="E182" s="17" t="s">
        <v>9520</v>
      </c>
      <c r="F182" s="26" t="str">
        <f t="shared" si="2"/>
        <v>0701617000200</v>
      </c>
      <c r="G182" s="18" t="s">
        <v>7962</v>
      </c>
      <c r="H182" s="18" t="s">
        <v>7961</v>
      </c>
      <c r="I182" s="18" t="s">
        <v>7960</v>
      </c>
      <c r="K182" s="18" t="s">
        <v>7912</v>
      </c>
      <c r="L182" s="18" t="s">
        <v>7959</v>
      </c>
      <c r="M182" s="18" t="s">
        <v>7956</v>
      </c>
      <c r="N182" s="16" t="s">
        <v>1827</v>
      </c>
      <c r="O182" s="17" t="s">
        <v>1907</v>
      </c>
      <c r="P182" s="17" t="s">
        <v>1906</v>
      </c>
      <c r="Q182" s="17" t="s">
        <v>1914</v>
      </c>
      <c r="R182" s="17" t="s">
        <v>1855</v>
      </c>
      <c r="S182" s="112" t="s">
        <v>7958</v>
      </c>
      <c r="T182" s="16" t="s">
        <v>7957</v>
      </c>
    </row>
    <row r="183" spans="1:20" x14ac:dyDescent="0.35">
      <c r="A183" s="18" t="s">
        <v>6790</v>
      </c>
      <c r="B183" s="18" t="s">
        <v>1862</v>
      </c>
      <c r="C183" s="17" t="s">
        <v>7948</v>
      </c>
      <c r="D183" s="17" t="s">
        <v>1914</v>
      </c>
      <c r="E183" s="17" t="s">
        <v>9520</v>
      </c>
      <c r="F183" s="26" t="str">
        <f t="shared" si="2"/>
        <v>0701617100200</v>
      </c>
      <c r="G183" s="18" t="s">
        <v>7954</v>
      </c>
      <c r="H183" s="18" t="s">
        <v>7953</v>
      </c>
      <c r="I183" s="18" t="s">
        <v>7952</v>
      </c>
      <c r="K183" s="18" t="s">
        <v>7895</v>
      </c>
      <c r="L183" s="18" t="s">
        <v>7949</v>
      </c>
      <c r="M183" s="18" t="s">
        <v>7951</v>
      </c>
      <c r="N183" s="16" t="s">
        <v>1827</v>
      </c>
      <c r="O183" s="17" t="s">
        <v>6793</v>
      </c>
      <c r="P183" s="17" t="s">
        <v>1928</v>
      </c>
      <c r="Q183" s="17" t="s">
        <v>1914</v>
      </c>
      <c r="R183" s="17" t="s">
        <v>1855</v>
      </c>
      <c r="S183" s="112" t="s">
        <v>7950</v>
      </c>
      <c r="T183" s="16" t="s">
        <v>7947</v>
      </c>
    </row>
    <row r="184" spans="1:20" x14ac:dyDescent="0.35">
      <c r="A184" s="18" t="s">
        <v>6790</v>
      </c>
      <c r="B184" s="18" t="s">
        <v>1862</v>
      </c>
      <c r="C184" s="17" t="s">
        <v>7941</v>
      </c>
      <c r="D184" s="17" t="s">
        <v>1914</v>
      </c>
      <c r="E184" s="17" t="s">
        <v>9520</v>
      </c>
      <c r="F184" s="26" t="str">
        <f t="shared" si="2"/>
        <v>0701617200200</v>
      </c>
      <c r="G184" s="18" t="s">
        <v>7946</v>
      </c>
      <c r="H184" s="18" t="s">
        <v>7945</v>
      </c>
      <c r="I184" s="18" t="s">
        <v>7940</v>
      </c>
      <c r="K184" s="18" t="s">
        <v>7939</v>
      </c>
      <c r="L184" s="18" t="s">
        <v>7938</v>
      </c>
      <c r="M184" s="18" t="s">
        <v>7944</v>
      </c>
      <c r="N184" s="16" t="s">
        <v>2078</v>
      </c>
      <c r="O184" s="17" t="s">
        <v>6793</v>
      </c>
      <c r="P184" s="17" t="s">
        <v>1928</v>
      </c>
      <c r="Q184" s="17" t="s">
        <v>1914</v>
      </c>
      <c r="R184" s="17" t="s">
        <v>1855</v>
      </c>
      <c r="S184" s="112" t="s">
        <v>7943</v>
      </c>
      <c r="T184" s="16" t="s">
        <v>7942</v>
      </c>
    </row>
    <row r="185" spans="1:20" x14ac:dyDescent="0.35">
      <c r="A185" s="18" t="s">
        <v>6790</v>
      </c>
      <c r="B185" s="18" t="s">
        <v>1862</v>
      </c>
      <c r="C185" s="17" t="s">
        <v>7930</v>
      </c>
      <c r="D185" s="17" t="s">
        <v>1914</v>
      </c>
      <c r="E185" s="17" t="s">
        <v>9520</v>
      </c>
      <c r="F185" s="26" t="str">
        <f t="shared" si="2"/>
        <v>0701619400200</v>
      </c>
      <c r="G185" s="18" t="s">
        <v>7937</v>
      </c>
      <c r="H185" s="18" t="s">
        <v>7936</v>
      </c>
      <c r="I185" s="18" t="s">
        <v>7935</v>
      </c>
      <c r="K185" s="18" t="s">
        <v>7931</v>
      </c>
      <c r="L185" s="18" t="s">
        <v>7934</v>
      </c>
      <c r="M185" s="18" t="s">
        <v>7933</v>
      </c>
      <c r="N185" s="16" t="s">
        <v>1827</v>
      </c>
      <c r="O185" s="17" t="s">
        <v>1969</v>
      </c>
      <c r="P185" s="17" t="s">
        <v>1842</v>
      </c>
      <c r="Q185" s="17" t="s">
        <v>1914</v>
      </c>
      <c r="R185" s="17" t="s">
        <v>1855</v>
      </c>
      <c r="S185" s="112" t="s">
        <v>7932</v>
      </c>
      <c r="T185" s="16" t="s">
        <v>7929</v>
      </c>
    </row>
    <row r="186" spans="1:20" x14ac:dyDescent="0.35">
      <c r="A186" s="18" t="s">
        <v>6790</v>
      </c>
      <c r="B186" s="18" t="s">
        <v>1862</v>
      </c>
      <c r="C186" s="17" t="s">
        <v>7919</v>
      </c>
      <c r="D186" s="17" t="s">
        <v>1928</v>
      </c>
      <c r="E186" s="17" t="s">
        <v>9520</v>
      </c>
      <c r="F186" s="26" t="str">
        <f t="shared" si="2"/>
        <v>0701620501700</v>
      </c>
      <c r="G186" s="18" t="s">
        <v>7928</v>
      </c>
      <c r="H186" s="18" t="s">
        <v>7927</v>
      </c>
      <c r="I186" s="18" t="s">
        <v>7922</v>
      </c>
      <c r="K186" s="18" t="s">
        <v>7921</v>
      </c>
      <c r="L186" s="18" t="s">
        <v>7920</v>
      </c>
      <c r="M186" s="18" t="s">
        <v>7926</v>
      </c>
      <c r="N186" s="16" t="s">
        <v>1829</v>
      </c>
      <c r="O186" s="17" t="s">
        <v>1969</v>
      </c>
      <c r="P186" s="17" t="s">
        <v>1842</v>
      </c>
      <c r="Q186" s="17" t="s">
        <v>1914</v>
      </c>
      <c r="R186" s="17" t="s">
        <v>1855</v>
      </c>
      <c r="S186" s="112" t="s">
        <v>7925</v>
      </c>
      <c r="T186" s="16" t="s">
        <v>7924</v>
      </c>
    </row>
    <row r="187" spans="1:20" x14ac:dyDescent="0.35">
      <c r="A187" s="18" t="s">
        <v>6790</v>
      </c>
      <c r="B187" s="18" t="s">
        <v>1862</v>
      </c>
      <c r="C187" s="17" t="s">
        <v>7914</v>
      </c>
      <c r="D187" s="17" t="s">
        <v>1928</v>
      </c>
      <c r="E187" s="17" t="s">
        <v>9520</v>
      </c>
      <c r="F187" s="26" t="str">
        <f t="shared" si="2"/>
        <v>0701620601700</v>
      </c>
      <c r="G187" s="18" t="s">
        <v>7918</v>
      </c>
      <c r="H187" s="18" t="s">
        <v>7917</v>
      </c>
      <c r="I187" s="18" t="s">
        <v>7913</v>
      </c>
      <c r="K187" s="18" t="s">
        <v>7912</v>
      </c>
      <c r="L187" s="18" t="s">
        <v>7911</v>
      </c>
      <c r="M187" s="18" t="s">
        <v>7916</v>
      </c>
      <c r="N187" s="16" t="s">
        <v>1829</v>
      </c>
      <c r="O187" s="17" t="s">
        <v>1907</v>
      </c>
      <c r="P187" s="17" t="s">
        <v>1906</v>
      </c>
      <c r="Q187" s="17" t="s">
        <v>1914</v>
      </c>
      <c r="R187" s="17" t="s">
        <v>1855</v>
      </c>
      <c r="S187" s="112" t="s">
        <v>7915</v>
      </c>
    </row>
    <row r="188" spans="1:20" x14ac:dyDescent="0.35">
      <c r="A188" s="18" t="s">
        <v>6790</v>
      </c>
      <c r="B188" s="18" t="s">
        <v>1862</v>
      </c>
      <c r="C188" s="17" t="s">
        <v>7906</v>
      </c>
      <c r="D188" s="17" t="s">
        <v>1928</v>
      </c>
      <c r="E188" s="17" t="s">
        <v>9520</v>
      </c>
      <c r="F188" s="26" t="str">
        <f t="shared" si="2"/>
        <v>0701621001700</v>
      </c>
      <c r="G188" s="18" t="s">
        <v>7910</v>
      </c>
      <c r="H188" s="18" t="s">
        <v>7909</v>
      </c>
      <c r="I188" s="18" t="s">
        <v>7905</v>
      </c>
      <c r="K188" s="18" t="s">
        <v>7904</v>
      </c>
      <c r="L188" s="18" t="s">
        <v>7903</v>
      </c>
      <c r="M188" s="18" t="s">
        <v>7908</v>
      </c>
      <c r="N188" s="16" t="s">
        <v>1829</v>
      </c>
      <c r="O188" s="17" t="s">
        <v>2039</v>
      </c>
      <c r="P188" s="17" t="s">
        <v>2038</v>
      </c>
      <c r="Q188" s="17" t="s">
        <v>1814</v>
      </c>
      <c r="R188" s="17" t="s">
        <v>1855</v>
      </c>
      <c r="S188" s="112" t="s">
        <v>7907</v>
      </c>
      <c r="T188" s="16" t="s">
        <v>7902</v>
      </c>
    </row>
    <row r="189" spans="1:20" x14ac:dyDescent="0.35">
      <c r="A189" s="18" t="s">
        <v>6790</v>
      </c>
      <c r="B189" s="18" t="s">
        <v>1862</v>
      </c>
      <c r="C189" s="17" t="s">
        <v>7894</v>
      </c>
      <c r="D189" s="17" t="s">
        <v>1928</v>
      </c>
      <c r="E189" s="17" t="s">
        <v>9520</v>
      </c>
      <c r="F189" s="26" t="str">
        <f t="shared" si="2"/>
        <v>0701621501700</v>
      </c>
      <c r="G189" s="18" t="s">
        <v>7901</v>
      </c>
      <c r="H189" s="18" t="s">
        <v>7900</v>
      </c>
      <c r="I189" s="18" t="s">
        <v>7899</v>
      </c>
      <c r="K189" s="18" t="s">
        <v>7895</v>
      </c>
      <c r="L189" s="18" t="s">
        <v>7898</v>
      </c>
      <c r="M189" s="18" t="s">
        <v>7897</v>
      </c>
      <c r="N189" s="16" t="s">
        <v>1829</v>
      </c>
      <c r="O189" s="17" t="s">
        <v>1980</v>
      </c>
      <c r="P189" s="17" t="s">
        <v>1928</v>
      </c>
      <c r="Q189" s="17" t="s">
        <v>1914</v>
      </c>
      <c r="R189" s="17" t="s">
        <v>1855</v>
      </c>
      <c r="S189" s="112" t="s">
        <v>7896</v>
      </c>
    </row>
    <row r="190" spans="1:20" x14ac:dyDescent="0.35">
      <c r="A190" s="18" t="s">
        <v>6790</v>
      </c>
      <c r="B190" s="18" t="s">
        <v>1862</v>
      </c>
      <c r="C190" s="17" t="s">
        <v>7890</v>
      </c>
      <c r="D190" s="17" t="s">
        <v>1879</v>
      </c>
      <c r="E190" s="17" t="s">
        <v>9520</v>
      </c>
      <c r="F190" s="26" t="str">
        <f t="shared" si="2"/>
        <v>0701621701600</v>
      </c>
      <c r="G190" s="18" t="s">
        <v>7892</v>
      </c>
      <c r="H190" s="18" t="s">
        <v>7889</v>
      </c>
      <c r="I190" s="18" t="s">
        <v>7888</v>
      </c>
      <c r="K190" s="18" t="s">
        <v>7887</v>
      </c>
      <c r="L190" s="18" t="s">
        <v>7886</v>
      </c>
      <c r="M190" s="18" t="s">
        <v>7885</v>
      </c>
      <c r="N190" s="16" t="s">
        <v>1829</v>
      </c>
      <c r="O190" s="17" t="s">
        <v>6797</v>
      </c>
      <c r="P190" s="17" t="s">
        <v>1816</v>
      </c>
      <c r="Q190" s="17" t="s">
        <v>1814</v>
      </c>
      <c r="R190" s="17" t="s">
        <v>1855</v>
      </c>
      <c r="S190" s="112" t="s">
        <v>7891</v>
      </c>
      <c r="T190" s="16" t="s">
        <v>7884</v>
      </c>
    </row>
    <row r="191" spans="1:20" x14ac:dyDescent="0.35">
      <c r="A191" s="18" t="s">
        <v>6790</v>
      </c>
      <c r="B191" s="18" t="s">
        <v>1862</v>
      </c>
      <c r="C191" s="17" t="s">
        <v>7875</v>
      </c>
      <c r="D191" s="17" t="s">
        <v>1879</v>
      </c>
      <c r="E191" s="17" t="s">
        <v>9520</v>
      </c>
      <c r="F191" s="26" t="str">
        <f t="shared" si="2"/>
        <v>0701621801600</v>
      </c>
      <c r="G191" s="18" t="s">
        <v>7883</v>
      </c>
      <c r="H191" s="18" t="s">
        <v>7882</v>
      </c>
      <c r="I191" s="18" t="s">
        <v>7881</v>
      </c>
      <c r="K191" s="18" t="s">
        <v>7838</v>
      </c>
      <c r="L191" s="18" t="s">
        <v>7880</v>
      </c>
      <c r="M191" s="18" t="s">
        <v>7879</v>
      </c>
      <c r="N191" s="16" t="s">
        <v>1829</v>
      </c>
      <c r="O191" s="17" t="s">
        <v>6795</v>
      </c>
      <c r="P191" s="17" t="s">
        <v>1824</v>
      </c>
      <c r="Q191" s="17" t="s">
        <v>1814</v>
      </c>
      <c r="R191" s="17" t="s">
        <v>1855</v>
      </c>
      <c r="S191" s="112" t="s">
        <v>7878</v>
      </c>
      <c r="T191" s="16" t="s">
        <v>7874</v>
      </c>
    </row>
    <row r="192" spans="1:20" x14ac:dyDescent="0.35">
      <c r="A192" s="18" t="s">
        <v>6790</v>
      </c>
      <c r="B192" s="18" t="s">
        <v>1862</v>
      </c>
      <c r="C192" s="17" t="s">
        <v>7870</v>
      </c>
      <c r="D192" s="17" t="s">
        <v>1928</v>
      </c>
      <c r="E192" s="17" t="s">
        <v>9520</v>
      </c>
      <c r="F192" s="26" t="str">
        <f t="shared" si="2"/>
        <v>0701622001700</v>
      </c>
      <c r="G192" s="18" t="s">
        <v>7873</v>
      </c>
      <c r="H192" s="18" t="s">
        <v>7872</v>
      </c>
      <c r="I192" s="18" t="s">
        <v>7869</v>
      </c>
      <c r="K192" s="18" t="s">
        <v>7868</v>
      </c>
      <c r="L192" s="18" t="s">
        <v>7867</v>
      </c>
      <c r="M192" s="18" t="s">
        <v>7866</v>
      </c>
      <c r="N192" s="16" t="s">
        <v>1829</v>
      </c>
      <c r="O192" s="17" t="s">
        <v>7865</v>
      </c>
      <c r="P192" s="17" t="s">
        <v>2652</v>
      </c>
      <c r="Q192" s="17" t="s">
        <v>1814</v>
      </c>
      <c r="R192" s="17" t="s">
        <v>1855</v>
      </c>
      <c r="S192" s="112" t="s">
        <v>7871</v>
      </c>
      <c r="T192" s="16" t="s">
        <v>7864</v>
      </c>
    </row>
    <row r="193" spans="1:20" x14ac:dyDescent="0.35">
      <c r="A193" s="18" t="s">
        <v>6790</v>
      </c>
      <c r="B193" s="18" t="s">
        <v>1862</v>
      </c>
      <c r="C193" s="17" t="s">
        <v>7855</v>
      </c>
      <c r="D193" s="17" t="s">
        <v>1928</v>
      </c>
      <c r="E193" s="17" t="s">
        <v>9520</v>
      </c>
      <c r="F193" s="26" t="str">
        <f t="shared" si="2"/>
        <v>0701622701700</v>
      </c>
      <c r="G193" s="18" t="s">
        <v>7863</v>
      </c>
      <c r="H193" s="18" t="s">
        <v>7862</v>
      </c>
      <c r="I193" s="18" t="s">
        <v>7861</v>
      </c>
      <c r="K193" s="18" t="s">
        <v>7860</v>
      </c>
      <c r="L193" s="18" t="s">
        <v>7859</v>
      </c>
      <c r="M193" s="18" t="s">
        <v>7858</v>
      </c>
      <c r="N193" s="16" t="s">
        <v>1829</v>
      </c>
      <c r="O193" s="17" t="s">
        <v>1993</v>
      </c>
      <c r="P193" s="17" t="s">
        <v>1891</v>
      </c>
      <c r="Q193" s="17" t="s">
        <v>1914</v>
      </c>
      <c r="R193" s="17" t="s">
        <v>1855</v>
      </c>
      <c r="S193" s="112" t="s">
        <v>7857</v>
      </c>
      <c r="T193" s="16" t="s">
        <v>7856</v>
      </c>
    </row>
    <row r="194" spans="1:20" x14ac:dyDescent="0.35">
      <c r="A194" s="18" t="s">
        <v>6790</v>
      </c>
      <c r="B194" s="18" t="s">
        <v>1862</v>
      </c>
      <c r="C194" s="17" t="s">
        <v>7846</v>
      </c>
      <c r="D194" s="17" t="s">
        <v>1879</v>
      </c>
      <c r="E194" s="17" t="s">
        <v>9520</v>
      </c>
      <c r="F194" s="26" t="str">
        <f t="shared" si="2"/>
        <v>0701622801600</v>
      </c>
      <c r="G194" s="18" t="s">
        <v>7854</v>
      </c>
      <c r="H194" s="18" t="s">
        <v>7853</v>
      </c>
      <c r="I194" s="18" t="s">
        <v>7852</v>
      </c>
      <c r="K194" s="18" t="s">
        <v>7849</v>
      </c>
      <c r="L194" s="18" t="s">
        <v>7848</v>
      </c>
      <c r="M194" s="18" t="s">
        <v>7851</v>
      </c>
      <c r="N194" s="16" t="s">
        <v>1829</v>
      </c>
      <c r="O194" s="17" t="s">
        <v>7844</v>
      </c>
      <c r="P194" s="17" t="s">
        <v>1842</v>
      </c>
      <c r="Q194" s="17" t="s">
        <v>1895</v>
      </c>
      <c r="R194" s="17" t="s">
        <v>1855</v>
      </c>
      <c r="S194" s="112" t="s">
        <v>7850</v>
      </c>
    </row>
    <row r="195" spans="1:20" x14ac:dyDescent="0.35">
      <c r="A195" s="18" t="s">
        <v>6790</v>
      </c>
      <c r="B195" s="18" t="s">
        <v>1862</v>
      </c>
      <c r="C195" s="17" t="s">
        <v>7840</v>
      </c>
      <c r="D195" s="17" t="s">
        <v>1879</v>
      </c>
      <c r="E195" s="17" t="s">
        <v>9520</v>
      </c>
      <c r="F195" s="26" t="str">
        <f t="shared" ref="F195:F258" si="3">CONCATENATE(C195,D195,E195)</f>
        <v>0701622901600</v>
      </c>
      <c r="G195" s="18" t="s">
        <v>7843</v>
      </c>
      <c r="H195" s="18" t="s">
        <v>7842</v>
      </c>
      <c r="I195" s="18" t="s">
        <v>7839</v>
      </c>
      <c r="K195" s="18" t="s">
        <v>7838</v>
      </c>
      <c r="L195" s="18" t="s">
        <v>7837</v>
      </c>
      <c r="M195" s="18" t="s">
        <v>7836</v>
      </c>
      <c r="N195" s="16" t="s">
        <v>1829</v>
      </c>
      <c r="O195" s="17" t="s">
        <v>6795</v>
      </c>
      <c r="P195" s="17" t="s">
        <v>1824</v>
      </c>
      <c r="Q195" s="17" t="s">
        <v>1814</v>
      </c>
      <c r="R195" s="17" t="s">
        <v>1855</v>
      </c>
      <c r="S195" s="112" t="s">
        <v>7841</v>
      </c>
      <c r="T195" s="16" t="s">
        <v>7835</v>
      </c>
    </row>
    <row r="196" spans="1:20" x14ac:dyDescent="0.35">
      <c r="A196" s="18" t="s">
        <v>6790</v>
      </c>
      <c r="B196" s="18" t="s">
        <v>1862</v>
      </c>
      <c r="C196" s="17" t="s">
        <v>7826</v>
      </c>
      <c r="D196" s="17" t="s">
        <v>1820</v>
      </c>
      <c r="E196" s="17" t="s">
        <v>9520</v>
      </c>
      <c r="F196" s="26" t="str">
        <f t="shared" si="3"/>
        <v>0701623001300</v>
      </c>
      <c r="G196" s="18" t="s">
        <v>7834</v>
      </c>
      <c r="H196" s="18" t="s">
        <v>7833</v>
      </c>
      <c r="I196" s="18" t="s">
        <v>7832</v>
      </c>
      <c r="K196" s="18" t="s">
        <v>7828</v>
      </c>
      <c r="L196" s="18" t="s">
        <v>7831</v>
      </c>
      <c r="M196" s="18" t="s">
        <v>7830</v>
      </c>
      <c r="N196" s="16" t="s">
        <v>1829</v>
      </c>
      <c r="O196" s="17" t="s">
        <v>6801</v>
      </c>
      <c r="P196" s="17" t="s">
        <v>1824</v>
      </c>
      <c r="Q196" s="17" t="s">
        <v>1895</v>
      </c>
      <c r="R196" s="17" t="s">
        <v>1855</v>
      </c>
      <c r="S196" s="112" t="s">
        <v>7829</v>
      </c>
      <c r="T196" s="16" t="s">
        <v>7825</v>
      </c>
    </row>
    <row r="197" spans="1:20" x14ac:dyDescent="0.35">
      <c r="A197" s="18" t="s">
        <v>6790</v>
      </c>
      <c r="B197" s="18" t="s">
        <v>1862</v>
      </c>
      <c r="C197" s="17" t="s">
        <v>7821</v>
      </c>
      <c r="D197" s="17" t="s">
        <v>1879</v>
      </c>
      <c r="E197" s="17" t="s">
        <v>9520</v>
      </c>
      <c r="F197" s="26" t="str">
        <f t="shared" si="3"/>
        <v>0701623101600</v>
      </c>
      <c r="G197" s="18" t="s">
        <v>7824</v>
      </c>
      <c r="H197" s="18" t="s">
        <v>7823</v>
      </c>
      <c r="I197" s="18" t="s">
        <v>7820</v>
      </c>
      <c r="K197" s="18" t="s">
        <v>7819</v>
      </c>
      <c r="L197" s="18" t="s">
        <v>7818</v>
      </c>
      <c r="M197" s="18" t="s">
        <v>7817</v>
      </c>
      <c r="N197" s="16" t="s">
        <v>1829</v>
      </c>
      <c r="O197" s="17" t="s">
        <v>6795</v>
      </c>
      <c r="P197" s="17" t="s">
        <v>1824</v>
      </c>
      <c r="Q197" s="17" t="s">
        <v>1895</v>
      </c>
      <c r="R197" s="17" t="s">
        <v>1855</v>
      </c>
      <c r="S197" s="112" t="s">
        <v>7822</v>
      </c>
    </row>
    <row r="198" spans="1:20" x14ac:dyDescent="0.35">
      <c r="A198" s="18" t="s">
        <v>6790</v>
      </c>
      <c r="B198" s="18" t="s">
        <v>1862</v>
      </c>
      <c r="C198" s="17" t="s">
        <v>7813</v>
      </c>
      <c r="D198" s="17" t="s">
        <v>1879</v>
      </c>
      <c r="E198" s="17" t="s">
        <v>9520</v>
      </c>
      <c r="F198" s="26" t="str">
        <f t="shared" si="3"/>
        <v>0701623301600</v>
      </c>
      <c r="G198" s="18" t="s">
        <v>7816</v>
      </c>
      <c r="H198" s="18" t="s">
        <v>7815</v>
      </c>
      <c r="I198" s="18" t="s">
        <v>7812</v>
      </c>
      <c r="K198" s="18" t="s">
        <v>7811</v>
      </c>
      <c r="L198" s="18" t="s">
        <v>7810</v>
      </c>
      <c r="M198" s="18" t="s">
        <v>7809</v>
      </c>
      <c r="N198" s="16" t="s">
        <v>1829</v>
      </c>
      <c r="O198" s="17" t="s">
        <v>1907</v>
      </c>
      <c r="P198" s="17" t="s">
        <v>1906</v>
      </c>
      <c r="Q198" s="17" t="s">
        <v>1914</v>
      </c>
      <c r="R198" s="17" t="s">
        <v>1855</v>
      </c>
      <c r="S198" s="112" t="s">
        <v>7814</v>
      </c>
    </row>
    <row r="199" spans="1:20" x14ac:dyDescent="0.35">
      <c r="A199" s="18" t="s">
        <v>7781</v>
      </c>
      <c r="B199" s="18" t="s">
        <v>1862</v>
      </c>
      <c r="C199" s="17" t="s">
        <v>7800</v>
      </c>
      <c r="D199" s="17" t="s">
        <v>1867</v>
      </c>
      <c r="E199" s="17" t="s">
        <v>9520</v>
      </c>
      <c r="F199" s="26" t="str">
        <f t="shared" si="3"/>
        <v>0800830802600</v>
      </c>
      <c r="G199" s="18" t="s">
        <v>7803</v>
      </c>
      <c r="H199" s="18" t="s">
        <v>7802</v>
      </c>
      <c r="I199" s="18" t="s">
        <v>7799</v>
      </c>
      <c r="K199" s="18" t="s">
        <v>7798</v>
      </c>
      <c r="L199" s="18" t="s">
        <v>7797</v>
      </c>
      <c r="M199" s="18" t="s">
        <v>7796</v>
      </c>
      <c r="N199" s="16" t="s">
        <v>1830</v>
      </c>
      <c r="O199" s="17" t="s">
        <v>3271</v>
      </c>
      <c r="P199" s="17" t="s">
        <v>3224</v>
      </c>
      <c r="Q199" s="17" t="s">
        <v>1928</v>
      </c>
      <c r="R199" s="17" t="s">
        <v>1855</v>
      </c>
      <c r="S199" s="112" t="s">
        <v>7801</v>
      </c>
      <c r="T199" s="16" t="s">
        <v>7795</v>
      </c>
    </row>
    <row r="200" spans="1:20" x14ac:dyDescent="0.35">
      <c r="A200" s="18" t="s">
        <v>7781</v>
      </c>
      <c r="B200" s="18" t="s">
        <v>1862</v>
      </c>
      <c r="C200" s="17" t="s">
        <v>7787</v>
      </c>
      <c r="D200" s="17" t="s">
        <v>1867</v>
      </c>
      <c r="E200" s="17" t="s">
        <v>9520</v>
      </c>
      <c r="F200" s="26" t="str">
        <f t="shared" si="3"/>
        <v>0800831402600</v>
      </c>
      <c r="G200" s="18" t="s">
        <v>7794</v>
      </c>
      <c r="H200" s="18" t="s">
        <v>7793</v>
      </c>
      <c r="I200" s="18" t="s">
        <v>7792</v>
      </c>
      <c r="K200" s="18" t="s">
        <v>7788</v>
      </c>
      <c r="L200" s="18" t="s">
        <v>7791</v>
      </c>
      <c r="M200" s="18" t="s">
        <v>7790</v>
      </c>
      <c r="N200" s="16" t="s">
        <v>1830</v>
      </c>
      <c r="O200" s="17" t="s">
        <v>3271</v>
      </c>
      <c r="P200" s="17" t="s">
        <v>3224</v>
      </c>
      <c r="Q200" s="17" t="s">
        <v>1928</v>
      </c>
      <c r="R200" s="17" t="s">
        <v>1855</v>
      </c>
      <c r="S200" s="112" t="s">
        <v>7789</v>
      </c>
      <c r="T200" s="16" t="s">
        <v>7786</v>
      </c>
    </row>
    <row r="201" spans="1:20" x14ac:dyDescent="0.35">
      <c r="A201" s="18" t="s">
        <v>7781</v>
      </c>
      <c r="B201" s="18" t="s">
        <v>1862</v>
      </c>
      <c r="C201" s="17" t="s">
        <v>7780</v>
      </c>
      <c r="D201" s="17" t="s">
        <v>1867</v>
      </c>
      <c r="E201" s="17" t="s">
        <v>9520</v>
      </c>
      <c r="F201" s="26" t="str">
        <f t="shared" si="3"/>
        <v>0800839902600</v>
      </c>
      <c r="G201" s="18" t="s">
        <v>7785</v>
      </c>
      <c r="H201" s="18" t="s">
        <v>7784</v>
      </c>
      <c r="I201" s="18" t="s">
        <v>7779</v>
      </c>
      <c r="K201" s="18" t="s">
        <v>7778</v>
      </c>
      <c r="L201" s="18" t="s">
        <v>7777</v>
      </c>
      <c r="M201" s="18" t="s">
        <v>7783</v>
      </c>
      <c r="N201" s="16" t="s">
        <v>1830</v>
      </c>
      <c r="O201" s="17" t="s">
        <v>3271</v>
      </c>
      <c r="P201" s="17" t="s">
        <v>3224</v>
      </c>
      <c r="Q201" s="17" t="s">
        <v>1928</v>
      </c>
      <c r="R201" s="17" t="s">
        <v>1855</v>
      </c>
      <c r="S201" s="112" t="s">
        <v>7782</v>
      </c>
      <c r="T201" s="16" t="s">
        <v>7776</v>
      </c>
    </row>
    <row r="202" spans="1:20" x14ac:dyDescent="0.35">
      <c r="A202" s="18" t="s">
        <v>7728</v>
      </c>
      <c r="B202" s="18" t="s">
        <v>1862</v>
      </c>
      <c r="C202" s="17" t="s">
        <v>7771</v>
      </c>
      <c r="D202" s="17" t="s">
        <v>1957</v>
      </c>
      <c r="E202" s="17" t="s">
        <v>9520</v>
      </c>
      <c r="F202" s="26" t="str">
        <f t="shared" si="3"/>
        <v>0804311902200</v>
      </c>
      <c r="G202" s="18" t="s">
        <v>7775</v>
      </c>
      <c r="H202" s="18" t="s">
        <v>7774</v>
      </c>
      <c r="I202" s="18" t="s">
        <v>7770</v>
      </c>
      <c r="K202" s="18" t="s">
        <v>7769</v>
      </c>
      <c r="L202" s="18" t="s">
        <v>7768</v>
      </c>
      <c r="M202" s="18" t="s">
        <v>7773</v>
      </c>
      <c r="N202" s="16" t="s">
        <v>1830</v>
      </c>
      <c r="O202" s="17" t="s">
        <v>3271</v>
      </c>
      <c r="P202" s="17" t="s">
        <v>3224</v>
      </c>
      <c r="Q202" s="17" t="s">
        <v>1928</v>
      </c>
      <c r="R202" s="17" t="s">
        <v>1855</v>
      </c>
      <c r="S202" s="112" t="s">
        <v>7772</v>
      </c>
      <c r="T202" s="16" t="s">
        <v>7767</v>
      </c>
    </row>
    <row r="203" spans="1:20" x14ac:dyDescent="0.35">
      <c r="A203" s="18" t="s">
        <v>7728</v>
      </c>
      <c r="B203" s="18" t="s">
        <v>1862</v>
      </c>
      <c r="C203" s="17" t="s">
        <v>7760</v>
      </c>
      <c r="D203" s="17" t="s">
        <v>1957</v>
      </c>
      <c r="E203" s="17" t="s">
        <v>9520</v>
      </c>
      <c r="F203" s="26" t="str">
        <f t="shared" si="3"/>
        <v>0804312002200</v>
      </c>
      <c r="G203" s="18" t="s">
        <v>7766</v>
      </c>
      <c r="H203" s="18" t="s">
        <v>7765</v>
      </c>
      <c r="I203" s="18" t="s">
        <v>7762</v>
      </c>
      <c r="K203" s="18" t="s">
        <v>7759</v>
      </c>
      <c r="L203" s="18" t="s">
        <v>7761</v>
      </c>
      <c r="M203" s="18" t="s">
        <v>7764</v>
      </c>
      <c r="N203" s="16" t="s">
        <v>1830</v>
      </c>
      <c r="O203" s="17" t="s">
        <v>3271</v>
      </c>
      <c r="P203" s="17" t="s">
        <v>3224</v>
      </c>
      <c r="Q203" s="17" t="s">
        <v>1928</v>
      </c>
      <c r="R203" s="17" t="s">
        <v>1855</v>
      </c>
      <c r="S203" s="112" t="s">
        <v>7763</v>
      </c>
      <c r="T203" s="16" t="s">
        <v>7758</v>
      </c>
    </row>
    <row r="204" spans="1:20" x14ac:dyDescent="0.35">
      <c r="A204" s="18" t="s">
        <v>7728</v>
      </c>
      <c r="B204" s="18" t="s">
        <v>1862</v>
      </c>
      <c r="C204" s="17" t="s">
        <v>7755</v>
      </c>
      <c r="D204" s="17" t="s">
        <v>1867</v>
      </c>
      <c r="E204" s="17" t="s">
        <v>9520</v>
      </c>
      <c r="F204" s="26" t="str">
        <f t="shared" si="3"/>
        <v>0804320502600</v>
      </c>
      <c r="G204" s="18" t="s">
        <v>7757</v>
      </c>
      <c r="H204" s="18" t="s">
        <v>7754</v>
      </c>
      <c r="I204" s="18" t="s">
        <v>7753</v>
      </c>
      <c r="K204" s="18" t="s">
        <v>4615</v>
      </c>
      <c r="L204" s="18" t="s">
        <v>7752</v>
      </c>
      <c r="M204" s="18" t="s">
        <v>7751</v>
      </c>
      <c r="N204" s="16" t="s">
        <v>1830</v>
      </c>
      <c r="O204" s="17" t="s">
        <v>3271</v>
      </c>
      <c r="P204" s="17" t="s">
        <v>3224</v>
      </c>
      <c r="Q204" s="17" t="s">
        <v>1928</v>
      </c>
      <c r="R204" s="17" t="s">
        <v>1855</v>
      </c>
      <c r="S204" s="112" t="s">
        <v>7756</v>
      </c>
      <c r="T204" s="16" t="s">
        <v>7750</v>
      </c>
    </row>
    <row r="205" spans="1:20" x14ac:dyDescent="0.35">
      <c r="A205" s="18" t="s">
        <v>7728</v>
      </c>
      <c r="B205" s="18" t="s">
        <v>1862</v>
      </c>
      <c r="C205" s="17" t="s">
        <v>7744</v>
      </c>
      <c r="D205" s="17" t="s">
        <v>1867</v>
      </c>
      <c r="E205" s="17" t="s">
        <v>9520</v>
      </c>
      <c r="F205" s="26" t="str">
        <f t="shared" si="3"/>
        <v>0804320602600</v>
      </c>
      <c r="G205" s="18" t="s">
        <v>7749</v>
      </c>
      <c r="H205" s="18" t="s">
        <v>7743</v>
      </c>
      <c r="I205" s="18" t="s">
        <v>7746</v>
      </c>
      <c r="K205" s="18" t="s">
        <v>7742</v>
      </c>
      <c r="L205" s="18" t="s">
        <v>7745</v>
      </c>
      <c r="M205" s="18" t="s">
        <v>7748</v>
      </c>
      <c r="N205" s="16" t="s">
        <v>1830</v>
      </c>
      <c r="O205" s="17" t="s">
        <v>3271</v>
      </c>
      <c r="P205" s="17" t="s">
        <v>3224</v>
      </c>
      <c r="Q205" s="17" t="s">
        <v>1928</v>
      </c>
      <c r="R205" s="17" t="s">
        <v>1855</v>
      </c>
      <c r="S205" s="112" t="s">
        <v>7747</v>
      </c>
      <c r="T205" s="16" t="s">
        <v>7741</v>
      </c>
    </row>
    <row r="206" spans="1:20" x14ac:dyDescent="0.35">
      <c r="A206" s="18" t="s">
        <v>7728</v>
      </c>
      <c r="B206" s="18" t="s">
        <v>1862</v>
      </c>
      <c r="C206" s="17" t="s">
        <v>7737</v>
      </c>
      <c r="D206" s="17" t="s">
        <v>1867</v>
      </c>
      <c r="E206" s="17" t="s">
        <v>9520</v>
      </c>
      <c r="F206" s="26" t="str">
        <f t="shared" si="3"/>
        <v>0804321002600</v>
      </c>
      <c r="G206" s="18" t="s">
        <v>7740</v>
      </c>
      <c r="H206" s="18" t="s">
        <v>7739</v>
      </c>
      <c r="I206" s="18" t="s">
        <v>7736</v>
      </c>
      <c r="K206" s="18" t="s">
        <v>7735</v>
      </c>
      <c r="L206" s="18" t="s">
        <v>7734</v>
      </c>
      <c r="M206" s="18" t="s">
        <v>7733</v>
      </c>
      <c r="N206" s="16" t="s">
        <v>1830</v>
      </c>
      <c r="O206" s="17" t="s">
        <v>3271</v>
      </c>
      <c r="P206" s="17" t="s">
        <v>3224</v>
      </c>
      <c r="Q206" s="17" t="s">
        <v>1928</v>
      </c>
      <c r="R206" s="17" t="s">
        <v>1855</v>
      </c>
      <c r="S206" s="112" t="s">
        <v>7738</v>
      </c>
      <c r="T206" s="16" t="s">
        <v>7732</v>
      </c>
    </row>
    <row r="207" spans="1:20" x14ac:dyDescent="0.35">
      <c r="A207" s="18" t="s">
        <v>7728</v>
      </c>
      <c r="B207" s="18" t="s">
        <v>1862</v>
      </c>
      <c r="C207" s="17" t="s">
        <v>7727</v>
      </c>
      <c r="D207" s="17" t="s">
        <v>1867</v>
      </c>
      <c r="E207" s="17" t="s">
        <v>9520</v>
      </c>
      <c r="F207" s="26" t="str">
        <f t="shared" si="3"/>
        <v>0804321102600</v>
      </c>
      <c r="G207" s="18" t="s">
        <v>7731</v>
      </c>
      <c r="H207" s="18" t="s">
        <v>7730</v>
      </c>
      <c r="I207" s="18" t="s">
        <v>7726</v>
      </c>
      <c r="K207" s="18" t="s">
        <v>7725</v>
      </c>
      <c r="L207" s="18" t="s">
        <v>7724</v>
      </c>
      <c r="M207" s="18" t="s">
        <v>7723</v>
      </c>
      <c r="N207" s="16" t="s">
        <v>1830</v>
      </c>
      <c r="O207" s="17" t="s">
        <v>3271</v>
      </c>
      <c r="P207" s="17" t="s">
        <v>3224</v>
      </c>
      <c r="Q207" s="17" t="s">
        <v>1928</v>
      </c>
      <c r="R207" s="17" t="s">
        <v>1855</v>
      </c>
      <c r="S207" s="112" t="s">
        <v>7729</v>
      </c>
    </row>
    <row r="208" spans="1:20" x14ac:dyDescent="0.35">
      <c r="A208" s="18" t="s">
        <v>7679</v>
      </c>
      <c r="B208" s="18" t="s">
        <v>1862</v>
      </c>
      <c r="C208" s="17" t="s">
        <v>7716</v>
      </c>
      <c r="D208" s="17" t="s">
        <v>1957</v>
      </c>
      <c r="E208" s="17" t="s">
        <v>9520</v>
      </c>
      <c r="F208" s="26" t="str">
        <f t="shared" si="3"/>
        <v>0808914502200</v>
      </c>
      <c r="G208" s="18" t="s">
        <v>7722</v>
      </c>
      <c r="H208" s="18" t="s">
        <v>7721</v>
      </c>
      <c r="I208" s="18" t="s">
        <v>7720</v>
      </c>
      <c r="K208" s="18" t="s">
        <v>7715</v>
      </c>
      <c r="L208" s="18" t="s">
        <v>7719</v>
      </c>
      <c r="M208" s="18" t="s">
        <v>7718</v>
      </c>
      <c r="N208" s="16" t="s">
        <v>1830</v>
      </c>
      <c r="O208" s="17" t="s">
        <v>3271</v>
      </c>
      <c r="P208" s="17" t="s">
        <v>3224</v>
      </c>
      <c r="Q208" s="17" t="s">
        <v>1928</v>
      </c>
      <c r="R208" s="17" t="s">
        <v>1855</v>
      </c>
      <c r="S208" s="112" t="s">
        <v>7717</v>
      </c>
      <c r="T208" s="16" t="s">
        <v>7714</v>
      </c>
    </row>
    <row r="209" spans="1:20" x14ac:dyDescent="0.35">
      <c r="A209" s="18" t="s">
        <v>7679</v>
      </c>
      <c r="B209" s="18" t="s">
        <v>1862</v>
      </c>
      <c r="C209" s="17" t="s">
        <v>7709</v>
      </c>
      <c r="D209" s="17" t="s">
        <v>1867</v>
      </c>
      <c r="E209" s="17" t="s">
        <v>9520</v>
      </c>
      <c r="F209" s="26" t="str">
        <f t="shared" si="3"/>
        <v>0808920002600</v>
      </c>
      <c r="G209" s="18" t="s">
        <v>7713</v>
      </c>
      <c r="H209" s="18" t="s">
        <v>7712</v>
      </c>
      <c r="I209" s="18" t="s">
        <v>7708</v>
      </c>
      <c r="J209" s="16" t="s">
        <v>7711</v>
      </c>
      <c r="K209" s="18" t="s">
        <v>7707</v>
      </c>
      <c r="L209" s="18" t="s">
        <v>7706</v>
      </c>
      <c r="M209" s="18" t="s">
        <v>7705</v>
      </c>
      <c r="N209" s="16" t="s">
        <v>1830</v>
      </c>
      <c r="O209" s="17" t="s">
        <v>3271</v>
      </c>
      <c r="P209" s="17" t="s">
        <v>3224</v>
      </c>
      <c r="Q209" s="17" t="s">
        <v>1928</v>
      </c>
      <c r="R209" s="17" t="s">
        <v>1855</v>
      </c>
      <c r="S209" s="112" t="s">
        <v>7710</v>
      </c>
      <c r="T209" s="16" t="s">
        <v>7704</v>
      </c>
    </row>
    <row r="210" spans="1:20" x14ac:dyDescent="0.35">
      <c r="A210" s="18" t="s">
        <v>7679</v>
      </c>
      <c r="B210" s="18" t="s">
        <v>1862</v>
      </c>
      <c r="C210" s="17" t="s">
        <v>7698</v>
      </c>
      <c r="D210" s="17" t="s">
        <v>1867</v>
      </c>
      <c r="E210" s="17" t="s">
        <v>9520</v>
      </c>
      <c r="F210" s="26" t="str">
        <f t="shared" si="3"/>
        <v>0808920102600</v>
      </c>
      <c r="G210" s="18" t="s">
        <v>7703</v>
      </c>
      <c r="H210" s="18" t="s">
        <v>7702</v>
      </c>
      <c r="I210" s="18" t="s">
        <v>7697</v>
      </c>
      <c r="K210" s="18" t="s">
        <v>7696</v>
      </c>
      <c r="L210" s="18" t="s">
        <v>7695</v>
      </c>
      <c r="M210" s="18" t="s">
        <v>7699</v>
      </c>
      <c r="N210" s="16" t="s">
        <v>1830</v>
      </c>
      <c r="O210" s="17" t="s">
        <v>3271</v>
      </c>
      <c r="P210" s="17" t="s">
        <v>3224</v>
      </c>
      <c r="Q210" s="17" t="s">
        <v>1928</v>
      </c>
      <c r="R210" s="17" t="s">
        <v>1855</v>
      </c>
      <c r="S210" s="112" t="s">
        <v>7701</v>
      </c>
      <c r="T210" s="16" t="s">
        <v>7700</v>
      </c>
    </row>
    <row r="211" spans="1:20" x14ac:dyDescent="0.35">
      <c r="A211" s="18" t="s">
        <v>7679</v>
      </c>
      <c r="B211" s="18" t="s">
        <v>1862</v>
      </c>
      <c r="C211" s="17" t="s">
        <v>7690</v>
      </c>
      <c r="D211" s="17" t="s">
        <v>1867</v>
      </c>
      <c r="E211" s="17" t="s">
        <v>9520</v>
      </c>
      <c r="F211" s="26" t="str">
        <f t="shared" si="3"/>
        <v>0808920202600</v>
      </c>
      <c r="G211" s="18" t="s">
        <v>7694</v>
      </c>
      <c r="H211" s="18" t="s">
        <v>7693</v>
      </c>
      <c r="I211" s="18" t="s">
        <v>7689</v>
      </c>
      <c r="K211" s="18" t="s">
        <v>7688</v>
      </c>
      <c r="L211" s="18" t="s">
        <v>7687</v>
      </c>
      <c r="M211" s="18" t="s">
        <v>7686</v>
      </c>
      <c r="N211" s="16" t="s">
        <v>1830</v>
      </c>
      <c r="O211" s="17" t="s">
        <v>3271</v>
      </c>
      <c r="P211" s="17" t="s">
        <v>3224</v>
      </c>
      <c r="Q211" s="17" t="s">
        <v>1928</v>
      </c>
      <c r="R211" s="17" t="s">
        <v>1855</v>
      </c>
      <c r="S211" s="112" t="s">
        <v>7692</v>
      </c>
      <c r="T211" s="16" t="s">
        <v>7691</v>
      </c>
    </row>
    <row r="212" spans="1:20" x14ac:dyDescent="0.35">
      <c r="A212" s="18" t="s">
        <v>7679</v>
      </c>
      <c r="B212" s="18" t="s">
        <v>1862</v>
      </c>
      <c r="C212" s="17" t="s">
        <v>7678</v>
      </c>
      <c r="D212" s="17" t="s">
        <v>1867</v>
      </c>
      <c r="E212" s="17" t="s">
        <v>9520</v>
      </c>
      <c r="F212" s="26" t="str">
        <f t="shared" si="3"/>
        <v>0808920302600</v>
      </c>
      <c r="G212" s="18" t="s">
        <v>7685</v>
      </c>
      <c r="H212" s="18" t="s">
        <v>7684</v>
      </c>
      <c r="I212" s="18" t="s">
        <v>7677</v>
      </c>
      <c r="K212" s="18" t="s">
        <v>7676</v>
      </c>
      <c r="L212" s="18" t="s">
        <v>7681</v>
      </c>
      <c r="M212" s="18" t="s">
        <v>7680</v>
      </c>
      <c r="N212" s="16" t="s">
        <v>1830</v>
      </c>
      <c r="O212" s="17" t="s">
        <v>3271</v>
      </c>
      <c r="P212" s="17" t="s">
        <v>3224</v>
      </c>
      <c r="Q212" s="17" t="s">
        <v>1928</v>
      </c>
      <c r="R212" s="17" t="s">
        <v>1855</v>
      </c>
      <c r="S212" s="112" t="s">
        <v>7683</v>
      </c>
      <c r="T212" s="16" t="s">
        <v>7682</v>
      </c>
    </row>
    <row r="213" spans="1:20" x14ac:dyDescent="0.35">
      <c r="A213" s="18" t="s">
        <v>7556</v>
      </c>
      <c r="B213" s="18" t="s">
        <v>1862</v>
      </c>
      <c r="C213" s="17" t="s">
        <v>7670</v>
      </c>
      <c r="D213" s="17" t="s">
        <v>1867</v>
      </c>
      <c r="E213" s="17" t="s">
        <v>9520</v>
      </c>
      <c r="F213" s="26" t="str">
        <f t="shared" si="3"/>
        <v>0901000102600</v>
      </c>
      <c r="G213" s="18" t="s">
        <v>7675</v>
      </c>
      <c r="H213" s="18" t="s">
        <v>7674</v>
      </c>
      <c r="I213" s="18" t="s">
        <v>7669</v>
      </c>
      <c r="J213" s="16" t="s">
        <v>7669</v>
      </c>
      <c r="K213" s="18" t="s">
        <v>7668</v>
      </c>
      <c r="L213" s="18" t="s">
        <v>7667</v>
      </c>
      <c r="M213" s="18" t="s">
        <v>7673</v>
      </c>
      <c r="N213" s="16" t="s">
        <v>1834</v>
      </c>
      <c r="O213" s="17" t="s">
        <v>3862</v>
      </c>
      <c r="P213" s="17" t="s">
        <v>2153</v>
      </c>
      <c r="Q213" s="17" t="s">
        <v>1842</v>
      </c>
      <c r="R213" s="17" t="s">
        <v>1855</v>
      </c>
      <c r="S213" s="112" t="s">
        <v>7672</v>
      </c>
      <c r="T213" s="16" t="s">
        <v>7671</v>
      </c>
    </row>
    <row r="214" spans="1:20" x14ac:dyDescent="0.35">
      <c r="A214" s="18" t="s">
        <v>7556</v>
      </c>
      <c r="B214" s="18" t="s">
        <v>1862</v>
      </c>
      <c r="C214" s="17" t="s">
        <v>7662</v>
      </c>
      <c r="D214" s="17" t="s">
        <v>1867</v>
      </c>
      <c r="E214" s="17" t="s">
        <v>9520</v>
      </c>
      <c r="F214" s="26" t="str">
        <f t="shared" si="3"/>
        <v>0901000302600</v>
      </c>
      <c r="G214" s="18" t="s">
        <v>7666</v>
      </c>
      <c r="H214" s="18" t="s">
        <v>7665</v>
      </c>
      <c r="I214" s="18" t="s">
        <v>7661</v>
      </c>
      <c r="J214" s="16" t="s">
        <v>7661</v>
      </c>
      <c r="K214" s="18" t="s">
        <v>7660</v>
      </c>
      <c r="L214" s="18" t="s">
        <v>7659</v>
      </c>
      <c r="M214" s="18" t="s">
        <v>7664</v>
      </c>
      <c r="N214" s="16" t="s">
        <v>1830</v>
      </c>
      <c r="O214" s="17" t="s">
        <v>3862</v>
      </c>
      <c r="P214" s="17" t="s">
        <v>2153</v>
      </c>
      <c r="Q214" s="17" t="s">
        <v>1842</v>
      </c>
      <c r="R214" s="17" t="s">
        <v>1855</v>
      </c>
      <c r="S214" s="112" t="s">
        <v>7663</v>
      </c>
      <c r="T214" s="16" t="s">
        <v>7658</v>
      </c>
    </row>
    <row r="215" spans="1:20" x14ac:dyDescent="0.35">
      <c r="A215" s="18" t="s">
        <v>7556</v>
      </c>
      <c r="B215" s="18" t="s">
        <v>1862</v>
      </c>
      <c r="C215" s="17" t="s">
        <v>7650</v>
      </c>
      <c r="D215" s="17" t="s">
        <v>1867</v>
      </c>
      <c r="E215" s="17" t="s">
        <v>9520</v>
      </c>
      <c r="F215" s="26" t="str">
        <f t="shared" si="3"/>
        <v>0901000402600</v>
      </c>
      <c r="G215" s="18" t="s">
        <v>7657</v>
      </c>
      <c r="H215" s="18" t="s">
        <v>7656</v>
      </c>
      <c r="I215" s="18" t="s">
        <v>7655</v>
      </c>
      <c r="K215" s="18" t="s">
        <v>7556</v>
      </c>
      <c r="L215" s="18" t="s">
        <v>7654</v>
      </c>
      <c r="M215" s="18" t="s">
        <v>7653</v>
      </c>
      <c r="N215" s="16" t="s">
        <v>1830</v>
      </c>
      <c r="O215" s="17" t="s">
        <v>1822</v>
      </c>
      <c r="P215" s="17" t="s">
        <v>1821</v>
      </c>
      <c r="Q215" s="17" t="s">
        <v>1820</v>
      </c>
      <c r="R215" s="17" t="s">
        <v>1855</v>
      </c>
      <c r="S215" s="112" t="s">
        <v>7652</v>
      </c>
      <c r="T215" s="16" t="s">
        <v>7651</v>
      </c>
    </row>
    <row r="216" spans="1:20" x14ac:dyDescent="0.35">
      <c r="A216" s="18" t="s">
        <v>7556</v>
      </c>
      <c r="B216" s="18" t="s">
        <v>1862</v>
      </c>
      <c r="C216" s="17" t="s">
        <v>7640</v>
      </c>
      <c r="D216" s="17" t="s">
        <v>1867</v>
      </c>
      <c r="E216" s="17" t="s">
        <v>9520</v>
      </c>
      <c r="F216" s="26" t="str">
        <f t="shared" si="3"/>
        <v>0901000702600</v>
      </c>
      <c r="G216" s="18" t="s">
        <v>7649</v>
      </c>
      <c r="H216" s="18" t="s">
        <v>7648</v>
      </c>
      <c r="I216" s="18" t="s">
        <v>7647</v>
      </c>
      <c r="J216" s="16" t="s">
        <v>7642</v>
      </c>
      <c r="K216" s="18" t="s">
        <v>7641</v>
      </c>
      <c r="L216" s="18" t="s">
        <v>7646</v>
      </c>
      <c r="M216" s="18" t="s">
        <v>7645</v>
      </c>
      <c r="N216" s="16" t="s">
        <v>1830</v>
      </c>
      <c r="O216" s="17" t="s">
        <v>2154</v>
      </c>
      <c r="P216" s="17" t="s">
        <v>2153</v>
      </c>
      <c r="Q216" s="17" t="s">
        <v>1820</v>
      </c>
      <c r="R216" s="17" t="s">
        <v>1855</v>
      </c>
      <c r="S216" s="112" t="s">
        <v>7644</v>
      </c>
      <c r="T216" s="16" t="s">
        <v>7643</v>
      </c>
    </row>
    <row r="217" spans="1:20" x14ac:dyDescent="0.35">
      <c r="A217" s="18" t="s">
        <v>7556</v>
      </c>
      <c r="B217" s="18" t="s">
        <v>1862</v>
      </c>
      <c r="C217" s="17" t="s">
        <v>7635</v>
      </c>
      <c r="D217" s="17" t="s">
        <v>1867</v>
      </c>
      <c r="E217" s="17" t="s">
        <v>9520</v>
      </c>
      <c r="F217" s="26" t="str">
        <f t="shared" si="3"/>
        <v>0901000802600</v>
      </c>
      <c r="G217" s="18" t="s">
        <v>7639</v>
      </c>
      <c r="H217" s="18" t="s">
        <v>7638</v>
      </c>
      <c r="I217" s="18" t="s">
        <v>7634</v>
      </c>
      <c r="K217" s="18" t="s">
        <v>7633</v>
      </c>
      <c r="L217" s="18" t="s">
        <v>7632</v>
      </c>
      <c r="M217" s="18" t="s">
        <v>7636</v>
      </c>
      <c r="N217" s="16" t="s">
        <v>1834</v>
      </c>
      <c r="O217" s="17" t="s">
        <v>2154</v>
      </c>
      <c r="P217" s="17" t="s">
        <v>2153</v>
      </c>
      <c r="Q217" s="17" t="s">
        <v>1842</v>
      </c>
      <c r="R217" s="17" t="s">
        <v>1855</v>
      </c>
      <c r="S217" s="112" t="s">
        <v>7637</v>
      </c>
      <c r="T217" s="16" t="s">
        <v>7631</v>
      </c>
    </row>
    <row r="218" spans="1:20" x14ac:dyDescent="0.35">
      <c r="A218" s="18" t="s">
        <v>7556</v>
      </c>
      <c r="B218" s="18" t="s">
        <v>1862</v>
      </c>
      <c r="C218" s="17" t="s">
        <v>7622</v>
      </c>
      <c r="D218" s="17" t="s">
        <v>1957</v>
      </c>
      <c r="E218" s="17" t="s">
        <v>9520</v>
      </c>
      <c r="F218" s="26" t="str">
        <f t="shared" si="3"/>
        <v>0901011602200</v>
      </c>
      <c r="G218" s="18" t="s">
        <v>7630</v>
      </c>
      <c r="H218" s="18" t="s">
        <v>7629</v>
      </c>
      <c r="I218" s="18" t="s">
        <v>7628</v>
      </c>
      <c r="J218" s="16" t="s">
        <v>7627</v>
      </c>
      <c r="K218" s="18" t="s">
        <v>1823</v>
      </c>
      <c r="L218" s="18" t="s">
        <v>7626</v>
      </c>
      <c r="M218" s="18" t="s">
        <v>7625</v>
      </c>
      <c r="N218" s="16" t="s">
        <v>1830</v>
      </c>
      <c r="O218" s="17" t="s">
        <v>1822</v>
      </c>
      <c r="P218" s="17" t="s">
        <v>1821</v>
      </c>
      <c r="Q218" s="17" t="s">
        <v>1820</v>
      </c>
      <c r="R218" s="17" t="s">
        <v>1855</v>
      </c>
      <c r="S218" s="112" t="s">
        <v>7624</v>
      </c>
      <c r="T218" s="16" t="s">
        <v>7623</v>
      </c>
    </row>
    <row r="219" spans="1:20" x14ac:dyDescent="0.35">
      <c r="A219" s="18" t="s">
        <v>7556</v>
      </c>
      <c r="B219" s="18" t="s">
        <v>1862</v>
      </c>
      <c r="C219" s="17" t="s">
        <v>7618</v>
      </c>
      <c r="D219" s="17" t="s">
        <v>1949</v>
      </c>
      <c r="E219" s="17" t="s">
        <v>9520</v>
      </c>
      <c r="F219" s="26" t="str">
        <f t="shared" si="3"/>
        <v>0901013000400</v>
      </c>
      <c r="G219" s="18" t="s">
        <v>7621</v>
      </c>
      <c r="H219" s="18" t="s">
        <v>7620</v>
      </c>
      <c r="I219" s="18" t="s">
        <v>7617</v>
      </c>
      <c r="K219" s="18" t="s">
        <v>7568</v>
      </c>
      <c r="L219" s="18" t="s">
        <v>7616</v>
      </c>
      <c r="M219" s="18" t="s">
        <v>7615</v>
      </c>
      <c r="N219" s="16" t="s">
        <v>1827</v>
      </c>
      <c r="O219" s="17" t="s">
        <v>2156</v>
      </c>
      <c r="P219" s="17" t="s">
        <v>1821</v>
      </c>
      <c r="Q219" s="17" t="s">
        <v>1842</v>
      </c>
      <c r="R219" s="17" t="s">
        <v>1855</v>
      </c>
      <c r="S219" s="112" t="s">
        <v>7619</v>
      </c>
      <c r="T219" s="16" t="s">
        <v>7614</v>
      </c>
    </row>
    <row r="220" spans="1:20" x14ac:dyDescent="0.35">
      <c r="A220" s="18" t="s">
        <v>7556</v>
      </c>
      <c r="B220" s="18" t="s">
        <v>1862</v>
      </c>
      <c r="C220" s="17" t="s">
        <v>7607</v>
      </c>
      <c r="D220" s="17" t="s">
        <v>1914</v>
      </c>
      <c r="E220" s="17" t="s">
        <v>9520</v>
      </c>
      <c r="F220" s="26" t="str">
        <f t="shared" si="3"/>
        <v>0901013700200</v>
      </c>
      <c r="G220" s="18" t="s">
        <v>7613</v>
      </c>
      <c r="H220" s="18" t="s">
        <v>7612</v>
      </c>
      <c r="I220" s="18" t="s">
        <v>7609</v>
      </c>
      <c r="K220" s="18" t="s">
        <v>7573</v>
      </c>
      <c r="L220" s="18" t="s">
        <v>7608</v>
      </c>
      <c r="M220" s="18" t="s">
        <v>7611</v>
      </c>
      <c r="N220" s="16" t="s">
        <v>1827</v>
      </c>
      <c r="O220" s="17" t="s">
        <v>2156</v>
      </c>
      <c r="P220" s="17" t="s">
        <v>1821</v>
      </c>
      <c r="Q220" s="17" t="s">
        <v>1842</v>
      </c>
      <c r="R220" s="17" t="s">
        <v>1855</v>
      </c>
      <c r="S220" s="112" t="s">
        <v>7610</v>
      </c>
      <c r="T220" s="16" t="s">
        <v>7606</v>
      </c>
    </row>
    <row r="221" spans="1:20" x14ac:dyDescent="0.35">
      <c r="A221" s="18" t="s">
        <v>7556</v>
      </c>
      <c r="B221" s="18" t="s">
        <v>1862</v>
      </c>
      <c r="C221" s="17" t="s">
        <v>7603</v>
      </c>
      <c r="D221" s="17" t="s">
        <v>1949</v>
      </c>
      <c r="E221" s="17" t="s">
        <v>9520</v>
      </c>
      <c r="F221" s="26" t="str">
        <f t="shared" si="3"/>
        <v>0901014200400</v>
      </c>
      <c r="G221" s="18" t="s">
        <v>7605</v>
      </c>
      <c r="H221" s="18" t="s">
        <v>7602</v>
      </c>
      <c r="I221" s="18" t="s">
        <v>5094</v>
      </c>
      <c r="J221" s="16" t="s">
        <v>7601</v>
      </c>
      <c r="K221" s="18" t="s">
        <v>7600</v>
      </c>
      <c r="L221" s="18" t="s">
        <v>7599</v>
      </c>
      <c r="M221" s="18" t="s">
        <v>7598</v>
      </c>
      <c r="N221" s="16" t="s">
        <v>2078</v>
      </c>
      <c r="O221" s="17" t="s">
        <v>3862</v>
      </c>
      <c r="P221" s="17" t="s">
        <v>2153</v>
      </c>
      <c r="Q221" s="17" t="s">
        <v>1842</v>
      </c>
      <c r="R221" s="17" t="s">
        <v>1855</v>
      </c>
      <c r="S221" s="112" t="s">
        <v>7604</v>
      </c>
      <c r="T221" s="16" t="s">
        <v>7597</v>
      </c>
    </row>
    <row r="222" spans="1:20" x14ac:dyDescent="0.35">
      <c r="A222" s="18" t="s">
        <v>7556</v>
      </c>
      <c r="B222" s="18" t="s">
        <v>1862</v>
      </c>
      <c r="C222" s="17" t="s">
        <v>7593</v>
      </c>
      <c r="D222" s="17" t="s">
        <v>1949</v>
      </c>
      <c r="E222" s="17" t="s">
        <v>9520</v>
      </c>
      <c r="F222" s="26" t="str">
        <f t="shared" si="3"/>
        <v>0901016900400</v>
      </c>
      <c r="G222" s="18" t="s">
        <v>7596</v>
      </c>
      <c r="H222" s="18" t="s">
        <v>7595</v>
      </c>
      <c r="I222" s="18" t="s">
        <v>7592</v>
      </c>
      <c r="J222" s="16" t="s">
        <v>7591</v>
      </c>
      <c r="K222" s="18" t="s">
        <v>7552</v>
      </c>
      <c r="L222" s="18" t="s">
        <v>7590</v>
      </c>
      <c r="M222" s="18" t="s">
        <v>7589</v>
      </c>
      <c r="N222" s="16" t="s">
        <v>1827</v>
      </c>
      <c r="O222" s="17" t="s">
        <v>2154</v>
      </c>
      <c r="P222" s="17" t="s">
        <v>2153</v>
      </c>
      <c r="Q222" s="17" t="s">
        <v>1842</v>
      </c>
      <c r="R222" s="17" t="s">
        <v>1855</v>
      </c>
      <c r="S222" s="112" t="s">
        <v>7594</v>
      </c>
    </row>
    <row r="223" spans="1:20" x14ac:dyDescent="0.35">
      <c r="A223" s="18" t="s">
        <v>7556</v>
      </c>
      <c r="B223" s="18" t="s">
        <v>1862</v>
      </c>
      <c r="C223" s="17" t="s">
        <v>7586</v>
      </c>
      <c r="D223" s="17" t="s">
        <v>1949</v>
      </c>
      <c r="E223" s="17" t="s">
        <v>9520</v>
      </c>
      <c r="F223" s="26" t="str">
        <f t="shared" si="3"/>
        <v>0901018800400</v>
      </c>
      <c r="G223" s="18" t="s">
        <v>7588</v>
      </c>
      <c r="H223" s="18" t="s">
        <v>7585</v>
      </c>
      <c r="I223" s="18" t="s">
        <v>3745</v>
      </c>
      <c r="J223" s="16" t="s">
        <v>7584</v>
      </c>
      <c r="K223" s="18" t="s">
        <v>7583</v>
      </c>
      <c r="L223" s="18" t="s">
        <v>7582</v>
      </c>
      <c r="M223" s="18" t="s">
        <v>7581</v>
      </c>
      <c r="N223" s="16" t="s">
        <v>2078</v>
      </c>
      <c r="O223" s="17" t="s">
        <v>2156</v>
      </c>
      <c r="P223" s="17" t="s">
        <v>1821</v>
      </c>
      <c r="Q223" s="17" t="s">
        <v>1842</v>
      </c>
      <c r="R223" s="17" t="s">
        <v>1855</v>
      </c>
      <c r="S223" s="112" t="s">
        <v>7587</v>
      </c>
      <c r="T223" s="16" t="s">
        <v>7580</v>
      </c>
    </row>
    <row r="224" spans="1:20" x14ac:dyDescent="0.35">
      <c r="A224" s="18" t="s">
        <v>7556</v>
      </c>
      <c r="B224" s="18" t="s">
        <v>1862</v>
      </c>
      <c r="C224" s="17" t="s">
        <v>7575</v>
      </c>
      <c r="D224" s="17" t="s">
        <v>1928</v>
      </c>
      <c r="E224" s="17" t="s">
        <v>9520</v>
      </c>
      <c r="F224" s="26" t="str">
        <f t="shared" si="3"/>
        <v>0901019301700</v>
      </c>
      <c r="G224" s="18" t="s">
        <v>7579</v>
      </c>
      <c r="H224" s="18" t="s">
        <v>7578</v>
      </c>
      <c r="I224" s="18" t="s">
        <v>7574</v>
      </c>
      <c r="K224" s="18" t="s">
        <v>7573</v>
      </c>
      <c r="L224" s="18" t="s">
        <v>7572</v>
      </c>
      <c r="M224" s="18" t="s">
        <v>7577</v>
      </c>
      <c r="N224" s="16" t="s">
        <v>1829</v>
      </c>
      <c r="O224" s="17" t="s">
        <v>2156</v>
      </c>
      <c r="P224" s="17" t="s">
        <v>1821</v>
      </c>
      <c r="Q224" s="17" t="s">
        <v>1842</v>
      </c>
      <c r="R224" s="17" t="s">
        <v>1855</v>
      </c>
      <c r="S224" s="112" t="s">
        <v>7576</v>
      </c>
      <c r="T224" s="16" t="s">
        <v>7571</v>
      </c>
    </row>
    <row r="225" spans="1:20" x14ac:dyDescent="0.35">
      <c r="A225" s="18" t="s">
        <v>7556</v>
      </c>
      <c r="B225" s="18" t="s">
        <v>1862</v>
      </c>
      <c r="C225" s="17" t="s">
        <v>7562</v>
      </c>
      <c r="D225" s="17" t="s">
        <v>1949</v>
      </c>
      <c r="E225" s="17" t="s">
        <v>9520</v>
      </c>
      <c r="F225" s="26" t="str">
        <f t="shared" si="3"/>
        <v>0901019700400</v>
      </c>
      <c r="G225" s="18" t="s">
        <v>7570</v>
      </c>
      <c r="H225" s="18" t="s">
        <v>7567</v>
      </c>
      <c r="I225" s="18" t="s">
        <v>6856</v>
      </c>
      <c r="J225" s="16" t="s">
        <v>7566</v>
      </c>
      <c r="K225" s="18" t="s">
        <v>7565</v>
      </c>
      <c r="L225" s="18" t="s">
        <v>7564</v>
      </c>
      <c r="M225" s="18" t="s">
        <v>7563</v>
      </c>
      <c r="N225" s="16" t="s">
        <v>2078</v>
      </c>
      <c r="O225" s="17" t="s">
        <v>2156</v>
      </c>
      <c r="P225" s="17" t="s">
        <v>1821</v>
      </c>
      <c r="Q225" s="17" t="s">
        <v>1842</v>
      </c>
      <c r="R225" s="17" t="s">
        <v>1855</v>
      </c>
      <c r="S225" s="112" t="s">
        <v>7569</v>
      </c>
      <c r="T225" s="16" t="s">
        <v>7561</v>
      </c>
    </row>
    <row r="226" spans="1:20" x14ac:dyDescent="0.35">
      <c r="A226" s="18" t="s">
        <v>7556</v>
      </c>
      <c r="B226" s="18" t="s">
        <v>1862</v>
      </c>
      <c r="C226" s="17" t="s">
        <v>7555</v>
      </c>
      <c r="D226" s="17" t="s">
        <v>1879</v>
      </c>
      <c r="E226" s="17" t="s">
        <v>9520</v>
      </c>
      <c r="F226" s="26" t="str">
        <f t="shared" si="3"/>
        <v>0901030501600</v>
      </c>
      <c r="G226" s="18" t="s">
        <v>7560</v>
      </c>
      <c r="H226" s="18" t="s">
        <v>7559</v>
      </c>
      <c r="I226" s="18" t="s">
        <v>7554</v>
      </c>
      <c r="J226" s="16" t="s">
        <v>7553</v>
      </c>
      <c r="K226" s="18" t="s">
        <v>7552</v>
      </c>
      <c r="L226" s="18" t="s">
        <v>7551</v>
      </c>
      <c r="M226" s="18" t="s">
        <v>7558</v>
      </c>
      <c r="N226" s="16" t="s">
        <v>1829</v>
      </c>
      <c r="O226" s="17" t="s">
        <v>2154</v>
      </c>
      <c r="P226" s="17" t="s">
        <v>2153</v>
      </c>
      <c r="Q226" s="17" t="s">
        <v>1842</v>
      </c>
      <c r="R226" s="17" t="s">
        <v>1855</v>
      </c>
      <c r="S226" s="112" t="s">
        <v>7557</v>
      </c>
      <c r="T226" s="16" t="s">
        <v>7550</v>
      </c>
    </row>
    <row r="227" spans="1:20" x14ac:dyDescent="0.35">
      <c r="A227" s="18" t="s">
        <v>7535</v>
      </c>
      <c r="B227" s="18" t="s">
        <v>1862</v>
      </c>
      <c r="C227" s="17" t="s">
        <v>7543</v>
      </c>
      <c r="D227" s="17" t="s">
        <v>1867</v>
      </c>
      <c r="E227" s="17" t="s">
        <v>9520</v>
      </c>
      <c r="F227" s="26" t="str">
        <f t="shared" si="3"/>
        <v>0902700502600</v>
      </c>
      <c r="G227" s="18" t="s">
        <v>7549</v>
      </c>
      <c r="H227" s="18" t="s">
        <v>7548</v>
      </c>
      <c r="I227" s="18" t="s">
        <v>7547</v>
      </c>
      <c r="K227" s="18" t="s">
        <v>7542</v>
      </c>
      <c r="L227" s="18" t="s">
        <v>7546</v>
      </c>
      <c r="M227" s="18" t="s">
        <v>7545</v>
      </c>
      <c r="N227" s="16" t="s">
        <v>1830</v>
      </c>
      <c r="O227" s="17" t="s">
        <v>2145</v>
      </c>
      <c r="P227" s="17" t="s">
        <v>1825</v>
      </c>
      <c r="Q227" s="17" t="s">
        <v>1879</v>
      </c>
      <c r="R227" s="17" t="s">
        <v>1855</v>
      </c>
      <c r="S227" s="112" t="s">
        <v>7544</v>
      </c>
      <c r="T227" s="16" t="s">
        <v>7541</v>
      </c>
    </row>
    <row r="228" spans="1:20" x14ac:dyDescent="0.35">
      <c r="A228" s="18" t="s">
        <v>7535</v>
      </c>
      <c r="B228" s="18" t="s">
        <v>1862</v>
      </c>
      <c r="C228" s="17" t="s">
        <v>7534</v>
      </c>
      <c r="D228" s="17" t="s">
        <v>1867</v>
      </c>
      <c r="E228" s="17" t="s">
        <v>9520</v>
      </c>
      <c r="F228" s="26" t="str">
        <f t="shared" si="3"/>
        <v>0902701002600</v>
      </c>
      <c r="G228" s="18" t="s">
        <v>7540</v>
      </c>
      <c r="H228" s="18" t="s">
        <v>7539</v>
      </c>
      <c r="I228" s="18" t="s">
        <v>2248</v>
      </c>
      <c r="J228" s="16" t="s">
        <v>7536</v>
      </c>
      <c r="K228" s="18" t="s">
        <v>7533</v>
      </c>
      <c r="L228" s="18" t="s">
        <v>7532</v>
      </c>
      <c r="M228" s="18" t="s">
        <v>7538</v>
      </c>
      <c r="N228" s="16" t="s">
        <v>1830</v>
      </c>
      <c r="O228" s="17" t="s">
        <v>2145</v>
      </c>
      <c r="P228" s="17" t="s">
        <v>1825</v>
      </c>
      <c r="Q228" s="17" t="s">
        <v>1842</v>
      </c>
      <c r="R228" s="17" t="s">
        <v>1855</v>
      </c>
      <c r="S228" s="112" t="s">
        <v>7537</v>
      </c>
      <c r="T228" s="16" t="s">
        <v>7531</v>
      </c>
    </row>
    <row r="229" spans="1:20" x14ac:dyDescent="0.35">
      <c r="A229" s="18" t="s">
        <v>7505</v>
      </c>
      <c r="B229" s="18" t="s">
        <v>1862</v>
      </c>
      <c r="C229" s="17" t="s">
        <v>7524</v>
      </c>
      <c r="D229" s="17" t="s">
        <v>1867</v>
      </c>
      <c r="E229" s="17" t="s">
        <v>9520</v>
      </c>
      <c r="F229" s="26" t="str">
        <f t="shared" si="3"/>
        <v>11012002C2600</v>
      </c>
      <c r="G229" s="18" t="s">
        <v>7530</v>
      </c>
      <c r="H229" s="18" t="s">
        <v>7529</v>
      </c>
      <c r="I229" s="18" t="s">
        <v>7528</v>
      </c>
      <c r="K229" s="18" t="s">
        <v>3977</v>
      </c>
      <c r="L229" s="18" t="s">
        <v>7527</v>
      </c>
      <c r="M229" s="18" t="s">
        <v>7526</v>
      </c>
      <c r="N229" s="16" t="s">
        <v>1830</v>
      </c>
      <c r="O229" s="17" t="s">
        <v>7212</v>
      </c>
      <c r="P229" s="17" t="s">
        <v>5907</v>
      </c>
      <c r="Q229" s="17" t="s">
        <v>1842</v>
      </c>
      <c r="R229" s="17" t="s">
        <v>1855</v>
      </c>
      <c r="S229" s="112" t="s">
        <v>7525</v>
      </c>
      <c r="T229" s="16" t="s">
        <v>7523</v>
      </c>
    </row>
    <row r="230" spans="1:20" x14ac:dyDescent="0.35">
      <c r="A230" s="18" t="s">
        <v>7505</v>
      </c>
      <c r="B230" s="18" t="s">
        <v>1862</v>
      </c>
      <c r="C230" s="17" t="s">
        <v>7515</v>
      </c>
      <c r="D230" s="17" t="s">
        <v>1867</v>
      </c>
      <c r="E230" s="17" t="s">
        <v>9520</v>
      </c>
      <c r="F230" s="26" t="str">
        <f t="shared" si="3"/>
        <v>11012003C2600</v>
      </c>
      <c r="G230" s="18" t="s">
        <v>7522</v>
      </c>
      <c r="H230" s="18" t="s">
        <v>7521</v>
      </c>
      <c r="I230" s="18" t="s">
        <v>7517</v>
      </c>
      <c r="J230" s="16" t="s">
        <v>7520</v>
      </c>
      <c r="K230" s="18" t="s">
        <v>7514</v>
      </c>
      <c r="L230" s="18" t="s">
        <v>7516</v>
      </c>
      <c r="M230" s="18" t="s">
        <v>7519</v>
      </c>
      <c r="N230" s="16" t="s">
        <v>1830</v>
      </c>
      <c r="O230" s="17" t="s">
        <v>7212</v>
      </c>
      <c r="P230" s="17" t="s">
        <v>5907</v>
      </c>
      <c r="Q230" s="17" t="s">
        <v>1842</v>
      </c>
      <c r="R230" s="17" t="s">
        <v>1855</v>
      </c>
      <c r="S230" s="112" t="s">
        <v>7518</v>
      </c>
      <c r="T230" s="16" t="s">
        <v>7513</v>
      </c>
    </row>
    <row r="231" spans="1:20" x14ac:dyDescent="0.35">
      <c r="A231" s="18" t="s">
        <v>7505</v>
      </c>
      <c r="B231" s="18" t="s">
        <v>1862</v>
      </c>
      <c r="C231" s="17" t="s">
        <v>7504</v>
      </c>
      <c r="D231" s="17" t="s">
        <v>1867</v>
      </c>
      <c r="E231" s="17" t="s">
        <v>9520</v>
      </c>
      <c r="F231" s="26" t="str">
        <f t="shared" si="3"/>
        <v>11012004C2600</v>
      </c>
      <c r="G231" s="18" t="s">
        <v>7512</v>
      </c>
      <c r="H231" s="18" t="s">
        <v>7511</v>
      </c>
      <c r="I231" s="18" t="s">
        <v>7510</v>
      </c>
      <c r="J231" s="16" t="s">
        <v>7510</v>
      </c>
      <c r="K231" s="18" t="s">
        <v>7503</v>
      </c>
      <c r="L231" s="18" t="s">
        <v>7509</v>
      </c>
      <c r="M231" s="18" t="s">
        <v>7508</v>
      </c>
      <c r="N231" s="16" t="s">
        <v>1830</v>
      </c>
      <c r="O231" s="17" t="s">
        <v>7212</v>
      </c>
      <c r="P231" s="17" t="s">
        <v>5907</v>
      </c>
      <c r="Q231" s="17" t="s">
        <v>1842</v>
      </c>
      <c r="R231" s="17" t="s">
        <v>1855</v>
      </c>
      <c r="S231" s="112" t="s">
        <v>7507</v>
      </c>
      <c r="T231" s="16" t="s">
        <v>7506</v>
      </c>
    </row>
    <row r="232" spans="1:20" x14ac:dyDescent="0.35">
      <c r="A232" s="18" t="s">
        <v>7479</v>
      </c>
      <c r="B232" s="18" t="s">
        <v>1862</v>
      </c>
      <c r="C232" s="17" t="s">
        <v>7495</v>
      </c>
      <c r="D232" s="17" t="s">
        <v>1867</v>
      </c>
      <c r="E232" s="17" t="s">
        <v>9520</v>
      </c>
      <c r="F232" s="26" t="str">
        <f t="shared" si="3"/>
        <v>1101500102600</v>
      </c>
      <c r="G232" s="18" t="s">
        <v>7502</v>
      </c>
      <c r="H232" s="18" t="s">
        <v>7501</v>
      </c>
      <c r="I232" s="18" t="s">
        <v>7500</v>
      </c>
      <c r="K232" s="18" t="s">
        <v>7496</v>
      </c>
      <c r="L232" s="18" t="s">
        <v>7499</v>
      </c>
      <c r="M232" s="18" t="s">
        <v>7498</v>
      </c>
      <c r="N232" s="16" t="s">
        <v>1830</v>
      </c>
      <c r="O232" s="17" t="s">
        <v>7212</v>
      </c>
      <c r="P232" s="17" t="s">
        <v>5907</v>
      </c>
      <c r="Q232" s="17" t="s">
        <v>1842</v>
      </c>
      <c r="R232" s="17" t="s">
        <v>1855</v>
      </c>
      <c r="S232" s="112" t="s">
        <v>7497</v>
      </c>
      <c r="T232" s="16" t="s">
        <v>7494</v>
      </c>
    </row>
    <row r="233" spans="1:20" x14ac:dyDescent="0.35">
      <c r="A233" s="18" t="s">
        <v>7479</v>
      </c>
      <c r="B233" s="18" t="s">
        <v>1862</v>
      </c>
      <c r="C233" s="17" t="s">
        <v>7486</v>
      </c>
      <c r="D233" s="17" t="s">
        <v>1867</v>
      </c>
      <c r="E233" s="17" t="s">
        <v>9520</v>
      </c>
      <c r="F233" s="26" t="str">
        <f t="shared" si="3"/>
        <v>1101500202600</v>
      </c>
      <c r="G233" s="18" t="s">
        <v>7493</v>
      </c>
      <c r="H233" s="18" t="s">
        <v>7492</v>
      </c>
      <c r="I233" s="18" t="s">
        <v>7491</v>
      </c>
      <c r="K233" s="18" t="s">
        <v>7485</v>
      </c>
      <c r="L233" s="18" t="s">
        <v>7490</v>
      </c>
      <c r="M233" s="18" t="s">
        <v>7489</v>
      </c>
      <c r="N233" s="16" t="s">
        <v>1830</v>
      </c>
      <c r="O233" s="17" t="s">
        <v>7212</v>
      </c>
      <c r="P233" s="17" t="s">
        <v>5907</v>
      </c>
      <c r="Q233" s="17" t="s">
        <v>1842</v>
      </c>
      <c r="R233" s="17" t="s">
        <v>1855</v>
      </c>
      <c r="S233" s="112" t="s">
        <v>7488</v>
      </c>
      <c r="T233" s="16" t="s">
        <v>7487</v>
      </c>
    </row>
    <row r="234" spans="1:20" x14ac:dyDescent="0.35">
      <c r="A234" s="18" t="s">
        <v>7479</v>
      </c>
      <c r="B234" s="18" t="s">
        <v>1862</v>
      </c>
      <c r="C234" s="17" t="s">
        <v>7478</v>
      </c>
      <c r="D234" s="17" t="s">
        <v>1867</v>
      </c>
      <c r="E234" s="17" t="s">
        <v>9520</v>
      </c>
      <c r="F234" s="26" t="str">
        <f t="shared" si="3"/>
        <v>1101500502600</v>
      </c>
      <c r="G234" s="18" t="s">
        <v>7484</v>
      </c>
      <c r="H234" s="18" t="s">
        <v>7483</v>
      </c>
      <c r="I234" s="18" t="s">
        <v>7477</v>
      </c>
      <c r="K234" s="18" t="s">
        <v>7476</v>
      </c>
      <c r="L234" s="18" t="s">
        <v>7475</v>
      </c>
      <c r="M234" s="18" t="s">
        <v>7482</v>
      </c>
      <c r="N234" s="16" t="s">
        <v>1830</v>
      </c>
      <c r="O234" s="17" t="s">
        <v>7212</v>
      </c>
      <c r="P234" s="17" t="s">
        <v>5907</v>
      </c>
      <c r="Q234" s="17" t="s">
        <v>1842</v>
      </c>
      <c r="R234" s="17" t="s">
        <v>1855</v>
      </c>
      <c r="S234" s="112" t="s">
        <v>7481</v>
      </c>
      <c r="T234" s="16" t="s">
        <v>7480</v>
      </c>
    </row>
    <row r="235" spans="1:20" x14ac:dyDescent="0.35">
      <c r="A235" s="18" t="s">
        <v>7460</v>
      </c>
      <c r="B235" s="18" t="s">
        <v>1862</v>
      </c>
      <c r="C235" s="17" t="s">
        <v>7466</v>
      </c>
      <c r="D235" s="17" t="s">
        <v>1867</v>
      </c>
      <c r="E235" s="17" t="s">
        <v>9520</v>
      </c>
      <c r="F235" s="26" t="str">
        <f t="shared" si="3"/>
        <v>1101800302600</v>
      </c>
      <c r="G235" s="18" t="s">
        <v>7474</v>
      </c>
      <c r="H235" s="18" t="s">
        <v>7473</v>
      </c>
      <c r="I235" s="18" t="s">
        <v>7470</v>
      </c>
      <c r="J235" s="16" t="s">
        <v>7472</v>
      </c>
      <c r="K235" s="18" t="s">
        <v>7465</v>
      </c>
      <c r="L235" s="18" t="s">
        <v>7469</v>
      </c>
      <c r="M235" s="18" t="s">
        <v>7468</v>
      </c>
      <c r="N235" s="16" t="s">
        <v>1830</v>
      </c>
      <c r="O235" s="17" t="s">
        <v>7212</v>
      </c>
      <c r="P235" s="17" t="s">
        <v>5907</v>
      </c>
      <c r="Q235" s="17" t="s">
        <v>1842</v>
      </c>
      <c r="R235" s="17" t="s">
        <v>1855</v>
      </c>
      <c r="S235" s="112" t="s">
        <v>7471</v>
      </c>
      <c r="T235" s="16" t="s">
        <v>7467</v>
      </c>
    </row>
    <row r="236" spans="1:20" x14ac:dyDescent="0.35">
      <c r="A236" s="18" t="s">
        <v>7460</v>
      </c>
      <c r="B236" s="18" t="s">
        <v>1862</v>
      </c>
      <c r="C236" s="17" t="s">
        <v>7459</v>
      </c>
      <c r="D236" s="17" t="s">
        <v>1867</v>
      </c>
      <c r="E236" s="17" t="s">
        <v>9520</v>
      </c>
      <c r="F236" s="26" t="str">
        <f t="shared" si="3"/>
        <v>1101807702600</v>
      </c>
      <c r="G236" s="18" t="s">
        <v>7464</v>
      </c>
      <c r="H236" s="18" t="s">
        <v>7463</v>
      </c>
      <c r="I236" s="18" t="s">
        <v>7458</v>
      </c>
      <c r="K236" s="18" t="s">
        <v>7457</v>
      </c>
      <c r="L236" s="18" t="s">
        <v>7456</v>
      </c>
      <c r="M236" s="18" t="s">
        <v>7462</v>
      </c>
      <c r="N236" s="16" t="s">
        <v>1830</v>
      </c>
      <c r="O236" s="17" t="s">
        <v>7212</v>
      </c>
      <c r="P236" s="17" t="s">
        <v>5907</v>
      </c>
      <c r="Q236" s="17" t="s">
        <v>1842</v>
      </c>
      <c r="R236" s="17" t="s">
        <v>1855</v>
      </c>
      <c r="S236" s="112" t="s">
        <v>7461</v>
      </c>
      <c r="T236" s="16" t="s">
        <v>7455</v>
      </c>
    </row>
    <row r="237" spans="1:20" x14ac:dyDescent="0.35">
      <c r="A237" s="18" t="s">
        <v>7424</v>
      </c>
      <c r="B237" s="18" t="s">
        <v>1862</v>
      </c>
      <c r="C237" s="17" t="s">
        <v>7448</v>
      </c>
      <c r="D237" s="17" t="s">
        <v>1867</v>
      </c>
      <c r="E237" s="17" t="s">
        <v>9520</v>
      </c>
      <c r="F237" s="26" t="str">
        <f t="shared" si="3"/>
        <v>1102130102600</v>
      </c>
      <c r="G237" s="18" t="s">
        <v>7454</v>
      </c>
      <c r="H237" s="18" t="s">
        <v>7453</v>
      </c>
      <c r="I237" s="18" t="s">
        <v>7450</v>
      </c>
      <c r="K237" s="18" t="s">
        <v>7447</v>
      </c>
      <c r="L237" s="18" t="s">
        <v>7449</v>
      </c>
      <c r="M237" s="18" t="s">
        <v>7452</v>
      </c>
      <c r="N237" s="16" t="s">
        <v>1830</v>
      </c>
      <c r="O237" s="17" t="s">
        <v>2154</v>
      </c>
      <c r="P237" s="17" t="s">
        <v>2153</v>
      </c>
      <c r="Q237" s="17" t="s">
        <v>1842</v>
      </c>
      <c r="R237" s="17" t="s">
        <v>1855</v>
      </c>
      <c r="S237" s="112" t="s">
        <v>7451</v>
      </c>
      <c r="T237" s="16" t="s">
        <v>7446</v>
      </c>
    </row>
    <row r="238" spans="1:20" x14ac:dyDescent="0.35">
      <c r="A238" s="18" t="s">
        <v>7424</v>
      </c>
      <c r="B238" s="18" t="s">
        <v>1862</v>
      </c>
      <c r="C238" s="17" t="s">
        <v>7442</v>
      </c>
      <c r="D238" s="17" t="s">
        <v>1867</v>
      </c>
      <c r="E238" s="17" t="s">
        <v>9520</v>
      </c>
      <c r="F238" s="26" t="str">
        <f t="shared" si="3"/>
        <v>1102130202600</v>
      </c>
      <c r="G238" s="18" t="s">
        <v>7445</v>
      </c>
      <c r="H238" s="18" t="s">
        <v>7444</v>
      </c>
      <c r="I238" s="18" t="s">
        <v>7441</v>
      </c>
      <c r="K238" s="18" t="s">
        <v>7440</v>
      </c>
      <c r="L238" s="18" t="s">
        <v>7439</v>
      </c>
      <c r="M238" s="18" t="s">
        <v>7438</v>
      </c>
      <c r="N238" s="16" t="s">
        <v>1830</v>
      </c>
      <c r="O238" s="17" t="s">
        <v>2154</v>
      </c>
      <c r="P238" s="17" t="s">
        <v>2153</v>
      </c>
      <c r="Q238" s="17" t="s">
        <v>1842</v>
      </c>
      <c r="R238" s="17" t="s">
        <v>1855</v>
      </c>
      <c r="S238" s="112" t="s">
        <v>7443</v>
      </c>
    </row>
    <row r="239" spans="1:20" x14ac:dyDescent="0.35">
      <c r="A239" s="18" t="s">
        <v>7424</v>
      </c>
      <c r="B239" s="18" t="s">
        <v>1862</v>
      </c>
      <c r="C239" s="17" t="s">
        <v>7430</v>
      </c>
      <c r="D239" s="17" t="s">
        <v>1867</v>
      </c>
      <c r="E239" s="17" t="s">
        <v>9520</v>
      </c>
      <c r="F239" s="26" t="str">
        <f t="shared" si="3"/>
        <v>1102130502600</v>
      </c>
      <c r="G239" s="18" t="s">
        <v>7437</v>
      </c>
      <c r="H239" s="18" t="s">
        <v>7436</v>
      </c>
      <c r="I239" s="18" t="s">
        <v>7433</v>
      </c>
      <c r="K239" s="18" t="s">
        <v>7431</v>
      </c>
      <c r="L239" s="18" t="s">
        <v>7432</v>
      </c>
      <c r="M239" s="18" t="s">
        <v>7435</v>
      </c>
      <c r="N239" s="16" t="s">
        <v>1830</v>
      </c>
      <c r="O239" s="17" t="s">
        <v>2154</v>
      </c>
      <c r="P239" s="17" t="s">
        <v>2153</v>
      </c>
      <c r="Q239" s="17" t="s">
        <v>1842</v>
      </c>
      <c r="R239" s="17" t="s">
        <v>1855</v>
      </c>
      <c r="S239" s="112" t="s">
        <v>7434</v>
      </c>
      <c r="T239" s="16" t="s">
        <v>7429</v>
      </c>
    </row>
    <row r="240" spans="1:20" x14ac:dyDescent="0.35">
      <c r="A240" s="18" t="s">
        <v>7424</v>
      </c>
      <c r="B240" s="18" t="s">
        <v>1862</v>
      </c>
      <c r="C240" s="17" t="s">
        <v>7423</v>
      </c>
      <c r="D240" s="17" t="s">
        <v>1867</v>
      </c>
      <c r="E240" s="17" t="s">
        <v>9520</v>
      </c>
      <c r="F240" s="26" t="str">
        <f t="shared" si="3"/>
        <v>1102130602600</v>
      </c>
      <c r="G240" s="18" t="s">
        <v>7428</v>
      </c>
      <c r="H240" s="18" t="s">
        <v>7427</v>
      </c>
      <c r="I240" s="18" t="s">
        <v>7422</v>
      </c>
      <c r="K240" s="18" t="s">
        <v>7421</v>
      </c>
      <c r="L240" s="18" t="s">
        <v>7420</v>
      </c>
      <c r="M240" s="18" t="s">
        <v>7426</v>
      </c>
      <c r="N240" s="16" t="s">
        <v>1830</v>
      </c>
      <c r="O240" s="17" t="s">
        <v>2154</v>
      </c>
      <c r="P240" s="17" t="s">
        <v>2153</v>
      </c>
      <c r="Q240" s="17" t="s">
        <v>1842</v>
      </c>
      <c r="R240" s="17" t="s">
        <v>1855</v>
      </c>
      <c r="S240" s="112" t="s">
        <v>7425</v>
      </c>
      <c r="T240" s="16" t="s">
        <v>7419</v>
      </c>
    </row>
    <row r="241" spans="1:20" x14ac:dyDescent="0.35">
      <c r="A241" s="18" t="s">
        <v>7375</v>
      </c>
      <c r="B241" s="18" t="s">
        <v>1862</v>
      </c>
      <c r="C241" s="17" t="s">
        <v>7414</v>
      </c>
      <c r="D241" s="17" t="s">
        <v>1867</v>
      </c>
      <c r="E241" s="17" t="s">
        <v>9520</v>
      </c>
      <c r="F241" s="26" t="str">
        <f t="shared" si="3"/>
        <v>1102300102600</v>
      </c>
      <c r="G241" s="18" t="s">
        <v>7418</v>
      </c>
      <c r="H241" s="18" t="s">
        <v>7417</v>
      </c>
      <c r="I241" s="18" t="s">
        <v>7413</v>
      </c>
      <c r="K241" s="18" t="s">
        <v>7412</v>
      </c>
      <c r="L241" s="18" t="s">
        <v>7411</v>
      </c>
      <c r="M241" s="18" t="s">
        <v>7416</v>
      </c>
      <c r="N241" s="16" t="s">
        <v>1830</v>
      </c>
      <c r="O241" s="17" t="s">
        <v>2154</v>
      </c>
      <c r="P241" s="17" t="s">
        <v>2153</v>
      </c>
      <c r="Q241" s="17" t="s">
        <v>1842</v>
      </c>
      <c r="R241" s="17" t="s">
        <v>1855</v>
      </c>
      <c r="S241" s="112" t="s">
        <v>7415</v>
      </c>
      <c r="T241" s="16" t="s">
        <v>7410</v>
      </c>
    </row>
    <row r="242" spans="1:20" x14ac:dyDescent="0.35">
      <c r="A242" s="18" t="s">
        <v>7375</v>
      </c>
      <c r="B242" s="18" t="s">
        <v>1862</v>
      </c>
      <c r="C242" s="17" t="s">
        <v>7404</v>
      </c>
      <c r="D242" s="17" t="s">
        <v>1867</v>
      </c>
      <c r="E242" s="17" t="s">
        <v>9520</v>
      </c>
      <c r="F242" s="26" t="str">
        <f t="shared" si="3"/>
        <v>1102300302600</v>
      </c>
      <c r="G242" s="18" t="s">
        <v>7409</v>
      </c>
      <c r="H242" s="18" t="s">
        <v>7408</v>
      </c>
      <c r="I242" s="18" t="s">
        <v>7407</v>
      </c>
      <c r="K242" s="18" t="s">
        <v>7403</v>
      </c>
      <c r="L242" s="18" t="s">
        <v>7402</v>
      </c>
      <c r="M242" s="18" t="s">
        <v>7406</v>
      </c>
      <c r="N242" s="16" t="s">
        <v>1830</v>
      </c>
      <c r="O242" s="17" t="s">
        <v>7212</v>
      </c>
      <c r="P242" s="17" t="s">
        <v>5907</v>
      </c>
      <c r="Q242" s="17" t="s">
        <v>1842</v>
      </c>
      <c r="R242" s="17" t="s">
        <v>1855</v>
      </c>
      <c r="S242" s="112" t="s">
        <v>7405</v>
      </c>
      <c r="T242" s="16" t="s">
        <v>7401</v>
      </c>
    </row>
    <row r="243" spans="1:20" x14ac:dyDescent="0.35">
      <c r="A243" s="18" t="s">
        <v>7375</v>
      </c>
      <c r="B243" s="18" t="s">
        <v>1862</v>
      </c>
      <c r="C243" s="17" t="s">
        <v>7398</v>
      </c>
      <c r="D243" s="17" t="s">
        <v>1867</v>
      </c>
      <c r="E243" s="17" t="s">
        <v>9520</v>
      </c>
      <c r="F243" s="26" t="str">
        <f t="shared" si="3"/>
        <v>1102300402600</v>
      </c>
      <c r="G243" s="18" t="s">
        <v>7400</v>
      </c>
      <c r="H243" s="18" t="s">
        <v>7397</v>
      </c>
      <c r="I243" s="18" t="s">
        <v>7396</v>
      </c>
      <c r="K243" s="18" t="s">
        <v>7374</v>
      </c>
      <c r="L243" s="18" t="s">
        <v>7395</v>
      </c>
      <c r="M243" s="18" t="s">
        <v>7394</v>
      </c>
      <c r="N243" s="16" t="s">
        <v>1830</v>
      </c>
      <c r="O243" s="17" t="s">
        <v>2154</v>
      </c>
      <c r="P243" s="17" t="s">
        <v>2153</v>
      </c>
      <c r="Q243" s="17" t="s">
        <v>1842</v>
      </c>
      <c r="R243" s="17" t="s">
        <v>1855</v>
      </c>
      <c r="S243" s="112" t="s">
        <v>7399</v>
      </c>
      <c r="T243" s="16" t="s">
        <v>7393</v>
      </c>
    </row>
    <row r="244" spans="1:20" x14ac:dyDescent="0.35">
      <c r="A244" s="18" t="s">
        <v>7375</v>
      </c>
      <c r="B244" s="18" t="s">
        <v>1862</v>
      </c>
      <c r="C244" s="17" t="s">
        <v>7386</v>
      </c>
      <c r="D244" s="17" t="s">
        <v>1867</v>
      </c>
      <c r="E244" s="17" t="s">
        <v>9520</v>
      </c>
      <c r="F244" s="26" t="str">
        <f t="shared" si="3"/>
        <v>1102300602600</v>
      </c>
      <c r="G244" s="18" t="s">
        <v>7392</v>
      </c>
      <c r="H244" s="18" t="s">
        <v>7391</v>
      </c>
      <c r="I244" s="18" t="s">
        <v>7388</v>
      </c>
      <c r="K244" s="18" t="s">
        <v>7385</v>
      </c>
      <c r="L244" s="18" t="s">
        <v>7387</v>
      </c>
      <c r="M244" s="18" t="s">
        <v>7390</v>
      </c>
      <c r="N244" s="16" t="s">
        <v>1830</v>
      </c>
      <c r="O244" s="17" t="s">
        <v>2154</v>
      </c>
      <c r="P244" s="17" t="s">
        <v>2153</v>
      </c>
      <c r="Q244" s="17" t="s">
        <v>1842</v>
      </c>
      <c r="R244" s="17" t="s">
        <v>1855</v>
      </c>
      <c r="S244" s="112" t="s">
        <v>7389</v>
      </c>
      <c r="T244" s="16" t="s">
        <v>7384</v>
      </c>
    </row>
    <row r="245" spans="1:20" x14ac:dyDescent="0.35">
      <c r="A245" s="18" t="s">
        <v>7375</v>
      </c>
      <c r="B245" s="18" t="s">
        <v>1862</v>
      </c>
      <c r="C245" s="17" t="s">
        <v>7377</v>
      </c>
      <c r="D245" s="17" t="s">
        <v>1850</v>
      </c>
      <c r="E245" s="17" t="s">
        <v>9520</v>
      </c>
      <c r="F245" s="26" t="str">
        <f t="shared" si="3"/>
        <v>1102309502500</v>
      </c>
      <c r="G245" s="18" t="s">
        <v>7383</v>
      </c>
      <c r="H245" s="18" t="s">
        <v>7382</v>
      </c>
      <c r="I245" s="18" t="s">
        <v>7379</v>
      </c>
      <c r="K245" s="18" t="s">
        <v>7374</v>
      </c>
      <c r="L245" s="18" t="s">
        <v>7378</v>
      </c>
      <c r="M245" s="18" t="s">
        <v>7381</v>
      </c>
      <c r="N245" s="16" t="s">
        <v>1830</v>
      </c>
      <c r="O245" s="17" t="s">
        <v>2154</v>
      </c>
      <c r="P245" s="17" t="s">
        <v>2153</v>
      </c>
      <c r="Q245" s="17" t="s">
        <v>1842</v>
      </c>
      <c r="R245" s="17" t="s">
        <v>1855</v>
      </c>
      <c r="S245" s="112" t="s">
        <v>7380</v>
      </c>
      <c r="T245" s="16" t="s">
        <v>7376</v>
      </c>
    </row>
    <row r="246" spans="1:20" x14ac:dyDescent="0.35">
      <c r="A246" s="18" t="s">
        <v>7357</v>
      </c>
      <c r="B246" s="18" t="s">
        <v>1862</v>
      </c>
      <c r="C246" s="17" t="s">
        <v>7367</v>
      </c>
      <c r="D246" s="17" t="s">
        <v>1867</v>
      </c>
      <c r="E246" s="17" t="s">
        <v>9520</v>
      </c>
      <c r="F246" s="26" t="str">
        <f t="shared" si="3"/>
        <v>1107030002600</v>
      </c>
      <c r="G246" s="18" t="s">
        <v>7373</v>
      </c>
      <c r="H246" s="18" t="s">
        <v>7372</v>
      </c>
      <c r="I246" s="18" t="s">
        <v>7369</v>
      </c>
      <c r="K246" s="18" t="s">
        <v>7366</v>
      </c>
      <c r="L246" s="18" t="s">
        <v>7368</v>
      </c>
      <c r="M246" s="18" t="s">
        <v>7371</v>
      </c>
      <c r="N246" s="16" t="s">
        <v>1830</v>
      </c>
      <c r="O246" s="17" t="s">
        <v>2154</v>
      </c>
      <c r="P246" s="17" t="s">
        <v>2153</v>
      </c>
      <c r="Q246" s="17" t="s">
        <v>1842</v>
      </c>
      <c r="R246" s="17" t="s">
        <v>1855</v>
      </c>
      <c r="S246" s="112" t="s">
        <v>7370</v>
      </c>
      <c r="T246" s="16" t="s">
        <v>7365</v>
      </c>
    </row>
    <row r="247" spans="1:20" x14ac:dyDescent="0.35">
      <c r="A247" s="18" t="s">
        <v>7357</v>
      </c>
      <c r="B247" s="18" t="s">
        <v>1862</v>
      </c>
      <c r="C247" s="17" t="s">
        <v>7356</v>
      </c>
      <c r="D247" s="17" t="s">
        <v>1867</v>
      </c>
      <c r="E247" s="17" t="s">
        <v>9520</v>
      </c>
      <c r="F247" s="26" t="str">
        <f t="shared" si="3"/>
        <v>1107030202600</v>
      </c>
      <c r="G247" s="18" t="s">
        <v>7364</v>
      </c>
      <c r="H247" s="18" t="s">
        <v>7363</v>
      </c>
      <c r="I247" s="18" t="s">
        <v>7362</v>
      </c>
      <c r="J247" s="16" t="s">
        <v>7361</v>
      </c>
      <c r="K247" s="18" t="s">
        <v>7355</v>
      </c>
      <c r="L247" s="18" t="s">
        <v>7360</v>
      </c>
      <c r="M247" s="18" t="s">
        <v>7359</v>
      </c>
      <c r="N247" s="16" t="s">
        <v>1830</v>
      </c>
      <c r="O247" s="17" t="s">
        <v>2154</v>
      </c>
      <c r="P247" s="17" t="s">
        <v>2153</v>
      </c>
      <c r="Q247" s="17" t="s">
        <v>1842</v>
      </c>
      <c r="R247" s="17" t="s">
        <v>1855</v>
      </c>
      <c r="S247" s="112" t="s">
        <v>7358</v>
      </c>
      <c r="T247" s="16" t="s">
        <v>7354</v>
      </c>
    </row>
    <row r="248" spans="1:20" x14ac:dyDescent="0.35">
      <c r="A248" s="18" t="s">
        <v>7311</v>
      </c>
      <c r="B248" s="18" t="s">
        <v>1862</v>
      </c>
      <c r="C248" s="17" t="s">
        <v>7347</v>
      </c>
      <c r="D248" s="17" t="s">
        <v>1867</v>
      </c>
      <c r="E248" s="17" t="s">
        <v>9520</v>
      </c>
      <c r="F248" s="26" t="str">
        <f t="shared" si="3"/>
        <v>1108700102600</v>
      </c>
      <c r="G248" s="18" t="s">
        <v>7353</v>
      </c>
      <c r="H248" s="18" t="s">
        <v>7352</v>
      </c>
      <c r="I248" s="18" t="s">
        <v>7350</v>
      </c>
      <c r="K248" s="18" t="s">
        <v>7346</v>
      </c>
      <c r="L248" s="18" t="s">
        <v>7349</v>
      </c>
      <c r="M248" s="18" t="s">
        <v>7348</v>
      </c>
      <c r="N248" s="16" t="s">
        <v>1830</v>
      </c>
      <c r="O248" s="17" t="s">
        <v>2154</v>
      </c>
      <c r="P248" s="17" t="s">
        <v>2153</v>
      </c>
      <c r="Q248" s="17" t="s">
        <v>1842</v>
      </c>
      <c r="R248" s="17" t="s">
        <v>1855</v>
      </c>
      <c r="S248" s="112" t="s">
        <v>7351</v>
      </c>
      <c r="T248" s="16" t="s">
        <v>7345</v>
      </c>
    </row>
    <row r="249" spans="1:20" x14ac:dyDescent="0.35">
      <c r="A249" s="18" t="s">
        <v>7311</v>
      </c>
      <c r="B249" s="18" t="s">
        <v>1862</v>
      </c>
      <c r="C249" s="17" t="s">
        <v>7337</v>
      </c>
      <c r="D249" s="17" t="s">
        <v>1867</v>
      </c>
      <c r="E249" s="17" t="s">
        <v>9520</v>
      </c>
      <c r="F249" s="26" t="str">
        <f t="shared" si="3"/>
        <v>11087003A2600</v>
      </c>
      <c r="G249" s="18" t="s">
        <v>7344</v>
      </c>
      <c r="H249" s="18" t="s">
        <v>7343</v>
      </c>
      <c r="I249" s="18" t="s">
        <v>7340</v>
      </c>
      <c r="J249" s="16" t="s">
        <v>7340</v>
      </c>
      <c r="K249" s="18" t="s">
        <v>7339</v>
      </c>
      <c r="L249" s="18" t="s">
        <v>7338</v>
      </c>
      <c r="M249" s="18" t="s">
        <v>7342</v>
      </c>
      <c r="N249" s="16" t="s">
        <v>1830</v>
      </c>
      <c r="O249" s="17" t="s">
        <v>2154</v>
      </c>
      <c r="P249" s="17" t="s">
        <v>2153</v>
      </c>
      <c r="Q249" s="17" t="s">
        <v>1842</v>
      </c>
      <c r="R249" s="17" t="s">
        <v>1855</v>
      </c>
      <c r="S249" s="112" t="s">
        <v>7341</v>
      </c>
      <c r="T249" s="16" t="s">
        <v>7336</v>
      </c>
    </row>
    <row r="250" spans="1:20" x14ac:dyDescent="0.35">
      <c r="A250" s="18" t="s">
        <v>7311</v>
      </c>
      <c r="B250" s="18" t="s">
        <v>1862</v>
      </c>
      <c r="C250" s="17" t="s">
        <v>7329</v>
      </c>
      <c r="D250" s="17" t="s">
        <v>1867</v>
      </c>
      <c r="E250" s="17" t="s">
        <v>9520</v>
      </c>
      <c r="F250" s="26" t="str">
        <f t="shared" si="3"/>
        <v>1108700402600</v>
      </c>
      <c r="G250" s="18" t="s">
        <v>7335</v>
      </c>
      <c r="H250" s="18" t="s">
        <v>7334</v>
      </c>
      <c r="I250" s="18" t="s">
        <v>7333</v>
      </c>
      <c r="K250" s="18" t="s">
        <v>7328</v>
      </c>
      <c r="L250" s="18" t="s">
        <v>7332</v>
      </c>
      <c r="M250" s="18" t="s">
        <v>7331</v>
      </c>
      <c r="N250" s="16" t="s">
        <v>1830</v>
      </c>
      <c r="O250" s="17" t="s">
        <v>2154</v>
      </c>
      <c r="P250" s="17" t="s">
        <v>2153</v>
      </c>
      <c r="Q250" s="17" t="s">
        <v>1842</v>
      </c>
      <c r="R250" s="17" t="s">
        <v>1855</v>
      </c>
      <c r="S250" s="112" t="s">
        <v>7330</v>
      </c>
    </row>
    <row r="251" spans="1:20" x14ac:dyDescent="0.35">
      <c r="A251" s="18" t="s">
        <v>7311</v>
      </c>
      <c r="B251" s="18" t="s">
        <v>1862</v>
      </c>
      <c r="C251" s="17" t="s">
        <v>7323</v>
      </c>
      <c r="D251" s="17" t="s">
        <v>1867</v>
      </c>
      <c r="E251" s="17" t="s">
        <v>9520</v>
      </c>
      <c r="F251" s="26" t="str">
        <f t="shared" si="3"/>
        <v>11087005A2600</v>
      </c>
      <c r="G251" s="18" t="s">
        <v>7327</v>
      </c>
      <c r="H251" s="18" t="s">
        <v>7326</v>
      </c>
      <c r="I251" s="18" t="s">
        <v>7322</v>
      </c>
      <c r="K251" s="18" t="s">
        <v>7321</v>
      </c>
      <c r="L251" s="18" t="s">
        <v>7320</v>
      </c>
      <c r="M251" s="18" t="s">
        <v>7324</v>
      </c>
      <c r="N251" s="16" t="s">
        <v>1830</v>
      </c>
      <c r="O251" s="17" t="s">
        <v>2154</v>
      </c>
      <c r="P251" s="17" t="s">
        <v>2153</v>
      </c>
      <c r="Q251" s="17" t="s">
        <v>1842</v>
      </c>
      <c r="R251" s="17" t="s">
        <v>1855</v>
      </c>
      <c r="S251" s="112" t="s">
        <v>7325</v>
      </c>
      <c r="T251" s="16" t="s">
        <v>7319</v>
      </c>
    </row>
    <row r="252" spans="1:20" x14ac:dyDescent="0.35">
      <c r="A252" s="18" t="s">
        <v>7311</v>
      </c>
      <c r="B252" s="18" t="s">
        <v>1862</v>
      </c>
      <c r="C252" s="17" t="s">
        <v>7310</v>
      </c>
      <c r="D252" s="17" t="s">
        <v>1867</v>
      </c>
      <c r="E252" s="17" t="s">
        <v>9520</v>
      </c>
      <c r="F252" s="26" t="str">
        <f t="shared" si="3"/>
        <v>1108702102600</v>
      </c>
      <c r="G252" s="18" t="s">
        <v>7318</v>
      </c>
      <c r="H252" s="18" t="s">
        <v>7317</v>
      </c>
      <c r="I252" s="18" t="s">
        <v>7316</v>
      </c>
      <c r="K252" s="18" t="s">
        <v>7309</v>
      </c>
      <c r="L252" s="18" t="s">
        <v>7315</v>
      </c>
      <c r="M252" s="18" t="s">
        <v>7314</v>
      </c>
      <c r="N252" s="16" t="s">
        <v>1830</v>
      </c>
      <c r="O252" s="17" t="s">
        <v>3688</v>
      </c>
      <c r="P252" s="17" t="s">
        <v>2528</v>
      </c>
      <c r="Q252" s="17" t="s">
        <v>1820</v>
      </c>
      <c r="R252" s="17" t="s">
        <v>1855</v>
      </c>
      <c r="S252" s="112" t="s">
        <v>7313</v>
      </c>
      <c r="T252" s="16" t="s">
        <v>7312</v>
      </c>
    </row>
    <row r="253" spans="1:20" x14ac:dyDescent="0.35">
      <c r="A253" s="18" t="s">
        <v>7282</v>
      </c>
      <c r="B253" s="18" t="s">
        <v>1862</v>
      </c>
      <c r="C253" s="17" t="s">
        <v>7304</v>
      </c>
      <c r="D253" s="17" t="s">
        <v>1867</v>
      </c>
      <c r="E253" s="17" t="s">
        <v>9520</v>
      </c>
      <c r="F253" s="26" t="str">
        <f t="shared" si="3"/>
        <v>1201301002600</v>
      </c>
      <c r="G253" s="18" t="s">
        <v>7308</v>
      </c>
      <c r="H253" s="18" t="s">
        <v>7307</v>
      </c>
      <c r="I253" s="18" t="s">
        <v>7303</v>
      </c>
      <c r="J253" s="16" t="s">
        <v>7306</v>
      </c>
      <c r="K253" s="18" t="s">
        <v>7302</v>
      </c>
      <c r="L253" s="18" t="s">
        <v>7301</v>
      </c>
      <c r="M253" s="18" t="s">
        <v>7300</v>
      </c>
      <c r="N253" s="16" t="s">
        <v>1830</v>
      </c>
      <c r="O253" s="17" t="s">
        <v>5908</v>
      </c>
      <c r="P253" s="17" t="s">
        <v>5907</v>
      </c>
      <c r="Q253" s="17" t="s">
        <v>1842</v>
      </c>
      <c r="R253" s="17" t="s">
        <v>1855</v>
      </c>
      <c r="S253" s="112" t="s">
        <v>7305</v>
      </c>
      <c r="T253" s="16" t="s">
        <v>7299</v>
      </c>
    </row>
    <row r="254" spans="1:20" x14ac:dyDescent="0.35">
      <c r="A254" s="18" t="s">
        <v>7282</v>
      </c>
      <c r="B254" s="18" t="s">
        <v>1862</v>
      </c>
      <c r="C254" s="17" t="s">
        <v>7291</v>
      </c>
      <c r="D254" s="17" t="s">
        <v>1867</v>
      </c>
      <c r="E254" s="17" t="s">
        <v>9520</v>
      </c>
      <c r="F254" s="26" t="str">
        <f t="shared" si="3"/>
        <v>1201302502600</v>
      </c>
      <c r="G254" s="18" t="s">
        <v>7298</v>
      </c>
      <c r="H254" s="18" t="s">
        <v>7297</v>
      </c>
      <c r="I254" s="18" t="s">
        <v>7296</v>
      </c>
      <c r="J254" s="16" t="s">
        <v>7295</v>
      </c>
      <c r="K254" s="18" t="s">
        <v>7290</v>
      </c>
      <c r="L254" s="18" t="s">
        <v>7294</v>
      </c>
      <c r="M254" s="18" t="s">
        <v>7293</v>
      </c>
      <c r="N254" s="16" t="s">
        <v>1830</v>
      </c>
      <c r="O254" s="17" t="s">
        <v>5908</v>
      </c>
      <c r="P254" s="17" t="s">
        <v>5907</v>
      </c>
      <c r="Q254" s="17" t="s">
        <v>1842</v>
      </c>
      <c r="R254" s="17" t="s">
        <v>1855</v>
      </c>
      <c r="S254" s="112" t="s">
        <v>7292</v>
      </c>
      <c r="T254" s="16" t="s">
        <v>7289</v>
      </c>
    </row>
    <row r="255" spans="1:20" x14ac:dyDescent="0.35">
      <c r="A255" s="18" t="s">
        <v>7282</v>
      </c>
      <c r="B255" s="18" t="s">
        <v>1862</v>
      </c>
      <c r="C255" s="17" t="s">
        <v>7281</v>
      </c>
      <c r="D255" s="17" t="s">
        <v>1867</v>
      </c>
      <c r="E255" s="17" t="s">
        <v>9520</v>
      </c>
      <c r="F255" s="26" t="str">
        <f t="shared" si="3"/>
        <v>1201303502600</v>
      </c>
      <c r="G255" s="18" t="s">
        <v>7288</v>
      </c>
      <c r="H255" s="18" t="s">
        <v>7287</v>
      </c>
      <c r="I255" s="18" t="s">
        <v>7286</v>
      </c>
      <c r="K255" s="18" t="s">
        <v>7280</v>
      </c>
      <c r="L255" s="18" t="s">
        <v>7285</v>
      </c>
      <c r="M255" s="18" t="s">
        <v>7279</v>
      </c>
      <c r="N255" s="16" t="s">
        <v>1830</v>
      </c>
      <c r="O255" s="17" t="s">
        <v>5908</v>
      </c>
      <c r="P255" s="17" t="s">
        <v>5907</v>
      </c>
      <c r="Q255" s="17" t="s">
        <v>1842</v>
      </c>
      <c r="R255" s="17" t="s">
        <v>1855</v>
      </c>
      <c r="S255" s="112" t="s">
        <v>7284</v>
      </c>
      <c r="T255" s="16" t="s">
        <v>7283</v>
      </c>
    </row>
    <row r="256" spans="1:20" x14ac:dyDescent="0.35">
      <c r="A256" s="18" t="s">
        <v>7246</v>
      </c>
      <c r="B256" s="18" t="s">
        <v>1862</v>
      </c>
      <c r="C256" s="17" t="s">
        <v>7274</v>
      </c>
      <c r="D256" s="17" t="s">
        <v>1867</v>
      </c>
      <c r="E256" s="17" t="s">
        <v>9520</v>
      </c>
      <c r="F256" s="26" t="str">
        <f t="shared" si="3"/>
        <v>1201700102600</v>
      </c>
      <c r="G256" s="18" t="s">
        <v>7278</v>
      </c>
      <c r="H256" s="18" t="s">
        <v>7277</v>
      </c>
      <c r="I256" s="18" t="s">
        <v>7273</v>
      </c>
      <c r="J256" s="16" t="s">
        <v>7273</v>
      </c>
      <c r="K256" s="18" t="s">
        <v>7272</v>
      </c>
      <c r="L256" s="18" t="s">
        <v>7271</v>
      </c>
      <c r="M256" s="18" t="s">
        <v>7276</v>
      </c>
      <c r="N256" s="16" t="s">
        <v>1830</v>
      </c>
      <c r="O256" s="17" t="s">
        <v>7212</v>
      </c>
      <c r="P256" s="17" t="s">
        <v>5907</v>
      </c>
      <c r="Q256" s="17" t="s">
        <v>1842</v>
      </c>
      <c r="R256" s="17" t="s">
        <v>1855</v>
      </c>
      <c r="S256" s="112" t="s">
        <v>7275</v>
      </c>
      <c r="T256" s="16" t="s">
        <v>7270</v>
      </c>
    </row>
    <row r="257" spans="1:20" x14ac:dyDescent="0.35">
      <c r="A257" s="18" t="s">
        <v>7246</v>
      </c>
      <c r="B257" s="18" t="s">
        <v>1862</v>
      </c>
      <c r="C257" s="17" t="s">
        <v>7263</v>
      </c>
      <c r="D257" s="17" t="s">
        <v>1867</v>
      </c>
      <c r="E257" s="17" t="s">
        <v>9520</v>
      </c>
      <c r="F257" s="26" t="str">
        <f t="shared" si="3"/>
        <v>1201700202600</v>
      </c>
      <c r="G257" s="18" t="s">
        <v>7269</v>
      </c>
      <c r="H257" s="18" t="s">
        <v>7268</v>
      </c>
      <c r="I257" s="18" t="s">
        <v>4808</v>
      </c>
      <c r="J257" s="16" t="s">
        <v>7267</v>
      </c>
      <c r="K257" s="18" t="s">
        <v>7262</v>
      </c>
      <c r="L257" s="18" t="s">
        <v>7266</v>
      </c>
      <c r="M257" s="18" t="s">
        <v>7265</v>
      </c>
      <c r="N257" s="16" t="s">
        <v>1830</v>
      </c>
      <c r="O257" s="17" t="s">
        <v>7212</v>
      </c>
      <c r="P257" s="17" t="s">
        <v>5907</v>
      </c>
      <c r="Q257" s="17" t="s">
        <v>1842</v>
      </c>
      <c r="R257" s="17" t="s">
        <v>1855</v>
      </c>
      <c r="S257" s="112" t="s">
        <v>7264</v>
      </c>
      <c r="T257" s="16" t="s">
        <v>7261</v>
      </c>
    </row>
    <row r="258" spans="1:20" x14ac:dyDescent="0.35">
      <c r="A258" s="18" t="s">
        <v>7246</v>
      </c>
      <c r="B258" s="18" t="s">
        <v>1862</v>
      </c>
      <c r="C258" s="17" t="s">
        <v>7254</v>
      </c>
      <c r="D258" s="17" t="s">
        <v>1867</v>
      </c>
      <c r="E258" s="17" t="s">
        <v>9520</v>
      </c>
      <c r="F258" s="26" t="str">
        <f t="shared" si="3"/>
        <v>1201700302600</v>
      </c>
      <c r="G258" s="18" t="s">
        <v>7260</v>
      </c>
      <c r="H258" s="18" t="s">
        <v>7259</v>
      </c>
      <c r="I258" s="18" t="s">
        <v>7258</v>
      </c>
      <c r="K258" s="18" t="s">
        <v>7253</v>
      </c>
      <c r="L258" s="18" t="s">
        <v>7257</v>
      </c>
      <c r="M258" s="18" t="s">
        <v>7252</v>
      </c>
      <c r="N258" s="16" t="s">
        <v>1830</v>
      </c>
      <c r="O258" s="17" t="s">
        <v>7212</v>
      </c>
      <c r="P258" s="17" t="s">
        <v>5907</v>
      </c>
      <c r="Q258" s="17" t="s">
        <v>1842</v>
      </c>
      <c r="R258" s="17" t="s">
        <v>1855</v>
      </c>
      <c r="S258" s="112" t="s">
        <v>7256</v>
      </c>
      <c r="T258" s="16" t="s">
        <v>7255</v>
      </c>
    </row>
    <row r="259" spans="1:20" x14ac:dyDescent="0.35">
      <c r="A259" s="18" t="s">
        <v>7246</v>
      </c>
      <c r="B259" s="18" t="s">
        <v>1862</v>
      </c>
      <c r="C259" s="17" t="s">
        <v>7245</v>
      </c>
      <c r="D259" s="17" t="s">
        <v>1867</v>
      </c>
      <c r="E259" s="17" t="s">
        <v>9520</v>
      </c>
      <c r="F259" s="26" t="str">
        <f t="shared" ref="F259:F322" si="4">CONCATENATE(C259,D259,E259)</f>
        <v>1201700402600</v>
      </c>
      <c r="G259" s="18" t="s">
        <v>7251</v>
      </c>
      <c r="H259" s="18" t="s">
        <v>7247</v>
      </c>
      <c r="I259" s="18" t="s">
        <v>5801</v>
      </c>
      <c r="J259" s="16" t="s">
        <v>7244</v>
      </c>
      <c r="K259" s="18" t="s">
        <v>7243</v>
      </c>
      <c r="L259" s="18" t="s">
        <v>7250</v>
      </c>
      <c r="M259" s="18" t="s">
        <v>7249</v>
      </c>
      <c r="N259" s="16" t="s">
        <v>1830</v>
      </c>
      <c r="O259" s="17" t="s">
        <v>7212</v>
      </c>
      <c r="P259" s="17" t="s">
        <v>5907</v>
      </c>
      <c r="Q259" s="17" t="s">
        <v>1842</v>
      </c>
      <c r="R259" s="17" t="s">
        <v>1855</v>
      </c>
      <c r="S259" s="112" t="s">
        <v>7248</v>
      </c>
      <c r="T259" s="16" t="s">
        <v>7242</v>
      </c>
    </row>
    <row r="260" spans="1:20" x14ac:dyDescent="0.35">
      <c r="A260" s="18" t="s">
        <v>7234</v>
      </c>
      <c r="B260" s="18" t="s">
        <v>1862</v>
      </c>
      <c r="C260" s="17" t="s">
        <v>7233</v>
      </c>
      <c r="D260" s="17" t="s">
        <v>1867</v>
      </c>
      <c r="E260" s="17" t="s">
        <v>9520</v>
      </c>
      <c r="F260" s="26" t="str">
        <f t="shared" si="4"/>
        <v>1204000102600</v>
      </c>
      <c r="G260" s="18" t="s">
        <v>7241</v>
      </c>
      <c r="H260" s="18" t="s">
        <v>7240</v>
      </c>
      <c r="I260" s="18" t="s">
        <v>7239</v>
      </c>
      <c r="K260" s="18" t="s">
        <v>7235</v>
      </c>
      <c r="L260" s="18" t="s">
        <v>7238</v>
      </c>
      <c r="M260" s="18" t="s">
        <v>7237</v>
      </c>
      <c r="N260" s="16" t="s">
        <v>1830</v>
      </c>
      <c r="O260" s="17" t="s">
        <v>5908</v>
      </c>
      <c r="P260" s="17" t="s">
        <v>5907</v>
      </c>
      <c r="Q260" s="17" t="s">
        <v>1842</v>
      </c>
      <c r="R260" s="17" t="s">
        <v>1855</v>
      </c>
      <c r="S260" s="112" t="s">
        <v>7236</v>
      </c>
      <c r="T260" s="16" t="s">
        <v>7232</v>
      </c>
    </row>
    <row r="261" spans="1:20" x14ac:dyDescent="0.35">
      <c r="A261" s="18" t="s">
        <v>7215</v>
      </c>
      <c r="B261" s="18" t="s">
        <v>1862</v>
      </c>
      <c r="C261" s="17" t="s">
        <v>7223</v>
      </c>
      <c r="D261" s="17" t="s">
        <v>1867</v>
      </c>
      <c r="E261" s="17" t="s">
        <v>9520</v>
      </c>
      <c r="F261" s="26" t="str">
        <f t="shared" si="4"/>
        <v>1205101002600</v>
      </c>
      <c r="G261" s="18" t="s">
        <v>7231</v>
      </c>
      <c r="H261" s="18" t="s">
        <v>7230</v>
      </c>
      <c r="I261" s="18" t="s">
        <v>7229</v>
      </c>
      <c r="K261" s="18" t="s">
        <v>7224</v>
      </c>
      <c r="L261" s="18" t="s">
        <v>7228</v>
      </c>
      <c r="M261" s="18" t="s">
        <v>7227</v>
      </c>
      <c r="N261" s="16" t="s">
        <v>1830</v>
      </c>
      <c r="O261" s="17" t="s">
        <v>5908</v>
      </c>
      <c r="P261" s="17" t="s">
        <v>5907</v>
      </c>
      <c r="Q261" s="17" t="s">
        <v>1842</v>
      </c>
      <c r="R261" s="17" t="s">
        <v>1855</v>
      </c>
      <c r="S261" s="112" t="s">
        <v>7226</v>
      </c>
      <c r="T261" s="16" t="s">
        <v>7225</v>
      </c>
    </row>
    <row r="262" spans="1:20" x14ac:dyDescent="0.35">
      <c r="A262" s="18" t="s">
        <v>7215</v>
      </c>
      <c r="B262" s="18" t="s">
        <v>1862</v>
      </c>
      <c r="C262" s="17" t="s">
        <v>7214</v>
      </c>
      <c r="D262" s="17" t="s">
        <v>1867</v>
      </c>
      <c r="E262" s="17" t="s">
        <v>9520</v>
      </c>
      <c r="F262" s="26" t="str">
        <f t="shared" si="4"/>
        <v>1205102002600</v>
      </c>
      <c r="G262" s="18" t="s">
        <v>7222</v>
      </c>
      <c r="H262" s="18" t="s">
        <v>7221</v>
      </c>
      <c r="I262" s="18" t="s">
        <v>7218</v>
      </c>
      <c r="K262" s="18" t="s">
        <v>7213</v>
      </c>
      <c r="L262" s="18" t="s">
        <v>7217</v>
      </c>
      <c r="M262" s="18" t="s">
        <v>7220</v>
      </c>
      <c r="N262" s="16" t="s">
        <v>1830</v>
      </c>
      <c r="O262" s="17" t="s">
        <v>7212</v>
      </c>
      <c r="P262" s="17" t="s">
        <v>5907</v>
      </c>
      <c r="Q262" s="17" t="s">
        <v>1842</v>
      </c>
      <c r="R262" s="17" t="s">
        <v>1855</v>
      </c>
      <c r="S262" s="112" t="s">
        <v>7219</v>
      </c>
      <c r="T262" s="16" t="s">
        <v>7216</v>
      </c>
    </row>
    <row r="263" spans="1:20" x14ac:dyDescent="0.35">
      <c r="A263" s="18" t="s">
        <v>7204</v>
      </c>
      <c r="B263" s="18" t="s">
        <v>1862</v>
      </c>
      <c r="C263" s="17" t="s">
        <v>7203</v>
      </c>
      <c r="D263" s="17" t="s">
        <v>1867</v>
      </c>
      <c r="E263" s="17" t="s">
        <v>9520</v>
      </c>
      <c r="F263" s="26" t="str">
        <f t="shared" si="4"/>
        <v>1208000102600</v>
      </c>
      <c r="G263" s="18" t="s">
        <v>7211</v>
      </c>
      <c r="H263" s="18" t="s">
        <v>7210</v>
      </c>
      <c r="I263" s="18" t="s">
        <v>7209</v>
      </c>
      <c r="K263" s="18" t="s">
        <v>7202</v>
      </c>
      <c r="L263" s="18" t="s">
        <v>7208</v>
      </c>
      <c r="M263" s="18" t="s">
        <v>7207</v>
      </c>
      <c r="N263" s="16" t="s">
        <v>1830</v>
      </c>
      <c r="O263" s="17" t="s">
        <v>5908</v>
      </c>
      <c r="P263" s="17" t="s">
        <v>5907</v>
      </c>
      <c r="Q263" s="17" t="s">
        <v>1842</v>
      </c>
      <c r="R263" s="17" t="s">
        <v>1855</v>
      </c>
      <c r="S263" s="112" t="s">
        <v>7206</v>
      </c>
      <c r="T263" s="16" t="s">
        <v>7205</v>
      </c>
    </row>
    <row r="264" spans="1:20" x14ac:dyDescent="0.35">
      <c r="A264" s="18" t="s">
        <v>6706</v>
      </c>
      <c r="B264" s="18" t="s">
        <v>1862</v>
      </c>
      <c r="C264" s="17" t="s">
        <v>7195</v>
      </c>
      <c r="D264" s="17" t="s">
        <v>1867</v>
      </c>
      <c r="E264" s="17" t="s">
        <v>9520</v>
      </c>
      <c r="F264" s="26" t="str">
        <f t="shared" si="4"/>
        <v>1301400102600</v>
      </c>
      <c r="G264" s="18" t="s">
        <v>7201</v>
      </c>
      <c r="H264" s="18" t="s">
        <v>7200</v>
      </c>
      <c r="I264" s="18" t="s">
        <v>7199</v>
      </c>
      <c r="K264" s="18" t="s">
        <v>7194</v>
      </c>
      <c r="L264" s="18" t="s">
        <v>7198</v>
      </c>
      <c r="M264" s="18" t="s">
        <v>7197</v>
      </c>
      <c r="N264" s="16" t="s">
        <v>1834</v>
      </c>
      <c r="O264" s="17" t="s">
        <v>2817</v>
      </c>
      <c r="P264" s="17" t="s">
        <v>2816</v>
      </c>
      <c r="Q264" s="17" t="s">
        <v>1842</v>
      </c>
      <c r="R264" s="17" t="s">
        <v>1855</v>
      </c>
      <c r="S264" s="112" t="s">
        <v>7196</v>
      </c>
      <c r="T264" s="16" t="s">
        <v>7193</v>
      </c>
    </row>
    <row r="265" spans="1:20" x14ac:dyDescent="0.35">
      <c r="A265" s="18" t="s">
        <v>6706</v>
      </c>
      <c r="B265" s="18" t="s">
        <v>1862</v>
      </c>
      <c r="C265" s="17" t="s">
        <v>7185</v>
      </c>
      <c r="D265" s="17" t="s">
        <v>1867</v>
      </c>
      <c r="E265" s="17" t="s">
        <v>9520</v>
      </c>
      <c r="F265" s="26" t="str">
        <f t="shared" si="4"/>
        <v>1301400302600</v>
      </c>
      <c r="G265" s="18" t="s">
        <v>7192</v>
      </c>
      <c r="H265" s="18" t="s">
        <v>7191</v>
      </c>
      <c r="I265" s="18" t="s">
        <v>7187</v>
      </c>
      <c r="K265" s="18" t="s">
        <v>7184</v>
      </c>
      <c r="L265" s="18" t="s">
        <v>7190</v>
      </c>
      <c r="M265" s="18" t="s">
        <v>7189</v>
      </c>
      <c r="N265" s="16" t="s">
        <v>1830</v>
      </c>
      <c r="O265" s="17" t="s">
        <v>2817</v>
      </c>
      <c r="P265" s="17" t="s">
        <v>2816</v>
      </c>
      <c r="Q265" s="17" t="s">
        <v>1842</v>
      </c>
      <c r="R265" s="17" t="s">
        <v>1855</v>
      </c>
      <c r="S265" s="112" t="s">
        <v>7188</v>
      </c>
      <c r="T265" s="16" t="s">
        <v>7186</v>
      </c>
    </row>
    <row r="266" spans="1:20" x14ac:dyDescent="0.35">
      <c r="A266" s="18" t="s">
        <v>6706</v>
      </c>
      <c r="B266" s="18" t="s">
        <v>1862</v>
      </c>
      <c r="C266" s="17" t="s">
        <v>7177</v>
      </c>
      <c r="D266" s="17" t="s">
        <v>1949</v>
      </c>
      <c r="E266" s="17" t="s">
        <v>9520</v>
      </c>
      <c r="F266" s="26" t="str">
        <f t="shared" si="4"/>
        <v>1301401200400</v>
      </c>
      <c r="G266" s="18" t="s">
        <v>7183</v>
      </c>
      <c r="H266" s="18" t="s">
        <v>7176</v>
      </c>
      <c r="I266" s="18" t="s">
        <v>7180</v>
      </c>
      <c r="K266" s="18" t="s">
        <v>7106</v>
      </c>
      <c r="L266" s="18" t="s">
        <v>7179</v>
      </c>
      <c r="M266" s="18" t="s">
        <v>7178</v>
      </c>
      <c r="N266" s="16" t="s">
        <v>1827</v>
      </c>
      <c r="O266" s="17" t="s">
        <v>2817</v>
      </c>
      <c r="P266" s="17" t="s">
        <v>2816</v>
      </c>
      <c r="Q266" s="17" t="s">
        <v>1842</v>
      </c>
      <c r="R266" s="17" t="s">
        <v>1855</v>
      </c>
      <c r="S266" s="112" t="s">
        <v>7182</v>
      </c>
      <c r="T266" s="16" t="s">
        <v>7181</v>
      </c>
    </row>
    <row r="267" spans="1:20" x14ac:dyDescent="0.35">
      <c r="A267" s="18" t="s">
        <v>6706</v>
      </c>
      <c r="B267" s="18" t="s">
        <v>1862</v>
      </c>
      <c r="C267" s="17" t="s">
        <v>7172</v>
      </c>
      <c r="D267" s="17" t="s">
        <v>1914</v>
      </c>
      <c r="E267" s="17" t="s">
        <v>9520</v>
      </c>
      <c r="F267" s="26" t="str">
        <f t="shared" si="4"/>
        <v>1301402100200</v>
      </c>
      <c r="G267" s="18" t="s">
        <v>7175</v>
      </c>
      <c r="H267" s="18" t="s">
        <v>7174</v>
      </c>
      <c r="I267" s="18" t="s">
        <v>7171</v>
      </c>
      <c r="K267" s="18" t="s">
        <v>7170</v>
      </c>
      <c r="L267" s="18" t="s">
        <v>7169</v>
      </c>
      <c r="M267" s="18" t="s">
        <v>7168</v>
      </c>
      <c r="N267" s="16" t="s">
        <v>1827</v>
      </c>
      <c r="O267" s="17" t="s">
        <v>2817</v>
      </c>
      <c r="P267" s="17" t="s">
        <v>2816</v>
      </c>
      <c r="Q267" s="17" t="s">
        <v>1842</v>
      </c>
      <c r="R267" s="17" t="s">
        <v>1855</v>
      </c>
      <c r="S267" s="112" t="s">
        <v>7173</v>
      </c>
      <c r="T267" s="16" t="s">
        <v>7167</v>
      </c>
    </row>
    <row r="268" spans="1:20" x14ac:dyDescent="0.35">
      <c r="A268" s="18" t="s">
        <v>6706</v>
      </c>
      <c r="B268" s="18" t="s">
        <v>1862</v>
      </c>
      <c r="C268" s="17" t="s">
        <v>7163</v>
      </c>
      <c r="D268" s="17" t="s">
        <v>1914</v>
      </c>
      <c r="E268" s="17" t="s">
        <v>9520</v>
      </c>
      <c r="F268" s="26" t="str">
        <f t="shared" si="4"/>
        <v>1301404600200</v>
      </c>
      <c r="G268" s="18" t="s">
        <v>7166</v>
      </c>
      <c r="H268" s="18" t="s">
        <v>7162</v>
      </c>
      <c r="I268" s="18" t="s">
        <v>7161</v>
      </c>
      <c r="K268" s="18" t="s">
        <v>6907</v>
      </c>
      <c r="L268" s="18" t="s">
        <v>7160</v>
      </c>
      <c r="M268" s="18" t="s">
        <v>7159</v>
      </c>
      <c r="N268" s="16" t="s">
        <v>1827</v>
      </c>
      <c r="O268" s="17" t="s">
        <v>2817</v>
      </c>
      <c r="P268" s="17" t="s">
        <v>2816</v>
      </c>
      <c r="Q268" s="17" t="s">
        <v>1842</v>
      </c>
      <c r="R268" s="17" t="s">
        <v>1855</v>
      </c>
      <c r="S268" s="112" t="s">
        <v>7165</v>
      </c>
      <c r="T268" s="16" t="s">
        <v>7164</v>
      </c>
    </row>
    <row r="269" spans="1:20" x14ac:dyDescent="0.35">
      <c r="A269" s="18" t="s">
        <v>6706</v>
      </c>
      <c r="B269" s="18" t="s">
        <v>1862</v>
      </c>
      <c r="C269" s="17" t="s">
        <v>7155</v>
      </c>
      <c r="D269" s="17" t="s">
        <v>1914</v>
      </c>
      <c r="E269" s="17" t="s">
        <v>9520</v>
      </c>
      <c r="F269" s="26" t="str">
        <f t="shared" si="4"/>
        <v>1301405700200</v>
      </c>
      <c r="G269" s="18" t="s">
        <v>7158</v>
      </c>
      <c r="H269" s="18" t="s">
        <v>7154</v>
      </c>
      <c r="I269" s="18" t="s">
        <v>7153</v>
      </c>
      <c r="J269" s="16" t="s">
        <v>7157</v>
      </c>
      <c r="K269" s="18" t="s">
        <v>7152</v>
      </c>
      <c r="L269" s="18" t="s">
        <v>7151</v>
      </c>
      <c r="M269" s="18" t="s">
        <v>7150</v>
      </c>
      <c r="N269" s="16" t="s">
        <v>1827</v>
      </c>
      <c r="O269" s="17" t="s">
        <v>2817</v>
      </c>
      <c r="P269" s="17" t="s">
        <v>2816</v>
      </c>
      <c r="Q269" s="17" t="s">
        <v>1842</v>
      </c>
      <c r="R269" s="17" t="s">
        <v>1855</v>
      </c>
      <c r="S269" s="112" t="s">
        <v>7156</v>
      </c>
      <c r="T269" s="16" t="s">
        <v>7149</v>
      </c>
    </row>
    <row r="270" spans="1:20" x14ac:dyDescent="0.35">
      <c r="A270" s="18" t="s">
        <v>6706</v>
      </c>
      <c r="B270" s="18" t="s">
        <v>1862</v>
      </c>
      <c r="C270" s="17" t="s">
        <v>7145</v>
      </c>
      <c r="D270" s="17" t="s">
        <v>1914</v>
      </c>
      <c r="E270" s="17" t="s">
        <v>9520</v>
      </c>
      <c r="F270" s="26" t="str">
        <f t="shared" si="4"/>
        <v>1301406000200</v>
      </c>
      <c r="G270" s="18" t="s">
        <v>7148</v>
      </c>
      <c r="H270" s="18" t="s">
        <v>7147</v>
      </c>
      <c r="I270" s="18" t="s">
        <v>7144</v>
      </c>
      <c r="J270" s="16" t="s">
        <v>7143</v>
      </c>
      <c r="K270" s="18" t="s">
        <v>7142</v>
      </c>
      <c r="L270" s="18" t="s">
        <v>7141</v>
      </c>
      <c r="M270" s="18" t="s">
        <v>7140</v>
      </c>
      <c r="N270" s="16" t="s">
        <v>1827</v>
      </c>
      <c r="O270" s="17" t="s">
        <v>2817</v>
      </c>
      <c r="P270" s="17" t="s">
        <v>2816</v>
      </c>
      <c r="Q270" s="17" t="s">
        <v>1842</v>
      </c>
      <c r="R270" s="17" t="s">
        <v>1855</v>
      </c>
      <c r="S270" s="112" t="s">
        <v>7146</v>
      </c>
      <c r="T270" s="16" t="s">
        <v>7139</v>
      </c>
    </row>
    <row r="271" spans="1:20" x14ac:dyDescent="0.35">
      <c r="A271" s="18" t="s">
        <v>6706</v>
      </c>
      <c r="B271" s="18" t="s">
        <v>1862</v>
      </c>
      <c r="C271" s="17" t="s">
        <v>7135</v>
      </c>
      <c r="D271" s="17" t="s">
        <v>1914</v>
      </c>
      <c r="E271" s="17" t="s">
        <v>9520</v>
      </c>
      <c r="F271" s="26" t="str">
        <f t="shared" si="4"/>
        <v>1301406200200</v>
      </c>
      <c r="G271" s="18" t="s">
        <v>7138</v>
      </c>
      <c r="H271" s="18" t="s">
        <v>7134</v>
      </c>
      <c r="I271" s="18" t="s">
        <v>7133</v>
      </c>
      <c r="K271" s="18" t="s">
        <v>7132</v>
      </c>
      <c r="L271" s="18" t="s">
        <v>7131</v>
      </c>
      <c r="M271" s="18" t="s">
        <v>7130</v>
      </c>
      <c r="N271" s="16" t="s">
        <v>1827</v>
      </c>
      <c r="O271" s="17" t="s">
        <v>2817</v>
      </c>
      <c r="P271" s="17" t="s">
        <v>2816</v>
      </c>
      <c r="Q271" s="17" t="s">
        <v>1842</v>
      </c>
      <c r="R271" s="17" t="s">
        <v>1855</v>
      </c>
      <c r="S271" s="112" t="s">
        <v>7137</v>
      </c>
      <c r="T271" s="16" t="s">
        <v>7136</v>
      </c>
    </row>
    <row r="272" spans="1:20" x14ac:dyDescent="0.35">
      <c r="A272" s="18" t="s">
        <v>6706</v>
      </c>
      <c r="B272" s="18" t="s">
        <v>1862</v>
      </c>
      <c r="C272" s="17" t="s">
        <v>7126</v>
      </c>
      <c r="D272" s="17" t="s">
        <v>1914</v>
      </c>
      <c r="E272" s="17" t="s">
        <v>9520</v>
      </c>
      <c r="F272" s="26" t="str">
        <f t="shared" si="4"/>
        <v>1301406300200</v>
      </c>
      <c r="G272" s="18" t="s">
        <v>7129</v>
      </c>
      <c r="H272" s="18" t="s">
        <v>7128</v>
      </c>
      <c r="I272" s="18" t="s">
        <v>7125</v>
      </c>
      <c r="J272" s="16" t="s">
        <v>7124</v>
      </c>
      <c r="K272" s="18" t="s">
        <v>7123</v>
      </c>
      <c r="L272" s="18" t="s">
        <v>7122</v>
      </c>
      <c r="M272" s="18" t="s">
        <v>7121</v>
      </c>
      <c r="N272" s="16" t="s">
        <v>1827</v>
      </c>
      <c r="O272" s="17" t="s">
        <v>2817</v>
      </c>
      <c r="P272" s="17" t="s">
        <v>2816</v>
      </c>
      <c r="Q272" s="17" t="s">
        <v>1842</v>
      </c>
      <c r="R272" s="17" t="s">
        <v>1855</v>
      </c>
      <c r="S272" s="112" t="s">
        <v>7127</v>
      </c>
      <c r="T272" s="16" t="s">
        <v>7120</v>
      </c>
    </row>
    <row r="273" spans="1:20" x14ac:dyDescent="0.35">
      <c r="A273" s="18" t="s">
        <v>6706</v>
      </c>
      <c r="B273" s="18" t="s">
        <v>1862</v>
      </c>
      <c r="C273" s="17" t="s">
        <v>7115</v>
      </c>
      <c r="D273" s="17" t="s">
        <v>1879</v>
      </c>
      <c r="E273" s="17" t="s">
        <v>9520</v>
      </c>
      <c r="F273" s="26" t="str">
        <f t="shared" si="4"/>
        <v>1301407101600</v>
      </c>
      <c r="G273" s="18" t="s">
        <v>7119</v>
      </c>
      <c r="H273" s="18" t="s">
        <v>7118</v>
      </c>
      <c r="I273" s="18" t="s">
        <v>7114</v>
      </c>
      <c r="K273" s="18" t="s">
        <v>7106</v>
      </c>
      <c r="L273" s="18" t="s">
        <v>7113</v>
      </c>
      <c r="M273" s="18" t="s">
        <v>7117</v>
      </c>
      <c r="N273" s="16" t="s">
        <v>1829</v>
      </c>
      <c r="O273" s="17" t="s">
        <v>2817</v>
      </c>
      <c r="P273" s="17" t="s">
        <v>2816</v>
      </c>
      <c r="Q273" s="17" t="s">
        <v>1842</v>
      </c>
      <c r="R273" s="17" t="s">
        <v>1855</v>
      </c>
      <c r="S273" s="112" t="s">
        <v>7116</v>
      </c>
      <c r="T273" s="16" t="s">
        <v>7112</v>
      </c>
    </row>
    <row r="274" spans="1:20" x14ac:dyDescent="0.35">
      <c r="A274" s="18" t="s">
        <v>6706</v>
      </c>
      <c r="B274" s="18" t="s">
        <v>1862</v>
      </c>
      <c r="C274" s="17" t="s">
        <v>7109</v>
      </c>
      <c r="D274" s="17" t="s">
        <v>1914</v>
      </c>
      <c r="E274" s="17" t="s">
        <v>9520</v>
      </c>
      <c r="F274" s="26" t="str">
        <f t="shared" si="4"/>
        <v>1301414150200</v>
      </c>
      <c r="G274" s="18" t="s">
        <v>7111</v>
      </c>
      <c r="H274" s="18" t="s">
        <v>7108</v>
      </c>
      <c r="I274" s="18" t="s">
        <v>7107</v>
      </c>
      <c r="K274" s="18" t="s">
        <v>7106</v>
      </c>
      <c r="L274" s="18" t="s">
        <v>7105</v>
      </c>
      <c r="M274" s="18" t="s">
        <v>7104</v>
      </c>
      <c r="N274" s="16" t="s">
        <v>1827</v>
      </c>
      <c r="O274" s="17" t="s">
        <v>6868</v>
      </c>
      <c r="P274" s="17" t="s">
        <v>2816</v>
      </c>
      <c r="Q274" s="17" t="s">
        <v>1842</v>
      </c>
      <c r="R274" s="17" t="s">
        <v>1855</v>
      </c>
      <c r="S274" s="112" t="s">
        <v>7110</v>
      </c>
      <c r="T274" s="16" t="s">
        <v>7103</v>
      </c>
    </row>
    <row r="275" spans="1:20" x14ac:dyDescent="0.35">
      <c r="A275" s="18" t="s">
        <v>6706</v>
      </c>
      <c r="B275" s="18" t="s">
        <v>1862</v>
      </c>
      <c r="C275" s="17" t="s">
        <v>7100</v>
      </c>
      <c r="D275" s="17" t="s">
        <v>1914</v>
      </c>
      <c r="E275" s="17" t="s">
        <v>9520</v>
      </c>
      <c r="F275" s="26" t="str">
        <f t="shared" si="4"/>
        <v>1301418600200</v>
      </c>
      <c r="G275" s="18" t="s">
        <v>7102</v>
      </c>
      <c r="H275" s="18" t="s">
        <v>7099</v>
      </c>
      <c r="I275" s="18" t="s">
        <v>7098</v>
      </c>
      <c r="K275" s="18" t="s">
        <v>6907</v>
      </c>
      <c r="L275" s="18" t="s">
        <v>7097</v>
      </c>
      <c r="M275" s="18" t="s">
        <v>7096</v>
      </c>
      <c r="N275" s="16" t="s">
        <v>2078</v>
      </c>
      <c r="O275" s="17" t="s">
        <v>2817</v>
      </c>
      <c r="P275" s="17" t="s">
        <v>2816</v>
      </c>
      <c r="Q275" s="17" t="s">
        <v>1842</v>
      </c>
      <c r="R275" s="17" t="s">
        <v>1855</v>
      </c>
      <c r="S275" s="112" t="s">
        <v>7101</v>
      </c>
      <c r="T275" s="16" t="s">
        <v>7095</v>
      </c>
    </row>
    <row r="276" spans="1:20" x14ac:dyDescent="0.35">
      <c r="A276" s="18" t="s">
        <v>6984</v>
      </c>
      <c r="B276" s="18" t="s">
        <v>1862</v>
      </c>
      <c r="C276" s="17" t="s">
        <v>7090</v>
      </c>
      <c r="D276" s="17" t="s">
        <v>1867</v>
      </c>
      <c r="E276" s="17" t="s">
        <v>9520</v>
      </c>
      <c r="F276" s="26" t="str">
        <f t="shared" si="4"/>
        <v>1304100102600</v>
      </c>
      <c r="G276" s="18" t="s">
        <v>7094</v>
      </c>
      <c r="H276" s="18" t="s">
        <v>7039</v>
      </c>
      <c r="I276" s="18" t="s">
        <v>7092</v>
      </c>
      <c r="K276" s="18" t="s">
        <v>7089</v>
      </c>
      <c r="L276" s="18" t="s">
        <v>7088</v>
      </c>
      <c r="M276" s="18" t="s">
        <v>7091</v>
      </c>
      <c r="N276" s="16" t="s">
        <v>1830</v>
      </c>
      <c r="O276" s="17" t="s">
        <v>4961</v>
      </c>
      <c r="P276" s="17" t="s">
        <v>2674</v>
      </c>
      <c r="Q276" s="17" t="s">
        <v>2652</v>
      </c>
      <c r="R276" s="17" t="s">
        <v>1855</v>
      </c>
      <c r="S276" s="112" t="s">
        <v>7093</v>
      </c>
      <c r="T276" s="16" t="s">
        <v>7087</v>
      </c>
    </row>
    <row r="277" spans="1:20" x14ac:dyDescent="0.35">
      <c r="A277" s="18" t="s">
        <v>6984</v>
      </c>
      <c r="B277" s="18" t="s">
        <v>1862</v>
      </c>
      <c r="C277" s="17" t="s">
        <v>7083</v>
      </c>
      <c r="D277" s="17" t="s">
        <v>1949</v>
      </c>
      <c r="E277" s="17" t="s">
        <v>9520</v>
      </c>
      <c r="F277" s="26" t="str">
        <f t="shared" si="4"/>
        <v>1304100200400</v>
      </c>
      <c r="G277" s="18" t="s">
        <v>7086</v>
      </c>
      <c r="H277" s="18" t="s">
        <v>7085</v>
      </c>
      <c r="I277" s="18" t="s">
        <v>7082</v>
      </c>
      <c r="K277" s="18" t="s">
        <v>7081</v>
      </c>
      <c r="L277" s="18" t="s">
        <v>7080</v>
      </c>
      <c r="M277" s="18" t="s">
        <v>7079</v>
      </c>
      <c r="N277" s="16" t="s">
        <v>1827</v>
      </c>
      <c r="O277" s="17" t="s">
        <v>4961</v>
      </c>
      <c r="P277" s="17" t="s">
        <v>2674</v>
      </c>
      <c r="Q277" s="17" t="s">
        <v>2652</v>
      </c>
      <c r="R277" s="17" t="s">
        <v>1855</v>
      </c>
      <c r="S277" s="112" t="s">
        <v>7084</v>
      </c>
      <c r="T277" s="16" t="s">
        <v>7078</v>
      </c>
    </row>
    <row r="278" spans="1:20" x14ac:dyDescent="0.35">
      <c r="A278" s="18" t="s">
        <v>6984</v>
      </c>
      <c r="B278" s="18" t="s">
        <v>1862</v>
      </c>
      <c r="C278" s="17" t="s">
        <v>7074</v>
      </c>
      <c r="D278" s="17" t="s">
        <v>1949</v>
      </c>
      <c r="E278" s="17" t="s">
        <v>9520</v>
      </c>
      <c r="F278" s="26" t="str">
        <f t="shared" si="4"/>
        <v>1304100300400</v>
      </c>
      <c r="G278" s="18" t="s">
        <v>7077</v>
      </c>
      <c r="H278" s="18" t="s">
        <v>7076</v>
      </c>
      <c r="I278" s="18" t="s">
        <v>7073</v>
      </c>
      <c r="K278" s="18" t="s">
        <v>7072</v>
      </c>
      <c r="L278" s="18" t="s">
        <v>7071</v>
      </c>
      <c r="M278" s="18" t="s">
        <v>7070</v>
      </c>
      <c r="N278" s="16" t="s">
        <v>1827</v>
      </c>
      <c r="O278" s="17" t="s">
        <v>4961</v>
      </c>
      <c r="P278" s="17" t="s">
        <v>2674</v>
      </c>
      <c r="Q278" s="17" t="s">
        <v>2652</v>
      </c>
      <c r="R278" s="17" t="s">
        <v>1855</v>
      </c>
      <c r="S278" s="112" t="s">
        <v>7075</v>
      </c>
      <c r="T278" s="16" t="s">
        <v>7069</v>
      </c>
    </row>
    <row r="279" spans="1:20" x14ac:dyDescent="0.35">
      <c r="A279" s="18" t="s">
        <v>6984</v>
      </c>
      <c r="B279" s="18" t="s">
        <v>1862</v>
      </c>
      <c r="C279" s="17" t="s">
        <v>7064</v>
      </c>
      <c r="D279" s="17" t="s">
        <v>1949</v>
      </c>
      <c r="E279" s="17" t="s">
        <v>9520</v>
      </c>
      <c r="F279" s="26" t="str">
        <f t="shared" si="4"/>
        <v>1304100500400</v>
      </c>
      <c r="G279" s="18" t="s">
        <v>7068</v>
      </c>
      <c r="H279" s="18" t="s">
        <v>7067</v>
      </c>
      <c r="I279" s="18" t="s">
        <v>5266</v>
      </c>
      <c r="J279" s="16" t="s">
        <v>7066</v>
      </c>
      <c r="K279" s="18" t="s">
        <v>7063</v>
      </c>
      <c r="L279" s="18" t="s">
        <v>7062</v>
      </c>
      <c r="M279" s="18" t="s">
        <v>7061</v>
      </c>
      <c r="N279" s="16" t="s">
        <v>2078</v>
      </c>
      <c r="O279" s="17" t="s">
        <v>4961</v>
      </c>
      <c r="P279" s="17" t="s">
        <v>2674</v>
      </c>
      <c r="Q279" s="17" t="s">
        <v>2652</v>
      </c>
      <c r="R279" s="17" t="s">
        <v>1855</v>
      </c>
      <c r="S279" s="112" t="s">
        <v>7065</v>
      </c>
      <c r="T279" s="16" t="s">
        <v>7060</v>
      </c>
    </row>
    <row r="280" spans="1:20" x14ac:dyDescent="0.35">
      <c r="A280" s="18" t="s">
        <v>6984</v>
      </c>
      <c r="B280" s="18" t="s">
        <v>1862</v>
      </c>
      <c r="C280" s="17" t="s">
        <v>7057</v>
      </c>
      <c r="D280" s="17" t="s">
        <v>1949</v>
      </c>
      <c r="E280" s="17" t="s">
        <v>9520</v>
      </c>
      <c r="F280" s="26" t="str">
        <f t="shared" si="4"/>
        <v>1304100600400</v>
      </c>
      <c r="G280" s="18" t="s">
        <v>7059</v>
      </c>
      <c r="H280" s="18" t="s">
        <v>7056</v>
      </c>
      <c r="I280" s="18" t="s">
        <v>7055</v>
      </c>
      <c r="K280" s="18" t="s">
        <v>6907</v>
      </c>
      <c r="L280" s="18" t="s">
        <v>7054</v>
      </c>
      <c r="M280" s="18" t="s">
        <v>7053</v>
      </c>
      <c r="N280" s="16" t="s">
        <v>2078</v>
      </c>
      <c r="O280" s="17" t="s">
        <v>4961</v>
      </c>
      <c r="P280" s="17" t="s">
        <v>2674</v>
      </c>
      <c r="Q280" s="17" t="s">
        <v>2652</v>
      </c>
      <c r="R280" s="17" t="s">
        <v>1855</v>
      </c>
      <c r="S280" s="112" t="s">
        <v>7058</v>
      </c>
      <c r="T280" s="16" t="s">
        <v>7052</v>
      </c>
    </row>
    <row r="281" spans="1:20" x14ac:dyDescent="0.35">
      <c r="A281" s="18" t="s">
        <v>6984</v>
      </c>
      <c r="B281" s="18" t="s">
        <v>1862</v>
      </c>
      <c r="C281" s="17" t="s">
        <v>7048</v>
      </c>
      <c r="D281" s="17" t="s">
        <v>1949</v>
      </c>
      <c r="E281" s="17" t="s">
        <v>9520</v>
      </c>
      <c r="F281" s="26" t="str">
        <f t="shared" si="4"/>
        <v>1304101200400</v>
      </c>
      <c r="G281" s="18" t="s">
        <v>7051</v>
      </c>
      <c r="H281" s="18" t="s">
        <v>7050</v>
      </c>
      <c r="I281" s="18" t="s">
        <v>7047</v>
      </c>
      <c r="K281" s="18" t="s">
        <v>6998</v>
      </c>
      <c r="L281" s="18" t="s">
        <v>7046</v>
      </c>
      <c r="M281" s="18" t="s">
        <v>7045</v>
      </c>
      <c r="N281" s="16" t="s">
        <v>2078</v>
      </c>
      <c r="O281" s="17" t="s">
        <v>4961</v>
      </c>
      <c r="P281" s="17" t="s">
        <v>2674</v>
      </c>
      <c r="Q281" s="17" t="s">
        <v>2652</v>
      </c>
      <c r="R281" s="17" t="s">
        <v>1855</v>
      </c>
      <c r="S281" s="112" t="s">
        <v>7049</v>
      </c>
      <c r="T281" s="16" t="s">
        <v>7044</v>
      </c>
    </row>
    <row r="282" spans="1:20" x14ac:dyDescent="0.35">
      <c r="A282" s="18" t="s">
        <v>6984</v>
      </c>
      <c r="B282" s="18" t="s">
        <v>1862</v>
      </c>
      <c r="C282" s="17" t="s">
        <v>7040</v>
      </c>
      <c r="D282" s="17" t="s">
        <v>1914</v>
      </c>
      <c r="E282" s="17" t="s">
        <v>9520</v>
      </c>
      <c r="F282" s="26" t="str">
        <f t="shared" si="4"/>
        <v>1304107900200</v>
      </c>
      <c r="G282" s="18" t="s">
        <v>7043</v>
      </c>
      <c r="H282" s="18" t="s">
        <v>7042</v>
      </c>
      <c r="I282" s="18" t="s">
        <v>7038</v>
      </c>
      <c r="K282" s="18" t="s">
        <v>6998</v>
      </c>
      <c r="L282" s="18" t="s">
        <v>7037</v>
      </c>
      <c r="M282" s="18" t="s">
        <v>7036</v>
      </c>
      <c r="N282" s="16" t="s">
        <v>2078</v>
      </c>
      <c r="O282" s="17" t="s">
        <v>4961</v>
      </c>
      <c r="P282" s="17" t="s">
        <v>2674</v>
      </c>
      <c r="Q282" s="17" t="s">
        <v>2652</v>
      </c>
      <c r="R282" s="17" t="s">
        <v>1855</v>
      </c>
      <c r="S282" s="112" t="s">
        <v>7041</v>
      </c>
      <c r="T282" s="16" t="s">
        <v>7035</v>
      </c>
    </row>
    <row r="283" spans="1:20" x14ac:dyDescent="0.35">
      <c r="A283" s="18" t="s">
        <v>6984</v>
      </c>
      <c r="B283" s="18" t="s">
        <v>1862</v>
      </c>
      <c r="C283" s="17" t="s">
        <v>7027</v>
      </c>
      <c r="D283" s="17" t="s">
        <v>1914</v>
      </c>
      <c r="E283" s="17" t="s">
        <v>9520</v>
      </c>
      <c r="F283" s="26" t="str">
        <f t="shared" si="4"/>
        <v>1304108000200</v>
      </c>
      <c r="G283" s="18" t="s">
        <v>7034</v>
      </c>
      <c r="H283" s="18" t="s">
        <v>7033</v>
      </c>
      <c r="I283" s="18" t="s">
        <v>7032</v>
      </c>
      <c r="K283" s="18" t="s">
        <v>6998</v>
      </c>
      <c r="L283" s="18" t="s">
        <v>7031</v>
      </c>
      <c r="M283" s="18" t="s">
        <v>7030</v>
      </c>
      <c r="N283" s="16" t="s">
        <v>1827</v>
      </c>
      <c r="O283" s="17" t="s">
        <v>4961</v>
      </c>
      <c r="P283" s="17" t="s">
        <v>2674</v>
      </c>
      <c r="Q283" s="17" t="s">
        <v>2652</v>
      </c>
      <c r="R283" s="17" t="s">
        <v>1855</v>
      </c>
      <c r="S283" s="112" t="s">
        <v>7029</v>
      </c>
      <c r="T283" s="16" t="s">
        <v>7028</v>
      </c>
    </row>
    <row r="284" spans="1:20" x14ac:dyDescent="0.35">
      <c r="A284" s="18" t="s">
        <v>6984</v>
      </c>
      <c r="B284" s="18" t="s">
        <v>1862</v>
      </c>
      <c r="C284" s="17" t="s">
        <v>7023</v>
      </c>
      <c r="D284" s="17" t="s">
        <v>1914</v>
      </c>
      <c r="E284" s="17" t="s">
        <v>9520</v>
      </c>
      <c r="F284" s="26" t="str">
        <f t="shared" si="4"/>
        <v>1304108200200</v>
      </c>
      <c r="G284" s="18" t="s">
        <v>7026</v>
      </c>
      <c r="H284" s="18" t="s">
        <v>7025</v>
      </c>
      <c r="I284" s="18" t="s">
        <v>7022</v>
      </c>
      <c r="K284" s="18" t="s">
        <v>6998</v>
      </c>
      <c r="L284" s="18" t="s">
        <v>7021</v>
      </c>
      <c r="M284" s="18" t="s">
        <v>7020</v>
      </c>
      <c r="N284" s="16" t="s">
        <v>1827</v>
      </c>
      <c r="O284" s="17" t="s">
        <v>4961</v>
      </c>
      <c r="P284" s="17" t="s">
        <v>2674</v>
      </c>
      <c r="Q284" s="17" t="s">
        <v>2652</v>
      </c>
      <c r="R284" s="17" t="s">
        <v>1855</v>
      </c>
      <c r="S284" s="112" t="s">
        <v>7024</v>
      </c>
      <c r="T284" s="16" t="s">
        <v>7019</v>
      </c>
    </row>
    <row r="285" spans="1:20" x14ac:dyDescent="0.35">
      <c r="A285" s="18" t="s">
        <v>6984</v>
      </c>
      <c r="B285" s="18" t="s">
        <v>1862</v>
      </c>
      <c r="C285" s="17" t="s">
        <v>7016</v>
      </c>
      <c r="D285" s="17" t="s">
        <v>1949</v>
      </c>
      <c r="E285" s="17" t="s">
        <v>9520</v>
      </c>
      <c r="F285" s="26" t="str">
        <f t="shared" si="4"/>
        <v>1304109900400</v>
      </c>
      <c r="G285" s="18" t="s">
        <v>7018</v>
      </c>
      <c r="H285" s="18" t="s">
        <v>7015</v>
      </c>
      <c r="I285" s="18" t="s">
        <v>7014</v>
      </c>
      <c r="K285" s="18" t="s">
        <v>6981</v>
      </c>
      <c r="L285" s="18" t="s">
        <v>7013</v>
      </c>
      <c r="M285" s="18" t="s">
        <v>7012</v>
      </c>
      <c r="N285" s="16" t="s">
        <v>2078</v>
      </c>
      <c r="O285" s="17" t="s">
        <v>4961</v>
      </c>
      <c r="P285" s="17" t="s">
        <v>2674</v>
      </c>
      <c r="Q285" s="17" t="s">
        <v>2652</v>
      </c>
      <c r="R285" s="17" t="s">
        <v>1855</v>
      </c>
      <c r="S285" s="112" t="s">
        <v>7017</v>
      </c>
    </row>
    <row r="286" spans="1:20" x14ac:dyDescent="0.35">
      <c r="A286" s="18" t="s">
        <v>6984</v>
      </c>
      <c r="B286" s="18" t="s">
        <v>1862</v>
      </c>
      <c r="C286" s="17" t="s">
        <v>7005</v>
      </c>
      <c r="D286" s="17" t="s">
        <v>1949</v>
      </c>
      <c r="E286" s="17" t="s">
        <v>9520</v>
      </c>
      <c r="F286" s="26" t="str">
        <f t="shared" si="4"/>
        <v>1304117800400</v>
      </c>
      <c r="G286" s="18" t="s">
        <v>7011</v>
      </c>
      <c r="H286" s="18" t="s">
        <v>7010</v>
      </c>
      <c r="I286" s="18" t="s">
        <v>7008</v>
      </c>
      <c r="K286" s="18" t="s">
        <v>6998</v>
      </c>
      <c r="L286" s="18" t="s">
        <v>7007</v>
      </c>
      <c r="M286" s="18" t="s">
        <v>7006</v>
      </c>
      <c r="N286" s="16" t="s">
        <v>2078</v>
      </c>
      <c r="O286" s="17" t="s">
        <v>4961</v>
      </c>
      <c r="P286" s="17" t="s">
        <v>2674</v>
      </c>
      <c r="Q286" s="17" t="s">
        <v>2652</v>
      </c>
      <c r="R286" s="17" t="s">
        <v>1855</v>
      </c>
      <c r="S286" s="112" t="s">
        <v>7009</v>
      </c>
    </row>
    <row r="287" spans="1:20" x14ac:dyDescent="0.35">
      <c r="A287" s="18" t="s">
        <v>6984</v>
      </c>
      <c r="B287" s="18" t="s">
        <v>1862</v>
      </c>
      <c r="C287" s="17" t="s">
        <v>7000</v>
      </c>
      <c r="D287" s="17" t="s">
        <v>1928</v>
      </c>
      <c r="E287" s="17" t="s">
        <v>9520</v>
      </c>
      <c r="F287" s="26" t="str">
        <f t="shared" si="4"/>
        <v>1304120101700</v>
      </c>
      <c r="G287" s="18" t="s">
        <v>7004</v>
      </c>
      <c r="H287" s="18" t="s">
        <v>7003</v>
      </c>
      <c r="I287" s="18" t="s">
        <v>6999</v>
      </c>
      <c r="K287" s="18" t="s">
        <v>6998</v>
      </c>
      <c r="L287" s="18" t="s">
        <v>6997</v>
      </c>
      <c r="M287" s="18" t="s">
        <v>7002</v>
      </c>
      <c r="N287" s="16" t="s">
        <v>1829</v>
      </c>
      <c r="O287" s="17" t="s">
        <v>4961</v>
      </c>
      <c r="P287" s="17" t="s">
        <v>2674</v>
      </c>
      <c r="Q287" s="17" t="s">
        <v>2652</v>
      </c>
      <c r="R287" s="17" t="s">
        <v>1855</v>
      </c>
      <c r="S287" s="112" t="s">
        <v>7001</v>
      </c>
      <c r="T287" s="16" t="s">
        <v>6996</v>
      </c>
    </row>
    <row r="288" spans="1:20" x14ac:dyDescent="0.35">
      <c r="A288" s="18" t="s">
        <v>6984</v>
      </c>
      <c r="B288" s="18" t="s">
        <v>1862</v>
      </c>
      <c r="C288" s="17" t="s">
        <v>6989</v>
      </c>
      <c r="D288" s="17" t="s">
        <v>4226</v>
      </c>
      <c r="E288" s="17" t="s">
        <v>9520</v>
      </c>
      <c r="F288" s="26" t="str">
        <f t="shared" si="4"/>
        <v>1304120902700</v>
      </c>
      <c r="G288" s="18" t="s">
        <v>6995</v>
      </c>
      <c r="H288" s="18" t="s">
        <v>6993</v>
      </c>
      <c r="I288" s="18" t="s">
        <v>6992</v>
      </c>
      <c r="K288" s="18" t="s">
        <v>6988</v>
      </c>
      <c r="L288" s="18" t="s">
        <v>6991</v>
      </c>
      <c r="M288" s="18" t="s">
        <v>6990</v>
      </c>
      <c r="N288" s="16" t="s">
        <v>1830</v>
      </c>
      <c r="O288" s="17" t="s">
        <v>4961</v>
      </c>
      <c r="P288" s="17" t="s">
        <v>2674</v>
      </c>
      <c r="Q288" s="17" t="s">
        <v>2652</v>
      </c>
      <c r="R288" s="17" t="s">
        <v>1855</v>
      </c>
      <c r="S288" s="112" t="s">
        <v>6994</v>
      </c>
    </row>
    <row r="289" spans="1:20" x14ac:dyDescent="0.35">
      <c r="A289" s="18" t="s">
        <v>6984</v>
      </c>
      <c r="B289" s="18" t="s">
        <v>1862</v>
      </c>
      <c r="C289" s="17" t="s">
        <v>6983</v>
      </c>
      <c r="D289" s="17" t="s">
        <v>4226</v>
      </c>
      <c r="E289" s="17" t="s">
        <v>9520</v>
      </c>
      <c r="F289" s="26" t="str">
        <f t="shared" si="4"/>
        <v>1304131802700</v>
      </c>
      <c r="G289" s="18" t="s">
        <v>6987</v>
      </c>
      <c r="H289" s="18" t="s">
        <v>6986</v>
      </c>
      <c r="I289" s="18" t="s">
        <v>6982</v>
      </c>
      <c r="K289" s="18" t="s">
        <v>6981</v>
      </c>
      <c r="L289" s="18" t="s">
        <v>6980</v>
      </c>
      <c r="M289" s="18" t="s">
        <v>6979</v>
      </c>
      <c r="N289" s="16" t="s">
        <v>1834</v>
      </c>
      <c r="O289" s="17" t="s">
        <v>4961</v>
      </c>
      <c r="P289" s="17" t="s">
        <v>2674</v>
      </c>
      <c r="Q289" s="17" t="s">
        <v>2652</v>
      </c>
      <c r="R289" s="17" t="s">
        <v>1855</v>
      </c>
      <c r="S289" s="112" t="s">
        <v>6985</v>
      </c>
    </row>
    <row r="290" spans="1:20" x14ac:dyDescent="0.35">
      <c r="A290" s="18" t="s">
        <v>5726</v>
      </c>
      <c r="B290" s="18" t="s">
        <v>1862</v>
      </c>
      <c r="C290" s="17" t="s">
        <v>6976</v>
      </c>
      <c r="D290" s="17" t="s">
        <v>1814</v>
      </c>
      <c r="E290" s="17" t="s">
        <v>9520</v>
      </c>
      <c r="F290" s="26" t="str">
        <f t="shared" si="4"/>
        <v>1305800100300</v>
      </c>
      <c r="G290" s="18" t="s">
        <v>6978</v>
      </c>
      <c r="H290" s="18" t="s">
        <v>6975</v>
      </c>
      <c r="I290" s="18" t="s">
        <v>6974</v>
      </c>
      <c r="K290" s="18" t="s">
        <v>6907</v>
      </c>
      <c r="L290" s="18" t="s">
        <v>6973</v>
      </c>
      <c r="M290" s="18" t="s">
        <v>6972</v>
      </c>
      <c r="N290" s="16" t="s">
        <v>1827</v>
      </c>
      <c r="O290" s="17" t="s">
        <v>6868</v>
      </c>
      <c r="P290" s="17" t="s">
        <v>2816</v>
      </c>
      <c r="Q290" s="17" t="s">
        <v>1842</v>
      </c>
      <c r="R290" s="17" t="s">
        <v>1855</v>
      </c>
      <c r="S290" s="112" t="s">
        <v>6977</v>
      </c>
      <c r="T290" s="16" t="s">
        <v>6971</v>
      </c>
    </row>
    <row r="291" spans="1:20" x14ac:dyDescent="0.35">
      <c r="A291" s="18" t="s">
        <v>5726</v>
      </c>
      <c r="B291" s="18" t="s">
        <v>1862</v>
      </c>
      <c r="C291" s="17" t="s">
        <v>6967</v>
      </c>
      <c r="D291" s="17" t="s">
        <v>1814</v>
      </c>
      <c r="E291" s="17" t="s">
        <v>9520</v>
      </c>
      <c r="F291" s="26" t="str">
        <f t="shared" si="4"/>
        <v>1305800200300</v>
      </c>
      <c r="G291" s="18" t="s">
        <v>6970</v>
      </c>
      <c r="H291" s="18" t="s">
        <v>6969</v>
      </c>
      <c r="I291" s="18" t="s">
        <v>6966</v>
      </c>
      <c r="K291" s="18" t="s">
        <v>6965</v>
      </c>
      <c r="L291" s="18" t="s">
        <v>6964</v>
      </c>
      <c r="M291" s="18" t="s">
        <v>6963</v>
      </c>
      <c r="N291" s="16" t="s">
        <v>2078</v>
      </c>
      <c r="O291" s="17" t="s">
        <v>6868</v>
      </c>
      <c r="P291" s="17" t="s">
        <v>2816</v>
      </c>
      <c r="Q291" s="17" t="s">
        <v>1842</v>
      </c>
      <c r="R291" s="17" t="s">
        <v>1855</v>
      </c>
      <c r="S291" s="112" t="s">
        <v>6968</v>
      </c>
    </row>
    <row r="292" spans="1:20" x14ac:dyDescent="0.35">
      <c r="A292" s="18" t="s">
        <v>5726</v>
      </c>
      <c r="B292" s="18" t="s">
        <v>1862</v>
      </c>
      <c r="C292" s="17" t="s">
        <v>6960</v>
      </c>
      <c r="D292" s="17" t="s">
        <v>1949</v>
      </c>
      <c r="E292" s="17" t="s">
        <v>9520</v>
      </c>
      <c r="F292" s="26" t="str">
        <f t="shared" si="4"/>
        <v>1305800700400</v>
      </c>
      <c r="G292" s="18" t="s">
        <v>6962</v>
      </c>
      <c r="H292" s="18" t="s">
        <v>6959</v>
      </c>
      <c r="I292" s="18" t="s">
        <v>6958</v>
      </c>
      <c r="K292" s="18" t="s">
        <v>6957</v>
      </c>
      <c r="L292" s="18" t="s">
        <v>6956</v>
      </c>
      <c r="M292" s="18" t="s">
        <v>6955</v>
      </c>
      <c r="N292" s="16" t="s">
        <v>1827</v>
      </c>
      <c r="O292" s="17" t="s">
        <v>6868</v>
      </c>
      <c r="P292" s="17" t="s">
        <v>2816</v>
      </c>
      <c r="Q292" s="17" t="s">
        <v>1842</v>
      </c>
      <c r="R292" s="17" t="s">
        <v>1855</v>
      </c>
      <c r="S292" s="112" t="s">
        <v>6961</v>
      </c>
      <c r="T292" s="16" t="s">
        <v>6954</v>
      </c>
    </row>
    <row r="293" spans="1:20" x14ac:dyDescent="0.35">
      <c r="A293" s="18" t="s">
        <v>5726</v>
      </c>
      <c r="B293" s="18" t="s">
        <v>1862</v>
      </c>
      <c r="C293" s="17" t="s">
        <v>6950</v>
      </c>
      <c r="D293" s="17" t="s">
        <v>1949</v>
      </c>
      <c r="E293" s="17" t="s">
        <v>9520</v>
      </c>
      <c r="F293" s="26" t="str">
        <f t="shared" si="4"/>
        <v>1305801000400</v>
      </c>
      <c r="G293" s="18" t="s">
        <v>6953</v>
      </c>
      <c r="H293" s="18" t="s">
        <v>6952</v>
      </c>
      <c r="I293" s="18" t="s">
        <v>6949</v>
      </c>
      <c r="K293" s="18" t="s">
        <v>6881</v>
      </c>
      <c r="L293" s="18" t="s">
        <v>6948</v>
      </c>
      <c r="M293" s="18" t="s">
        <v>6947</v>
      </c>
      <c r="N293" s="16" t="s">
        <v>2078</v>
      </c>
      <c r="O293" s="17" t="s">
        <v>6868</v>
      </c>
      <c r="P293" s="17" t="s">
        <v>2816</v>
      </c>
      <c r="Q293" s="17" t="s">
        <v>1842</v>
      </c>
      <c r="R293" s="17" t="s">
        <v>1855</v>
      </c>
      <c r="S293" s="112" t="s">
        <v>6951</v>
      </c>
      <c r="T293" s="16" t="s">
        <v>6946</v>
      </c>
    </row>
    <row r="294" spans="1:20" x14ac:dyDescent="0.35">
      <c r="A294" s="18" t="s">
        <v>5726</v>
      </c>
      <c r="B294" s="18" t="s">
        <v>1862</v>
      </c>
      <c r="C294" s="17" t="s">
        <v>6941</v>
      </c>
      <c r="D294" s="17" t="s">
        <v>1867</v>
      </c>
      <c r="E294" s="17" t="s">
        <v>9520</v>
      </c>
      <c r="F294" s="26" t="str">
        <f t="shared" si="4"/>
        <v>1305810002600</v>
      </c>
      <c r="G294" s="18" t="s">
        <v>6945</v>
      </c>
      <c r="H294" s="18" t="s">
        <v>6944</v>
      </c>
      <c r="I294" s="18" t="s">
        <v>6940</v>
      </c>
      <c r="K294" s="18" t="s">
        <v>6939</v>
      </c>
      <c r="L294" s="18" t="s">
        <v>6938</v>
      </c>
      <c r="M294" s="18" t="s">
        <v>6942</v>
      </c>
      <c r="N294" s="16" t="s">
        <v>1830</v>
      </c>
      <c r="O294" s="17" t="s">
        <v>6868</v>
      </c>
      <c r="P294" s="17" t="s">
        <v>2816</v>
      </c>
      <c r="Q294" s="17" t="s">
        <v>1842</v>
      </c>
      <c r="R294" s="17" t="s">
        <v>1855</v>
      </c>
      <c r="S294" s="112" t="s">
        <v>6943</v>
      </c>
      <c r="T294" s="16" t="s">
        <v>6937</v>
      </c>
    </row>
    <row r="295" spans="1:20" x14ac:dyDescent="0.35">
      <c r="A295" s="18" t="s">
        <v>5726</v>
      </c>
      <c r="B295" s="18" t="s">
        <v>1862</v>
      </c>
      <c r="C295" s="17" t="s">
        <v>6930</v>
      </c>
      <c r="D295" s="17" t="s">
        <v>1914</v>
      </c>
      <c r="E295" s="17" t="s">
        <v>9520</v>
      </c>
      <c r="F295" s="26" t="str">
        <f t="shared" si="4"/>
        <v>1305811100200</v>
      </c>
      <c r="G295" s="18" t="s">
        <v>6936</v>
      </c>
      <c r="H295" s="18" t="s">
        <v>6935</v>
      </c>
      <c r="I295" s="18" t="s">
        <v>6933</v>
      </c>
      <c r="K295" s="18" t="s">
        <v>6881</v>
      </c>
      <c r="L295" s="18" t="s">
        <v>6932</v>
      </c>
      <c r="M295" s="18" t="s">
        <v>6931</v>
      </c>
      <c r="N295" s="16" t="s">
        <v>1827</v>
      </c>
      <c r="O295" s="17" t="s">
        <v>6868</v>
      </c>
      <c r="P295" s="17" t="s">
        <v>2816</v>
      </c>
      <c r="Q295" s="17" t="s">
        <v>1842</v>
      </c>
      <c r="R295" s="17" t="s">
        <v>1855</v>
      </c>
      <c r="S295" s="112" t="s">
        <v>6934</v>
      </c>
      <c r="T295" s="16" t="s">
        <v>6929</v>
      </c>
    </row>
    <row r="296" spans="1:20" x14ac:dyDescent="0.35">
      <c r="A296" s="18" t="s">
        <v>5726</v>
      </c>
      <c r="B296" s="18" t="s">
        <v>1862</v>
      </c>
      <c r="C296" s="17" t="s">
        <v>6926</v>
      </c>
      <c r="D296" s="17" t="s">
        <v>1914</v>
      </c>
      <c r="E296" s="17" t="s">
        <v>9520</v>
      </c>
      <c r="F296" s="26" t="str">
        <f t="shared" si="4"/>
        <v>1305813300200</v>
      </c>
      <c r="G296" s="18" t="s">
        <v>6928</v>
      </c>
      <c r="H296" s="18" t="s">
        <v>6925</v>
      </c>
      <c r="I296" s="18" t="s">
        <v>6924</v>
      </c>
      <c r="K296" s="18" t="s">
        <v>6907</v>
      </c>
      <c r="L296" s="18" t="s">
        <v>6923</v>
      </c>
      <c r="M296" s="18" t="s">
        <v>6922</v>
      </c>
      <c r="N296" s="16" t="s">
        <v>1827</v>
      </c>
      <c r="O296" s="17" t="s">
        <v>6868</v>
      </c>
      <c r="P296" s="17" t="s">
        <v>2816</v>
      </c>
      <c r="Q296" s="17" t="s">
        <v>1842</v>
      </c>
      <c r="R296" s="17" t="s">
        <v>1855</v>
      </c>
      <c r="S296" s="112" t="s">
        <v>6927</v>
      </c>
      <c r="T296" s="16" t="s">
        <v>6921</v>
      </c>
    </row>
    <row r="297" spans="1:20" x14ac:dyDescent="0.35">
      <c r="A297" s="18" t="s">
        <v>5726</v>
      </c>
      <c r="B297" s="18" t="s">
        <v>1862</v>
      </c>
      <c r="C297" s="17" t="s">
        <v>6916</v>
      </c>
      <c r="D297" s="17" t="s">
        <v>1914</v>
      </c>
      <c r="E297" s="17" t="s">
        <v>9520</v>
      </c>
      <c r="F297" s="26" t="str">
        <f t="shared" si="4"/>
        <v>1305813500200</v>
      </c>
      <c r="G297" s="18" t="s">
        <v>6920</v>
      </c>
      <c r="H297" s="18" t="s">
        <v>6919</v>
      </c>
      <c r="I297" s="18" t="s">
        <v>6918</v>
      </c>
      <c r="K297" s="18" t="s">
        <v>6907</v>
      </c>
      <c r="L297" s="18" t="s">
        <v>6915</v>
      </c>
      <c r="M297" s="18" t="s">
        <v>6914</v>
      </c>
      <c r="N297" s="16" t="s">
        <v>1827</v>
      </c>
      <c r="O297" s="17" t="s">
        <v>6868</v>
      </c>
      <c r="P297" s="17" t="s">
        <v>2816</v>
      </c>
      <c r="Q297" s="17" t="s">
        <v>1842</v>
      </c>
      <c r="R297" s="17" t="s">
        <v>1855</v>
      </c>
      <c r="S297" s="112" t="s">
        <v>6917</v>
      </c>
      <c r="T297" s="16" t="s">
        <v>6913</v>
      </c>
    </row>
    <row r="298" spans="1:20" x14ac:dyDescent="0.35">
      <c r="A298" s="18" t="s">
        <v>5726</v>
      </c>
      <c r="B298" s="18" t="s">
        <v>1862</v>
      </c>
      <c r="C298" s="17" t="s">
        <v>6909</v>
      </c>
      <c r="D298" s="17" t="s">
        <v>1928</v>
      </c>
      <c r="E298" s="17" t="s">
        <v>9520</v>
      </c>
      <c r="F298" s="26" t="str">
        <f t="shared" si="4"/>
        <v>1305820001700</v>
      </c>
      <c r="G298" s="18" t="s">
        <v>6912</v>
      </c>
      <c r="H298" s="18" t="s">
        <v>6911</v>
      </c>
      <c r="I298" s="18" t="s">
        <v>6908</v>
      </c>
      <c r="K298" s="18" t="s">
        <v>6907</v>
      </c>
      <c r="L298" s="18" t="s">
        <v>6906</v>
      </c>
      <c r="M298" s="18" t="s">
        <v>6905</v>
      </c>
      <c r="N298" s="16" t="s">
        <v>1829</v>
      </c>
      <c r="O298" s="17" t="s">
        <v>6868</v>
      </c>
      <c r="P298" s="17" t="s">
        <v>2816</v>
      </c>
      <c r="Q298" s="17" t="s">
        <v>1842</v>
      </c>
      <c r="R298" s="17" t="s">
        <v>1855</v>
      </c>
      <c r="S298" s="112" t="s">
        <v>6910</v>
      </c>
    </row>
    <row r="299" spans="1:20" x14ac:dyDescent="0.35">
      <c r="A299" s="18" t="s">
        <v>5726</v>
      </c>
      <c r="B299" s="18" t="s">
        <v>1862</v>
      </c>
      <c r="C299" s="17" t="s">
        <v>6897</v>
      </c>
      <c r="D299" s="17" t="s">
        <v>1867</v>
      </c>
      <c r="E299" s="17" t="s">
        <v>9520</v>
      </c>
      <c r="F299" s="26" t="str">
        <f t="shared" si="4"/>
        <v>1305840102600</v>
      </c>
      <c r="G299" s="18" t="s">
        <v>6904</v>
      </c>
      <c r="H299" s="18" t="s">
        <v>6903</v>
      </c>
      <c r="I299" s="18" t="s">
        <v>6902</v>
      </c>
      <c r="J299" s="16" t="s">
        <v>6902</v>
      </c>
      <c r="K299" s="18" t="s">
        <v>6896</v>
      </c>
      <c r="L299" s="18" t="s">
        <v>6898</v>
      </c>
      <c r="M299" s="18" t="s">
        <v>6901</v>
      </c>
      <c r="N299" s="16" t="s">
        <v>1830</v>
      </c>
      <c r="O299" s="17" t="s">
        <v>6868</v>
      </c>
      <c r="P299" s="17" t="s">
        <v>2816</v>
      </c>
      <c r="Q299" s="17" t="s">
        <v>1842</v>
      </c>
      <c r="R299" s="17" t="s">
        <v>1855</v>
      </c>
      <c r="S299" s="112" t="s">
        <v>6900</v>
      </c>
      <c r="T299" s="16" t="s">
        <v>6899</v>
      </c>
    </row>
    <row r="300" spans="1:20" x14ac:dyDescent="0.35">
      <c r="A300" s="18" t="s">
        <v>5726</v>
      </c>
      <c r="B300" s="18" t="s">
        <v>1862</v>
      </c>
      <c r="C300" s="17" t="s">
        <v>6889</v>
      </c>
      <c r="D300" s="17" t="s">
        <v>1867</v>
      </c>
      <c r="E300" s="17" t="s">
        <v>9520</v>
      </c>
      <c r="F300" s="26" t="str">
        <f t="shared" si="4"/>
        <v>1305850102600</v>
      </c>
      <c r="G300" s="18" t="s">
        <v>6895</v>
      </c>
      <c r="H300" s="18" t="s">
        <v>6894</v>
      </c>
      <c r="I300" s="18" t="s">
        <v>6891</v>
      </c>
      <c r="K300" s="18" t="s">
        <v>6888</v>
      </c>
      <c r="L300" s="18" t="s">
        <v>6890</v>
      </c>
      <c r="M300" s="18" t="s">
        <v>6893</v>
      </c>
      <c r="N300" s="16" t="s">
        <v>1830</v>
      </c>
      <c r="O300" s="17" t="s">
        <v>6868</v>
      </c>
      <c r="P300" s="17" t="s">
        <v>2816</v>
      </c>
      <c r="Q300" s="17" t="s">
        <v>1842</v>
      </c>
      <c r="R300" s="17" t="s">
        <v>1855</v>
      </c>
      <c r="S300" s="112" t="s">
        <v>6892</v>
      </c>
      <c r="T300" s="16" t="s">
        <v>6887</v>
      </c>
    </row>
    <row r="301" spans="1:20" x14ac:dyDescent="0.35">
      <c r="A301" s="18" t="s">
        <v>5726</v>
      </c>
      <c r="B301" s="18" t="s">
        <v>1862</v>
      </c>
      <c r="C301" s="17" t="s">
        <v>6883</v>
      </c>
      <c r="D301" s="17" t="s">
        <v>1879</v>
      </c>
      <c r="E301" s="17" t="s">
        <v>9520</v>
      </c>
      <c r="F301" s="26" t="str">
        <f t="shared" si="4"/>
        <v>1305860001600</v>
      </c>
      <c r="G301" s="18" t="s">
        <v>6886</v>
      </c>
      <c r="H301" s="18" t="s">
        <v>6885</v>
      </c>
      <c r="I301" s="18" t="s">
        <v>6882</v>
      </c>
      <c r="K301" s="18" t="s">
        <v>6881</v>
      </c>
      <c r="L301" s="18" t="s">
        <v>6880</v>
      </c>
      <c r="M301" s="18" t="s">
        <v>6879</v>
      </c>
      <c r="N301" s="16" t="s">
        <v>1829</v>
      </c>
      <c r="O301" s="17" t="s">
        <v>6868</v>
      </c>
      <c r="P301" s="17" t="s">
        <v>2816</v>
      </c>
      <c r="Q301" s="17" t="s">
        <v>1842</v>
      </c>
      <c r="R301" s="17" t="s">
        <v>1855</v>
      </c>
      <c r="S301" s="112" t="s">
        <v>6884</v>
      </c>
      <c r="T301" s="16" t="s">
        <v>6878</v>
      </c>
    </row>
    <row r="302" spans="1:20" x14ac:dyDescent="0.35">
      <c r="A302" s="18" t="s">
        <v>5726</v>
      </c>
      <c r="B302" s="18" t="s">
        <v>1862</v>
      </c>
      <c r="C302" s="17" t="s">
        <v>6873</v>
      </c>
      <c r="D302" s="17" t="s">
        <v>1867</v>
      </c>
      <c r="E302" s="17" t="s">
        <v>9520</v>
      </c>
      <c r="F302" s="26" t="str">
        <f t="shared" si="4"/>
        <v>1305872202600</v>
      </c>
      <c r="G302" s="18" t="s">
        <v>6877</v>
      </c>
      <c r="H302" s="18" t="s">
        <v>6876</v>
      </c>
      <c r="I302" s="18" t="s">
        <v>6872</v>
      </c>
      <c r="K302" s="18" t="s">
        <v>6871</v>
      </c>
      <c r="L302" s="18" t="s">
        <v>6870</v>
      </c>
      <c r="M302" s="18" t="s">
        <v>6869</v>
      </c>
      <c r="N302" s="16" t="s">
        <v>1830</v>
      </c>
      <c r="O302" s="17" t="s">
        <v>6868</v>
      </c>
      <c r="P302" s="17" t="s">
        <v>2816</v>
      </c>
      <c r="Q302" s="17" t="s">
        <v>1842</v>
      </c>
      <c r="R302" s="17" t="s">
        <v>1855</v>
      </c>
      <c r="S302" s="112" t="s">
        <v>6875</v>
      </c>
      <c r="T302" s="16" t="s">
        <v>6874</v>
      </c>
    </row>
    <row r="303" spans="1:20" x14ac:dyDescent="0.35">
      <c r="A303" s="18" t="s">
        <v>2400</v>
      </c>
      <c r="B303" s="18" t="s">
        <v>1862</v>
      </c>
      <c r="C303" s="17" t="s">
        <v>6864</v>
      </c>
      <c r="D303" s="17" t="s">
        <v>1949</v>
      </c>
      <c r="E303" s="17" t="s">
        <v>9520</v>
      </c>
      <c r="F303" s="26" t="str">
        <f t="shared" si="4"/>
        <v>1309500100400</v>
      </c>
      <c r="G303" s="18" t="s">
        <v>6867</v>
      </c>
      <c r="H303" s="18" t="s">
        <v>6866</v>
      </c>
      <c r="I303" s="18" t="s">
        <v>6863</v>
      </c>
      <c r="K303" s="18" t="s">
        <v>6862</v>
      </c>
      <c r="L303" s="18" t="s">
        <v>6861</v>
      </c>
      <c r="M303" s="18" t="s">
        <v>6860</v>
      </c>
      <c r="N303" s="16" t="s">
        <v>2078</v>
      </c>
      <c r="O303" s="17" t="s">
        <v>2817</v>
      </c>
      <c r="P303" s="17" t="s">
        <v>2816</v>
      </c>
      <c r="Q303" s="17" t="s">
        <v>1842</v>
      </c>
      <c r="R303" s="17" t="s">
        <v>1855</v>
      </c>
      <c r="S303" s="112" t="s">
        <v>6865</v>
      </c>
      <c r="T303" s="16" t="s">
        <v>6859</v>
      </c>
    </row>
    <row r="304" spans="1:20" x14ac:dyDescent="0.35">
      <c r="A304" s="18" t="s">
        <v>2400</v>
      </c>
      <c r="B304" s="18" t="s">
        <v>1862</v>
      </c>
      <c r="C304" s="17" t="s">
        <v>6851</v>
      </c>
      <c r="D304" s="17" t="s">
        <v>1867</v>
      </c>
      <c r="E304" s="17" t="s">
        <v>9520</v>
      </c>
      <c r="F304" s="26" t="str">
        <f t="shared" si="4"/>
        <v>1309501002600</v>
      </c>
      <c r="G304" s="18" t="s">
        <v>6858</v>
      </c>
      <c r="H304" s="18" t="s">
        <v>6857</v>
      </c>
      <c r="I304" s="18" t="s">
        <v>6856</v>
      </c>
      <c r="J304" s="16" t="s">
        <v>6850</v>
      </c>
      <c r="K304" s="18" t="s">
        <v>6849</v>
      </c>
      <c r="L304" s="18" t="s">
        <v>6855</v>
      </c>
      <c r="M304" s="18" t="s">
        <v>6854</v>
      </c>
      <c r="N304" s="16" t="s">
        <v>1834</v>
      </c>
      <c r="O304" s="17" t="s">
        <v>2817</v>
      </c>
      <c r="P304" s="17" t="s">
        <v>2816</v>
      </c>
      <c r="Q304" s="17" t="s">
        <v>1842</v>
      </c>
      <c r="R304" s="17" t="s">
        <v>1855</v>
      </c>
      <c r="S304" s="112" t="s">
        <v>6853</v>
      </c>
      <c r="T304" s="16" t="s">
        <v>6852</v>
      </c>
    </row>
    <row r="305" spans="1:20" x14ac:dyDescent="0.35">
      <c r="A305" s="18" t="s">
        <v>2400</v>
      </c>
      <c r="B305" s="18" t="s">
        <v>1862</v>
      </c>
      <c r="C305" s="17" t="s">
        <v>6845</v>
      </c>
      <c r="D305" s="17" t="s">
        <v>1949</v>
      </c>
      <c r="E305" s="17" t="s">
        <v>9520</v>
      </c>
      <c r="F305" s="26" t="str">
        <f t="shared" si="4"/>
        <v>1309501100400</v>
      </c>
      <c r="G305" s="18" t="s">
        <v>6848</v>
      </c>
      <c r="H305" s="18" t="s">
        <v>6847</v>
      </c>
      <c r="I305" s="18" t="s">
        <v>5094</v>
      </c>
      <c r="J305" s="16" t="s">
        <v>6844</v>
      </c>
      <c r="K305" s="18" t="s">
        <v>6843</v>
      </c>
      <c r="L305" s="18" t="s">
        <v>6842</v>
      </c>
      <c r="M305" s="18" t="s">
        <v>6841</v>
      </c>
      <c r="N305" s="16" t="s">
        <v>2078</v>
      </c>
      <c r="O305" s="17" t="s">
        <v>2817</v>
      </c>
      <c r="P305" s="17" t="s">
        <v>2816</v>
      </c>
      <c r="Q305" s="17" t="s">
        <v>1842</v>
      </c>
      <c r="R305" s="17" t="s">
        <v>1855</v>
      </c>
      <c r="S305" s="112" t="s">
        <v>6846</v>
      </c>
      <c r="T305" s="16" t="s">
        <v>6840</v>
      </c>
    </row>
    <row r="306" spans="1:20" x14ac:dyDescent="0.35">
      <c r="A306" s="18" t="s">
        <v>2400</v>
      </c>
      <c r="B306" s="18" t="s">
        <v>1862</v>
      </c>
      <c r="C306" s="17" t="s">
        <v>6837</v>
      </c>
      <c r="D306" s="17" t="s">
        <v>1949</v>
      </c>
      <c r="E306" s="17" t="s">
        <v>9520</v>
      </c>
      <c r="F306" s="26" t="str">
        <f t="shared" si="4"/>
        <v>1309501500400</v>
      </c>
      <c r="G306" s="18" t="s">
        <v>6839</v>
      </c>
      <c r="H306" s="18" t="s">
        <v>6836</v>
      </c>
      <c r="I306" s="18" t="s">
        <v>6835</v>
      </c>
      <c r="K306" s="18" t="s">
        <v>6834</v>
      </c>
      <c r="L306" s="18" t="s">
        <v>6833</v>
      </c>
      <c r="M306" s="18" t="s">
        <v>6832</v>
      </c>
      <c r="N306" s="16" t="s">
        <v>1827</v>
      </c>
      <c r="O306" s="17" t="s">
        <v>4961</v>
      </c>
      <c r="P306" s="17" t="s">
        <v>2674</v>
      </c>
      <c r="Q306" s="17" t="s">
        <v>1842</v>
      </c>
      <c r="R306" s="17" t="s">
        <v>1855</v>
      </c>
      <c r="S306" s="112" t="s">
        <v>6838</v>
      </c>
      <c r="T306" s="16" t="s">
        <v>6831</v>
      </c>
    </row>
    <row r="307" spans="1:20" x14ac:dyDescent="0.35">
      <c r="A307" s="18" t="s">
        <v>2400</v>
      </c>
      <c r="B307" s="18" t="s">
        <v>1862</v>
      </c>
      <c r="C307" s="17" t="s">
        <v>6825</v>
      </c>
      <c r="D307" s="17" t="s">
        <v>1949</v>
      </c>
      <c r="E307" s="17" t="s">
        <v>9520</v>
      </c>
      <c r="F307" s="26" t="str">
        <f t="shared" si="4"/>
        <v>1309504900400</v>
      </c>
      <c r="G307" s="18" t="s">
        <v>6830</v>
      </c>
      <c r="H307" s="18" t="s">
        <v>6829</v>
      </c>
      <c r="I307" s="18" t="s">
        <v>6824</v>
      </c>
      <c r="K307" s="18" t="s">
        <v>6817</v>
      </c>
      <c r="L307" s="18" t="s">
        <v>6823</v>
      </c>
      <c r="M307" s="18" t="s">
        <v>6828</v>
      </c>
      <c r="N307" s="16" t="s">
        <v>1827</v>
      </c>
      <c r="O307" s="17" t="s">
        <v>2817</v>
      </c>
      <c r="P307" s="17" t="s">
        <v>2816</v>
      </c>
      <c r="Q307" s="17" t="s">
        <v>1842</v>
      </c>
      <c r="R307" s="17" t="s">
        <v>1855</v>
      </c>
      <c r="S307" s="112" t="s">
        <v>6827</v>
      </c>
      <c r="T307" s="16" t="s">
        <v>6826</v>
      </c>
    </row>
    <row r="308" spans="1:20" x14ac:dyDescent="0.35">
      <c r="A308" s="18" t="s">
        <v>2400</v>
      </c>
      <c r="B308" s="18" t="s">
        <v>1862</v>
      </c>
      <c r="C308" s="17" t="s">
        <v>6819</v>
      </c>
      <c r="D308" s="17" t="s">
        <v>1879</v>
      </c>
      <c r="E308" s="17" t="s">
        <v>9520</v>
      </c>
      <c r="F308" s="26" t="str">
        <f t="shared" si="4"/>
        <v>1309509901600</v>
      </c>
      <c r="G308" s="18" t="s">
        <v>6822</v>
      </c>
      <c r="H308" s="18" t="s">
        <v>6821</v>
      </c>
      <c r="I308" s="18" t="s">
        <v>6818</v>
      </c>
      <c r="K308" s="18" t="s">
        <v>6817</v>
      </c>
      <c r="L308" s="18" t="s">
        <v>6816</v>
      </c>
      <c r="M308" s="18" t="s">
        <v>6815</v>
      </c>
      <c r="N308" s="16" t="s">
        <v>1829</v>
      </c>
      <c r="O308" s="17" t="s">
        <v>2817</v>
      </c>
      <c r="P308" s="17" t="s">
        <v>2816</v>
      </c>
      <c r="Q308" s="17" t="s">
        <v>1842</v>
      </c>
      <c r="R308" s="17" t="s">
        <v>1855</v>
      </c>
      <c r="S308" s="112" t="s">
        <v>6820</v>
      </c>
      <c r="T308" s="16" t="s">
        <v>6814</v>
      </c>
    </row>
    <row r="309" spans="1:20" x14ac:dyDescent="0.35">
      <c r="A309" s="18" t="s">
        <v>6790</v>
      </c>
      <c r="B309" s="18" t="s">
        <v>1862</v>
      </c>
      <c r="C309" s="17" t="s">
        <v>6792</v>
      </c>
      <c r="D309" s="17" t="s">
        <v>1850</v>
      </c>
      <c r="E309" s="17" t="s">
        <v>9520</v>
      </c>
      <c r="F309" s="26" t="str">
        <f t="shared" si="4"/>
        <v>1501629902500</v>
      </c>
      <c r="G309" s="18" t="s">
        <v>6813</v>
      </c>
      <c r="H309" s="18" t="s">
        <v>6812</v>
      </c>
      <c r="I309" s="18" t="s">
        <v>6811</v>
      </c>
      <c r="K309" s="18" t="s">
        <v>1815</v>
      </c>
      <c r="L309" s="18" t="s">
        <v>6810</v>
      </c>
      <c r="M309" s="18" t="s">
        <v>6809</v>
      </c>
      <c r="N309" s="16" t="s">
        <v>1830</v>
      </c>
      <c r="O309" s="17" t="s">
        <v>1856</v>
      </c>
      <c r="P309" s="17" t="s">
        <v>1814</v>
      </c>
      <c r="Q309" s="17" t="s">
        <v>1813</v>
      </c>
      <c r="R309" s="17" t="s">
        <v>1855</v>
      </c>
      <c r="S309" s="112" t="s">
        <v>6808</v>
      </c>
      <c r="T309" s="16" t="s">
        <v>6807</v>
      </c>
    </row>
    <row r="310" spans="1:20" x14ac:dyDescent="0.35">
      <c r="A310" s="18" t="s">
        <v>6718</v>
      </c>
      <c r="B310" s="18" t="s">
        <v>1862</v>
      </c>
      <c r="C310" s="17" t="s">
        <v>6782</v>
      </c>
      <c r="D310" s="17" t="s">
        <v>1867</v>
      </c>
      <c r="E310" s="17" t="s">
        <v>9520</v>
      </c>
      <c r="F310" s="26" t="str">
        <f t="shared" si="4"/>
        <v>1601942402600</v>
      </c>
      <c r="G310" s="18" t="s">
        <v>6788</v>
      </c>
      <c r="H310" s="18" t="s">
        <v>6787</v>
      </c>
      <c r="I310" s="18" t="s">
        <v>6784</v>
      </c>
      <c r="K310" s="18" t="s">
        <v>6781</v>
      </c>
      <c r="L310" s="18" t="s">
        <v>6783</v>
      </c>
      <c r="M310" s="18" t="s">
        <v>6786</v>
      </c>
      <c r="N310" s="16" t="s">
        <v>1830</v>
      </c>
      <c r="O310" s="16" t="s">
        <v>4885</v>
      </c>
      <c r="P310" s="16" t="s">
        <v>4884</v>
      </c>
      <c r="Q310" s="16" t="s">
        <v>1879</v>
      </c>
      <c r="R310" s="17" t="s">
        <v>1855</v>
      </c>
      <c r="S310" s="112" t="s">
        <v>6785</v>
      </c>
      <c r="T310" s="16" t="s">
        <v>6780</v>
      </c>
    </row>
    <row r="311" spans="1:20" x14ac:dyDescent="0.35">
      <c r="A311" s="18" t="s">
        <v>6718</v>
      </c>
      <c r="B311" s="18" t="s">
        <v>1862</v>
      </c>
      <c r="C311" s="17" t="s">
        <v>6772</v>
      </c>
      <c r="D311" s="17" t="s">
        <v>1867</v>
      </c>
      <c r="E311" s="17" t="s">
        <v>9520</v>
      </c>
      <c r="F311" s="26" t="str">
        <f t="shared" si="4"/>
        <v>1601942502600</v>
      </c>
      <c r="G311" s="18" t="s">
        <v>6779</v>
      </c>
      <c r="H311" s="18" t="s">
        <v>6778</v>
      </c>
      <c r="I311" s="18" t="s">
        <v>6775</v>
      </c>
      <c r="K311" s="18" t="s">
        <v>6771</v>
      </c>
      <c r="L311" s="18" t="s">
        <v>6774</v>
      </c>
      <c r="M311" s="18" t="s">
        <v>6773</v>
      </c>
      <c r="N311" s="16" t="s">
        <v>1830</v>
      </c>
      <c r="O311" s="16" t="s">
        <v>3225</v>
      </c>
      <c r="P311" s="16" t="s">
        <v>3224</v>
      </c>
      <c r="Q311" s="16" t="s">
        <v>1879</v>
      </c>
      <c r="R311" s="17" t="s">
        <v>1855</v>
      </c>
      <c r="S311" s="112" t="s">
        <v>6777</v>
      </c>
      <c r="T311" s="16" t="s">
        <v>6776</v>
      </c>
    </row>
    <row r="312" spans="1:20" x14ac:dyDescent="0.35">
      <c r="A312" s="18" t="s">
        <v>6718</v>
      </c>
      <c r="B312" s="18" t="s">
        <v>1862</v>
      </c>
      <c r="C312" s="17" t="s">
        <v>6765</v>
      </c>
      <c r="D312" s="17" t="s">
        <v>1867</v>
      </c>
      <c r="E312" s="17" t="s">
        <v>9520</v>
      </c>
      <c r="F312" s="26" t="str">
        <f t="shared" si="4"/>
        <v>1601942602600</v>
      </c>
      <c r="G312" s="18" t="s">
        <v>6770</v>
      </c>
      <c r="H312" s="18" t="s">
        <v>6766</v>
      </c>
      <c r="I312" s="18" t="s">
        <v>6764</v>
      </c>
      <c r="J312" s="16" t="s">
        <v>6763</v>
      </c>
      <c r="K312" s="18" t="s">
        <v>6762</v>
      </c>
      <c r="L312" s="18" t="s">
        <v>6761</v>
      </c>
      <c r="M312" s="18" t="s">
        <v>6769</v>
      </c>
      <c r="N312" s="16" t="s">
        <v>1830</v>
      </c>
      <c r="O312" s="16" t="s">
        <v>4885</v>
      </c>
      <c r="P312" s="16" t="s">
        <v>4884</v>
      </c>
      <c r="Q312" s="16" t="s">
        <v>1879</v>
      </c>
      <c r="R312" s="17" t="s">
        <v>1855</v>
      </c>
      <c r="S312" s="112" t="s">
        <v>6768</v>
      </c>
      <c r="T312" s="16" t="s">
        <v>6767</v>
      </c>
    </row>
    <row r="313" spans="1:20" x14ac:dyDescent="0.35">
      <c r="A313" s="18" t="s">
        <v>6718</v>
      </c>
      <c r="B313" s="18" t="s">
        <v>1862</v>
      </c>
      <c r="C313" s="17" t="s">
        <v>6754</v>
      </c>
      <c r="D313" s="17" t="s">
        <v>1867</v>
      </c>
      <c r="E313" s="17" t="s">
        <v>9520</v>
      </c>
      <c r="F313" s="26" t="str">
        <f t="shared" si="4"/>
        <v>1601942702600</v>
      </c>
      <c r="G313" s="18" t="s">
        <v>6760</v>
      </c>
      <c r="H313" s="18" t="s">
        <v>6759</v>
      </c>
      <c r="I313" s="18" t="s">
        <v>6758</v>
      </c>
      <c r="K313" s="18" t="s">
        <v>6753</v>
      </c>
      <c r="L313" s="18" t="s">
        <v>6757</v>
      </c>
      <c r="M313" s="18" t="s">
        <v>6756</v>
      </c>
      <c r="N313" s="16" t="s">
        <v>1830</v>
      </c>
      <c r="O313" s="16" t="s">
        <v>4885</v>
      </c>
      <c r="P313" s="16" t="s">
        <v>4884</v>
      </c>
      <c r="Q313" s="16" t="s">
        <v>1846</v>
      </c>
      <c r="R313" s="17" t="s">
        <v>1855</v>
      </c>
      <c r="S313" s="112" t="s">
        <v>6755</v>
      </c>
      <c r="T313" s="16" t="s">
        <v>6752</v>
      </c>
    </row>
    <row r="314" spans="1:20" x14ac:dyDescent="0.35">
      <c r="A314" s="18" t="s">
        <v>6718</v>
      </c>
      <c r="B314" s="18" t="s">
        <v>1862</v>
      </c>
      <c r="C314" s="17" t="s">
        <v>6743</v>
      </c>
      <c r="D314" s="17" t="s">
        <v>1867</v>
      </c>
      <c r="E314" s="17" t="s">
        <v>9520</v>
      </c>
      <c r="F314" s="26" t="str">
        <f t="shared" si="4"/>
        <v>1601942802600</v>
      </c>
      <c r="G314" s="18" t="s">
        <v>6751</v>
      </c>
      <c r="H314" s="18" t="s">
        <v>6750</v>
      </c>
      <c r="I314" s="18" t="s">
        <v>6749</v>
      </c>
      <c r="K314" s="18" t="s">
        <v>6744</v>
      </c>
      <c r="L314" s="18" t="s">
        <v>6748</v>
      </c>
      <c r="M314" s="18" t="s">
        <v>6747</v>
      </c>
      <c r="N314" s="16" t="s">
        <v>1830</v>
      </c>
      <c r="O314" s="16" t="s">
        <v>4885</v>
      </c>
      <c r="P314" s="16" t="s">
        <v>4884</v>
      </c>
      <c r="Q314" s="16" t="s">
        <v>1879</v>
      </c>
      <c r="R314" s="17" t="s">
        <v>1855</v>
      </c>
      <c r="S314" s="112" t="s">
        <v>6746</v>
      </c>
      <c r="T314" s="16" t="s">
        <v>6745</v>
      </c>
    </row>
    <row r="315" spans="1:20" x14ac:dyDescent="0.35">
      <c r="A315" s="18" t="s">
        <v>6718</v>
      </c>
      <c r="B315" s="18" t="s">
        <v>1862</v>
      </c>
      <c r="C315" s="17" t="s">
        <v>6735</v>
      </c>
      <c r="D315" s="17" t="s">
        <v>1867</v>
      </c>
      <c r="E315" s="17" t="s">
        <v>9520</v>
      </c>
      <c r="F315" s="26" t="str">
        <f t="shared" si="4"/>
        <v>1601942902600</v>
      </c>
      <c r="G315" s="18" t="s">
        <v>6742</v>
      </c>
      <c r="H315" s="18" t="s">
        <v>6741</v>
      </c>
      <c r="I315" s="18" t="s">
        <v>6737</v>
      </c>
      <c r="K315" s="18" t="s">
        <v>6734</v>
      </c>
      <c r="L315" s="18" t="s">
        <v>6736</v>
      </c>
      <c r="M315" s="18" t="s">
        <v>6740</v>
      </c>
      <c r="N315" s="16" t="s">
        <v>1830</v>
      </c>
      <c r="O315" s="16" t="s">
        <v>4885</v>
      </c>
      <c r="P315" s="16" t="s">
        <v>4884</v>
      </c>
      <c r="Q315" s="16" t="s">
        <v>1846</v>
      </c>
      <c r="R315" s="17" t="s">
        <v>1855</v>
      </c>
      <c r="S315" s="112" t="s">
        <v>6739</v>
      </c>
      <c r="T315" s="16" t="s">
        <v>6738</v>
      </c>
    </row>
    <row r="316" spans="1:20" x14ac:dyDescent="0.35">
      <c r="A316" s="18" t="s">
        <v>6718</v>
      </c>
      <c r="B316" s="18" t="s">
        <v>1862</v>
      </c>
      <c r="C316" s="17" t="s">
        <v>6727</v>
      </c>
      <c r="D316" s="17" t="s">
        <v>1867</v>
      </c>
      <c r="E316" s="17" t="s">
        <v>9520</v>
      </c>
      <c r="F316" s="26" t="str">
        <f t="shared" si="4"/>
        <v>1601943002600</v>
      </c>
      <c r="G316" s="18" t="s">
        <v>6733</v>
      </c>
      <c r="H316" s="18" t="s">
        <v>6732</v>
      </c>
      <c r="I316" s="18" t="s">
        <v>6729</v>
      </c>
      <c r="K316" s="18" t="s">
        <v>6726</v>
      </c>
      <c r="L316" s="18" t="s">
        <v>6728</v>
      </c>
      <c r="M316" s="18" t="s">
        <v>6731</v>
      </c>
      <c r="N316" s="16" t="s">
        <v>1830</v>
      </c>
      <c r="O316" s="16" t="s">
        <v>3225</v>
      </c>
      <c r="P316" s="16" t="s">
        <v>3224</v>
      </c>
      <c r="Q316" s="16" t="s">
        <v>1846</v>
      </c>
      <c r="R316" s="17" t="s">
        <v>1855</v>
      </c>
      <c r="S316" s="112" t="s">
        <v>6730</v>
      </c>
      <c r="T316" s="16" t="s">
        <v>6725</v>
      </c>
    </row>
    <row r="317" spans="1:20" x14ac:dyDescent="0.35">
      <c r="A317" s="18" t="s">
        <v>6718</v>
      </c>
      <c r="B317" s="18" t="s">
        <v>1862</v>
      </c>
      <c r="C317" s="17" t="s">
        <v>6717</v>
      </c>
      <c r="D317" s="17" t="s">
        <v>1867</v>
      </c>
      <c r="E317" s="17" t="s">
        <v>9520</v>
      </c>
      <c r="F317" s="26" t="str">
        <f t="shared" si="4"/>
        <v>1601943202600</v>
      </c>
      <c r="G317" s="18" t="s">
        <v>6724</v>
      </c>
      <c r="H317" s="18" t="s">
        <v>6723</v>
      </c>
      <c r="I317" s="18" t="s">
        <v>6721</v>
      </c>
      <c r="K317" s="18" t="s">
        <v>6716</v>
      </c>
      <c r="L317" s="18" t="s">
        <v>6720</v>
      </c>
      <c r="M317" s="18" t="s">
        <v>6719</v>
      </c>
      <c r="N317" s="16" t="s">
        <v>1830</v>
      </c>
      <c r="O317" s="16" t="s">
        <v>3225</v>
      </c>
      <c r="P317" s="16" t="s">
        <v>3224</v>
      </c>
      <c r="Q317" s="16" t="s">
        <v>1846</v>
      </c>
      <c r="R317" s="17" t="s">
        <v>1855</v>
      </c>
      <c r="S317" s="112" t="s">
        <v>6722</v>
      </c>
      <c r="T317" s="16" t="s">
        <v>6715</v>
      </c>
    </row>
    <row r="318" spans="1:20" x14ac:dyDescent="0.35">
      <c r="A318" s="18" t="s">
        <v>6698</v>
      </c>
      <c r="B318" s="18" t="s">
        <v>1862</v>
      </c>
      <c r="C318" s="17" t="s">
        <v>6707</v>
      </c>
      <c r="D318" s="17" t="s">
        <v>1867</v>
      </c>
      <c r="E318" s="17" t="s">
        <v>9520</v>
      </c>
      <c r="F318" s="26" t="str">
        <f t="shared" si="4"/>
        <v>1702001502600</v>
      </c>
      <c r="G318" s="18" t="s">
        <v>6714</v>
      </c>
      <c r="H318" s="18" t="s">
        <v>6713</v>
      </c>
      <c r="I318" s="18" t="s">
        <v>6712</v>
      </c>
      <c r="K318" s="18" t="s">
        <v>6706</v>
      </c>
      <c r="L318" s="18" t="s">
        <v>6711</v>
      </c>
      <c r="M318" s="18" t="s">
        <v>6710</v>
      </c>
      <c r="N318" s="16" t="s">
        <v>1830</v>
      </c>
      <c r="O318" s="16" t="s">
        <v>3862</v>
      </c>
      <c r="P318" s="16" t="s">
        <v>2153</v>
      </c>
      <c r="Q318" s="16" t="s">
        <v>1820</v>
      </c>
      <c r="R318" s="17" t="s">
        <v>1855</v>
      </c>
      <c r="S318" s="112" t="s">
        <v>6709</v>
      </c>
      <c r="T318" s="16" t="s">
        <v>6708</v>
      </c>
    </row>
    <row r="319" spans="1:20" x14ac:dyDescent="0.35">
      <c r="A319" s="18" t="s">
        <v>6698</v>
      </c>
      <c r="B319" s="18" t="s">
        <v>1862</v>
      </c>
      <c r="C319" s="17" t="s">
        <v>6697</v>
      </c>
      <c r="D319" s="17" t="s">
        <v>1867</v>
      </c>
      <c r="E319" s="17" t="s">
        <v>9520</v>
      </c>
      <c r="F319" s="26" t="str">
        <f t="shared" si="4"/>
        <v>1702001802600</v>
      </c>
      <c r="G319" s="18" t="s">
        <v>6705</v>
      </c>
      <c r="H319" s="18" t="s">
        <v>6704</v>
      </c>
      <c r="I319" s="18" t="s">
        <v>6701</v>
      </c>
      <c r="K319" s="18" t="s">
        <v>6699</v>
      </c>
      <c r="L319" s="18" t="s">
        <v>6700</v>
      </c>
      <c r="M319" s="18" t="s">
        <v>6703</v>
      </c>
      <c r="N319" s="16" t="s">
        <v>1830</v>
      </c>
      <c r="O319" s="16" t="s">
        <v>3862</v>
      </c>
      <c r="P319" s="16" t="s">
        <v>2153</v>
      </c>
      <c r="Q319" s="16" t="s">
        <v>1820</v>
      </c>
      <c r="R319" s="17" t="s">
        <v>1855</v>
      </c>
      <c r="S319" s="112" t="s">
        <v>6702</v>
      </c>
      <c r="T319" s="16" t="s">
        <v>6696</v>
      </c>
    </row>
    <row r="320" spans="1:20" x14ac:dyDescent="0.35">
      <c r="A320" s="18" t="s">
        <v>6602</v>
      </c>
      <c r="B320" s="18" t="s">
        <v>1862</v>
      </c>
      <c r="C320" s="17" t="s">
        <v>6691</v>
      </c>
      <c r="D320" s="17" t="s">
        <v>1867</v>
      </c>
      <c r="E320" s="17" t="s">
        <v>9520</v>
      </c>
      <c r="F320" s="26" t="str">
        <f t="shared" si="4"/>
        <v>1705300502600</v>
      </c>
      <c r="G320" s="18" t="s">
        <v>6695</v>
      </c>
      <c r="H320" s="18" t="s">
        <v>6694</v>
      </c>
      <c r="I320" s="18" t="s">
        <v>6690</v>
      </c>
      <c r="K320" s="18" t="s">
        <v>4167</v>
      </c>
      <c r="L320" s="18" t="s">
        <v>6689</v>
      </c>
      <c r="M320" s="18" t="s">
        <v>6693</v>
      </c>
      <c r="N320" s="16" t="s">
        <v>1830</v>
      </c>
      <c r="O320" s="16" t="s">
        <v>2145</v>
      </c>
      <c r="P320" s="16" t="s">
        <v>1825</v>
      </c>
      <c r="Q320" s="16" t="s">
        <v>1879</v>
      </c>
      <c r="R320" s="17" t="s">
        <v>1855</v>
      </c>
      <c r="S320" s="112" t="s">
        <v>6692</v>
      </c>
      <c r="T320" s="16" t="s">
        <v>6688</v>
      </c>
    </row>
    <row r="321" spans="1:20" x14ac:dyDescent="0.35">
      <c r="A321" s="18" t="s">
        <v>6602</v>
      </c>
      <c r="B321" s="18" t="s">
        <v>1862</v>
      </c>
      <c r="C321" s="17" t="s">
        <v>6680</v>
      </c>
      <c r="D321" s="17" t="s">
        <v>1867</v>
      </c>
      <c r="E321" s="17" t="s">
        <v>9520</v>
      </c>
      <c r="F321" s="26" t="str">
        <f t="shared" si="4"/>
        <v>17053006J2600</v>
      </c>
      <c r="G321" s="18" t="s">
        <v>6687</v>
      </c>
      <c r="H321" s="18" t="s">
        <v>6685</v>
      </c>
      <c r="I321" s="18" t="s">
        <v>3845</v>
      </c>
      <c r="J321" s="16" t="s">
        <v>6684</v>
      </c>
      <c r="K321" s="18" t="s">
        <v>6683</v>
      </c>
      <c r="L321" s="18" t="s">
        <v>6682</v>
      </c>
      <c r="M321" s="18" t="s">
        <v>6681</v>
      </c>
      <c r="N321" s="16" t="s">
        <v>1830</v>
      </c>
      <c r="O321" s="16" t="s">
        <v>2145</v>
      </c>
      <c r="P321" s="16" t="s">
        <v>1825</v>
      </c>
      <c r="Q321" s="16" t="s">
        <v>1879</v>
      </c>
      <c r="R321" s="17" t="s">
        <v>1855</v>
      </c>
      <c r="S321" s="112" t="s">
        <v>6686</v>
      </c>
      <c r="T321" s="16" t="s">
        <v>6679</v>
      </c>
    </row>
    <row r="322" spans="1:20" x14ac:dyDescent="0.35">
      <c r="A322" s="18" t="s">
        <v>6602</v>
      </c>
      <c r="B322" s="18" t="s">
        <v>1862</v>
      </c>
      <c r="C322" s="17" t="s">
        <v>6671</v>
      </c>
      <c r="D322" s="17" t="s">
        <v>1867</v>
      </c>
      <c r="E322" s="17" t="s">
        <v>9520</v>
      </c>
      <c r="F322" s="26" t="str">
        <f t="shared" si="4"/>
        <v>1705300802600</v>
      </c>
      <c r="G322" s="18" t="s">
        <v>6678</v>
      </c>
      <c r="H322" s="18" t="s">
        <v>6677</v>
      </c>
      <c r="I322" s="18" t="s">
        <v>6676</v>
      </c>
      <c r="K322" s="18" t="s">
        <v>6672</v>
      </c>
      <c r="L322" s="18" t="s">
        <v>6675</v>
      </c>
      <c r="M322" s="18" t="s">
        <v>6674</v>
      </c>
      <c r="N322" s="16" t="s">
        <v>1830</v>
      </c>
      <c r="O322" s="16" t="s">
        <v>1826</v>
      </c>
      <c r="P322" s="16" t="s">
        <v>1825</v>
      </c>
      <c r="Q322" s="16" t="s">
        <v>1879</v>
      </c>
      <c r="R322" s="17" t="s">
        <v>1855</v>
      </c>
      <c r="S322" s="112" t="s">
        <v>6673</v>
      </c>
    </row>
    <row r="323" spans="1:20" x14ac:dyDescent="0.35">
      <c r="A323" s="18" t="s">
        <v>6602</v>
      </c>
      <c r="B323" s="18" t="s">
        <v>1862</v>
      </c>
      <c r="C323" s="17" t="s">
        <v>6666</v>
      </c>
      <c r="D323" s="17" t="s">
        <v>4226</v>
      </c>
      <c r="E323" s="17" t="s">
        <v>9520</v>
      </c>
      <c r="F323" s="26" t="str">
        <f t="shared" ref="F323:F386" si="5">CONCATENATE(C323,D323,E323)</f>
        <v>1705307402700</v>
      </c>
      <c r="G323" s="18" t="s">
        <v>6670</v>
      </c>
      <c r="H323" s="18" t="s">
        <v>6669</v>
      </c>
      <c r="I323" s="18" t="s">
        <v>6665</v>
      </c>
      <c r="K323" s="18" t="s">
        <v>6664</v>
      </c>
      <c r="L323" s="18" t="s">
        <v>6663</v>
      </c>
      <c r="M323" s="18" t="s">
        <v>6668</v>
      </c>
      <c r="N323" s="16" t="s">
        <v>1830</v>
      </c>
      <c r="O323" s="16" t="s">
        <v>2145</v>
      </c>
      <c r="P323" s="16" t="s">
        <v>1825</v>
      </c>
      <c r="Q323" s="16" t="s">
        <v>1879</v>
      </c>
      <c r="R323" s="17" t="s">
        <v>1855</v>
      </c>
      <c r="S323" s="112" t="s">
        <v>6667</v>
      </c>
      <c r="T323" s="16" t="s">
        <v>6662</v>
      </c>
    </row>
    <row r="324" spans="1:20" x14ac:dyDescent="0.35">
      <c r="A324" s="18" t="s">
        <v>6602</v>
      </c>
      <c r="B324" s="18" t="s">
        <v>1862</v>
      </c>
      <c r="C324" s="17" t="s">
        <v>6658</v>
      </c>
      <c r="D324" s="17" t="s">
        <v>1928</v>
      </c>
      <c r="E324" s="17" t="s">
        <v>9520</v>
      </c>
      <c r="F324" s="26" t="str">
        <f t="shared" si="5"/>
        <v>1705309001700</v>
      </c>
      <c r="G324" s="18" t="s">
        <v>6661</v>
      </c>
      <c r="H324" s="18" t="s">
        <v>6660</v>
      </c>
      <c r="I324" s="18" t="s">
        <v>6657</v>
      </c>
      <c r="K324" s="18" t="s">
        <v>6615</v>
      </c>
      <c r="L324" s="18" t="s">
        <v>6656</v>
      </c>
      <c r="M324" s="18" t="s">
        <v>6655</v>
      </c>
      <c r="N324" s="16" t="s">
        <v>1829</v>
      </c>
      <c r="O324" s="16" t="s">
        <v>2145</v>
      </c>
      <c r="P324" s="16" t="s">
        <v>1825</v>
      </c>
      <c r="Q324" s="16" t="s">
        <v>1879</v>
      </c>
      <c r="R324" s="17" t="s">
        <v>1855</v>
      </c>
      <c r="S324" s="112" t="s">
        <v>6659</v>
      </c>
      <c r="T324" s="16" t="s">
        <v>6654</v>
      </c>
    </row>
    <row r="325" spans="1:20" x14ac:dyDescent="0.35">
      <c r="A325" s="18" t="s">
        <v>6602</v>
      </c>
      <c r="B325" s="18" t="s">
        <v>1862</v>
      </c>
      <c r="C325" s="17" t="s">
        <v>6651</v>
      </c>
      <c r="D325" s="17" t="s">
        <v>1928</v>
      </c>
      <c r="E325" s="17" t="s">
        <v>9520</v>
      </c>
      <c r="F325" s="26" t="str">
        <f t="shared" si="5"/>
        <v>1705323001700</v>
      </c>
      <c r="G325" s="18" t="s">
        <v>6653</v>
      </c>
      <c r="H325" s="18" t="s">
        <v>6649</v>
      </c>
      <c r="I325" s="18" t="s">
        <v>6648</v>
      </c>
      <c r="K325" s="18" t="s">
        <v>6643</v>
      </c>
      <c r="L325" s="18" t="s">
        <v>6647</v>
      </c>
      <c r="M325" s="18" t="s">
        <v>6646</v>
      </c>
      <c r="N325" s="16" t="s">
        <v>1829</v>
      </c>
      <c r="O325" s="16" t="s">
        <v>2145</v>
      </c>
      <c r="P325" s="16" t="s">
        <v>1825</v>
      </c>
      <c r="Q325" s="16" t="s">
        <v>1879</v>
      </c>
      <c r="R325" s="17" t="s">
        <v>1855</v>
      </c>
      <c r="S325" s="112" t="s">
        <v>6652</v>
      </c>
      <c r="T325" s="16" t="s">
        <v>6642</v>
      </c>
    </row>
    <row r="326" spans="1:20" x14ac:dyDescent="0.35">
      <c r="A326" s="18" t="s">
        <v>6602</v>
      </c>
      <c r="B326" s="18" t="s">
        <v>1862</v>
      </c>
      <c r="C326" s="17" t="s">
        <v>6644</v>
      </c>
      <c r="D326" s="17" t="s">
        <v>1914</v>
      </c>
      <c r="E326" s="17" t="s">
        <v>9520</v>
      </c>
      <c r="F326" s="26" t="str">
        <f t="shared" si="5"/>
        <v>1705323200200</v>
      </c>
      <c r="G326" s="18" t="s">
        <v>6650</v>
      </c>
      <c r="H326" s="18" t="s">
        <v>6649</v>
      </c>
      <c r="I326" s="18" t="s">
        <v>6648</v>
      </c>
      <c r="K326" s="18" t="s">
        <v>6643</v>
      </c>
      <c r="L326" s="18" t="s">
        <v>6647</v>
      </c>
      <c r="M326" s="18" t="s">
        <v>6646</v>
      </c>
      <c r="N326" s="16" t="s">
        <v>1827</v>
      </c>
      <c r="O326" s="16" t="s">
        <v>2145</v>
      </c>
      <c r="P326" s="16" t="s">
        <v>1825</v>
      </c>
      <c r="Q326" s="16" t="s">
        <v>1879</v>
      </c>
      <c r="R326" s="17" t="s">
        <v>1855</v>
      </c>
      <c r="S326" s="112" t="s">
        <v>6645</v>
      </c>
      <c r="T326" s="16" t="s">
        <v>6642</v>
      </c>
    </row>
    <row r="327" spans="1:20" x14ac:dyDescent="0.35">
      <c r="A327" s="18" t="s">
        <v>6602</v>
      </c>
      <c r="B327" s="18" t="s">
        <v>1862</v>
      </c>
      <c r="C327" s="17" t="s">
        <v>6639</v>
      </c>
      <c r="D327" s="17" t="s">
        <v>1949</v>
      </c>
      <c r="E327" s="17" t="s">
        <v>9520</v>
      </c>
      <c r="F327" s="26" t="str">
        <f t="shared" si="5"/>
        <v>1705342500400</v>
      </c>
      <c r="G327" s="18" t="s">
        <v>6641</v>
      </c>
      <c r="H327" s="18" t="s">
        <v>6638</v>
      </c>
      <c r="I327" s="18" t="s">
        <v>6637</v>
      </c>
      <c r="J327" s="16" t="s">
        <v>6636</v>
      </c>
      <c r="K327" s="18" t="s">
        <v>6635</v>
      </c>
      <c r="L327" s="18" t="s">
        <v>6634</v>
      </c>
      <c r="M327" s="18" t="s">
        <v>6633</v>
      </c>
      <c r="N327" s="16" t="s">
        <v>2078</v>
      </c>
      <c r="O327" s="16" t="s">
        <v>2145</v>
      </c>
      <c r="P327" s="16" t="s">
        <v>1825</v>
      </c>
      <c r="Q327" s="16" t="s">
        <v>1879</v>
      </c>
      <c r="R327" s="17" t="s">
        <v>1855</v>
      </c>
      <c r="S327" s="112" t="s">
        <v>6640</v>
      </c>
      <c r="T327" s="16" t="s">
        <v>6632</v>
      </c>
    </row>
    <row r="328" spans="1:20" x14ac:dyDescent="0.35">
      <c r="A328" s="18" t="s">
        <v>6602</v>
      </c>
      <c r="B328" s="18" t="s">
        <v>1862</v>
      </c>
      <c r="C328" s="17" t="s">
        <v>6629</v>
      </c>
      <c r="D328" s="17" t="s">
        <v>1949</v>
      </c>
      <c r="E328" s="17" t="s">
        <v>9520</v>
      </c>
      <c r="F328" s="26" t="str">
        <f t="shared" si="5"/>
        <v>1705342600400</v>
      </c>
      <c r="G328" s="18" t="s">
        <v>6631</v>
      </c>
      <c r="H328" s="18" t="s">
        <v>6628</v>
      </c>
      <c r="I328" s="18" t="s">
        <v>6627</v>
      </c>
      <c r="K328" s="18" t="s">
        <v>6626</v>
      </c>
      <c r="L328" s="18" t="s">
        <v>6625</v>
      </c>
      <c r="M328" s="18" t="s">
        <v>6624</v>
      </c>
      <c r="N328" s="16" t="s">
        <v>2078</v>
      </c>
      <c r="O328" s="16" t="s">
        <v>2145</v>
      </c>
      <c r="P328" s="16" t="s">
        <v>1825</v>
      </c>
      <c r="Q328" s="16" t="s">
        <v>1879</v>
      </c>
      <c r="R328" s="17" t="s">
        <v>1855</v>
      </c>
      <c r="S328" s="112" t="s">
        <v>6630</v>
      </c>
      <c r="T328" s="16" t="s">
        <v>6623</v>
      </c>
    </row>
    <row r="329" spans="1:20" x14ac:dyDescent="0.35">
      <c r="A329" s="18" t="s">
        <v>6602</v>
      </c>
      <c r="B329" s="18" t="s">
        <v>1862</v>
      </c>
      <c r="C329" s="17" t="s">
        <v>6616</v>
      </c>
      <c r="D329" s="17" t="s">
        <v>1949</v>
      </c>
      <c r="E329" s="17" t="s">
        <v>9520</v>
      </c>
      <c r="F329" s="26" t="str">
        <f t="shared" si="5"/>
        <v>1705342900400</v>
      </c>
      <c r="G329" s="18" t="s">
        <v>6622</v>
      </c>
      <c r="H329" s="18" t="s">
        <v>6621</v>
      </c>
      <c r="I329" s="18" t="s">
        <v>6618</v>
      </c>
      <c r="K329" s="18" t="s">
        <v>6615</v>
      </c>
      <c r="L329" s="18" t="s">
        <v>6617</v>
      </c>
      <c r="M329" s="18" t="s">
        <v>6620</v>
      </c>
      <c r="N329" s="16" t="s">
        <v>1827</v>
      </c>
      <c r="O329" s="16" t="s">
        <v>2145</v>
      </c>
      <c r="P329" s="16" t="s">
        <v>1825</v>
      </c>
      <c r="Q329" s="16" t="s">
        <v>1879</v>
      </c>
      <c r="R329" s="17" t="s">
        <v>1855</v>
      </c>
      <c r="S329" s="112" t="s">
        <v>6619</v>
      </c>
      <c r="T329" s="16" t="s">
        <v>6614</v>
      </c>
    </row>
    <row r="330" spans="1:20" x14ac:dyDescent="0.35">
      <c r="A330" s="18" t="s">
        <v>6602</v>
      </c>
      <c r="B330" s="18" t="s">
        <v>1862</v>
      </c>
      <c r="C330" s="17" t="s">
        <v>6610</v>
      </c>
      <c r="D330" s="17" t="s">
        <v>1949</v>
      </c>
      <c r="E330" s="17" t="s">
        <v>9520</v>
      </c>
      <c r="F330" s="26" t="str">
        <f t="shared" si="5"/>
        <v>1705343500400</v>
      </c>
      <c r="G330" s="18" t="s">
        <v>6613</v>
      </c>
      <c r="H330" s="18" t="s">
        <v>6612</v>
      </c>
      <c r="I330" s="18" t="s">
        <v>6609</v>
      </c>
      <c r="K330" s="18" t="s">
        <v>6608</v>
      </c>
      <c r="L330" s="18" t="s">
        <v>6607</v>
      </c>
      <c r="M330" s="18" t="s">
        <v>6606</v>
      </c>
      <c r="N330" s="16" t="s">
        <v>1827</v>
      </c>
      <c r="O330" s="16" t="s">
        <v>2145</v>
      </c>
      <c r="P330" s="16" t="s">
        <v>1825</v>
      </c>
      <c r="Q330" s="16" t="s">
        <v>1879</v>
      </c>
      <c r="R330" s="17" t="s">
        <v>1855</v>
      </c>
      <c r="S330" s="112" t="s">
        <v>6611</v>
      </c>
      <c r="T330" s="16" t="s">
        <v>6605</v>
      </c>
    </row>
    <row r="331" spans="1:20" x14ac:dyDescent="0.35">
      <c r="A331" s="18" t="s">
        <v>6602</v>
      </c>
      <c r="B331" s="18" t="s">
        <v>1862</v>
      </c>
      <c r="C331" s="17" t="s">
        <v>6601</v>
      </c>
      <c r="D331" s="17" t="s">
        <v>1949</v>
      </c>
      <c r="E331" s="17" t="s">
        <v>9520</v>
      </c>
      <c r="F331" s="26" t="str">
        <f t="shared" si="5"/>
        <v>1705343800400</v>
      </c>
      <c r="G331" s="18" t="s">
        <v>6604</v>
      </c>
      <c r="H331" s="18" t="s">
        <v>6600</v>
      </c>
      <c r="I331" s="18" t="s">
        <v>6599</v>
      </c>
      <c r="J331" s="16" t="s">
        <v>6599</v>
      </c>
      <c r="K331" s="18" t="s">
        <v>6598</v>
      </c>
      <c r="L331" s="18" t="s">
        <v>6597</v>
      </c>
      <c r="M331" s="18" t="s">
        <v>6596</v>
      </c>
      <c r="N331" s="16" t="s">
        <v>1827</v>
      </c>
      <c r="O331" s="16" t="s">
        <v>2145</v>
      </c>
      <c r="P331" s="16" t="s">
        <v>1825</v>
      </c>
      <c r="Q331" s="16" t="s">
        <v>1879</v>
      </c>
      <c r="R331" s="17" t="s">
        <v>1855</v>
      </c>
      <c r="S331" s="112" t="s">
        <v>6603</v>
      </c>
      <c r="T331" s="16" t="s">
        <v>6595</v>
      </c>
    </row>
    <row r="332" spans="1:20" x14ac:dyDescent="0.35">
      <c r="A332" s="18" t="s">
        <v>6539</v>
      </c>
      <c r="B332" s="18" t="s">
        <v>1862</v>
      </c>
      <c r="C332" s="17" t="s">
        <v>6587</v>
      </c>
      <c r="D332" s="17" t="s">
        <v>1867</v>
      </c>
      <c r="E332" s="17" t="s">
        <v>9520</v>
      </c>
      <c r="F332" s="26" t="str">
        <f t="shared" si="5"/>
        <v>1705402102600</v>
      </c>
      <c r="G332" s="18" t="s">
        <v>6594</v>
      </c>
      <c r="H332" s="18" t="s">
        <v>6593</v>
      </c>
      <c r="I332" s="18" t="s">
        <v>6591</v>
      </c>
      <c r="K332" s="18" t="s">
        <v>6590</v>
      </c>
      <c r="L332" s="18" t="s">
        <v>6589</v>
      </c>
      <c r="M332" s="18" t="s">
        <v>6588</v>
      </c>
      <c r="N332" s="16" t="s">
        <v>1834</v>
      </c>
      <c r="O332" s="16" t="s">
        <v>2351</v>
      </c>
      <c r="P332" s="16" t="s">
        <v>2339</v>
      </c>
      <c r="Q332" s="16" t="s">
        <v>1824</v>
      </c>
      <c r="R332" s="17" t="s">
        <v>1855</v>
      </c>
      <c r="S332" s="112" t="s">
        <v>6592</v>
      </c>
      <c r="T332" s="16" t="s">
        <v>6586</v>
      </c>
    </row>
    <row r="333" spans="1:20" x14ac:dyDescent="0.35">
      <c r="A333" s="18" t="s">
        <v>6539</v>
      </c>
      <c r="B333" s="18" t="s">
        <v>1862</v>
      </c>
      <c r="C333" s="17" t="s">
        <v>6581</v>
      </c>
      <c r="D333" s="17" t="s">
        <v>1867</v>
      </c>
      <c r="E333" s="17" t="s">
        <v>9520</v>
      </c>
      <c r="F333" s="26" t="str">
        <f t="shared" si="5"/>
        <v>1705402302600</v>
      </c>
      <c r="G333" s="18" t="s">
        <v>6585</v>
      </c>
      <c r="H333" s="18" t="s">
        <v>6584</v>
      </c>
      <c r="I333" s="18" t="s">
        <v>6580</v>
      </c>
      <c r="K333" s="18" t="s">
        <v>6579</v>
      </c>
      <c r="L333" s="18" t="s">
        <v>6578</v>
      </c>
      <c r="M333" s="18" t="s">
        <v>6583</v>
      </c>
      <c r="N333" s="16" t="s">
        <v>1830</v>
      </c>
      <c r="O333" s="16" t="s">
        <v>2351</v>
      </c>
      <c r="P333" s="16" t="s">
        <v>2339</v>
      </c>
      <c r="Q333" s="16" t="s">
        <v>1824</v>
      </c>
      <c r="R333" s="17" t="s">
        <v>1855</v>
      </c>
      <c r="S333" s="112" t="s">
        <v>6582</v>
      </c>
      <c r="T333" s="16" t="s">
        <v>6577</v>
      </c>
    </row>
    <row r="334" spans="1:20" x14ac:dyDescent="0.35">
      <c r="A334" s="18" t="s">
        <v>6539</v>
      </c>
      <c r="B334" s="18" t="s">
        <v>1862</v>
      </c>
      <c r="C334" s="17" t="s">
        <v>6569</v>
      </c>
      <c r="D334" s="17" t="s">
        <v>1914</v>
      </c>
      <c r="E334" s="17" t="s">
        <v>9520</v>
      </c>
      <c r="F334" s="26" t="str">
        <f t="shared" si="5"/>
        <v>1705402700200</v>
      </c>
      <c r="G334" s="18" t="s">
        <v>6576</v>
      </c>
      <c r="H334" s="18" t="s">
        <v>6575</v>
      </c>
      <c r="I334" s="18" t="s">
        <v>6574</v>
      </c>
      <c r="K334" s="18" t="s">
        <v>6536</v>
      </c>
      <c r="L334" s="18" t="s">
        <v>6573</v>
      </c>
      <c r="M334" s="18" t="s">
        <v>6572</v>
      </c>
      <c r="N334" s="16" t="s">
        <v>1827</v>
      </c>
      <c r="O334" s="16" t="s">
        <v>2351</v>
      </c>
      <c r="P334" s="16" t="s">
        <v>2339</v>
      </c>
      <c r="Q334" s="16" t="s">
        <v>1824</v>
      </c>
      <c r="R334" s="17" t="s">
        <v>1855</v>
      </c>
      <c r="S334" s="112" t="s">
        <v>6571</v>
      </c>
      <c r="T334" s="16" t="s">
        <v>6570</v>
      </c>
    </row>
    <row r="335" spans="1:20" x14ac:dyDescent="0.35">
      <c r="A335" s="18" t="s">
        <v>6539</v>
      </c>
      <c r="B335" s="18" t="s">
        <v>1862</v>
      </c>
      <c r="C335" s="17" t="s">
        <v>6565</v>
      </c>
      <c r="D335" s="17" t="s">
        <v>1949</v>
      </c>
      <c r="E335" s="17" t="s">
        <v>9520</v>
      </c>
      <c r="F335" s="26" t="str">
        <f t="shared" si="5"/>
        <v>1705406100400</v>
      </c>
      <c r="G335" s="18" t="s">
        <v>6568</v>
      </c>
      <c r="H335" s="18" t="s">
        <v>6567</v>
      </c>
      <c r="I335" s="18" t="s">
        <v>6564</v>
      </c>
      <c r="K335" s="18" t="s">
        <v>6536</v>
      </c>
      <c r="L335" s="18" t="s">
        <v>6563</v>
      </c>
      <c r="M335" s="18" t="s">
        <v>6562</v>
      </c>
      <c r="N335" s="16" t="s">
        <v>1827</v>
      </c>
      <c r="O335" s="16" t="s">
        <v>2351</v>
      </c>
      <c r="P335" s="16" t="s">
        <v>2339</v>
      </c>
      <c r="Q335" s="16" t="s">
        <v>1824</v>
      </c>
      <c r="R335" s="17" t="s">
        <v>1855</v>
      </c>
      <c r="S335" s="112" t="s">
        <v>6566</v>
      </c>
      <c r="T335" s="16" t="s">
        <v>6561</v>
      </c>
    </row>
    <row r="336" spans="1:20" x14ac:dyDescent="0.35">
      <c r="A336" s="18" t="s">
        <v>6539</v>
      </c>
      <c r="B336" s="18" t="s">
        <v>1862</v>
      </c>
      <c r="C336" s="17" t="s">
        <v>6557</v>
      </c>
      <c r="D336" s="17" t="s">
        <v>1914</v>
      </c>
      <c r="E336" s="17" t="s">
        <v>9520</v>
      </c>
      <c r="F336" s="26" t="str">
        <f t="shared" si="5"/>
        <v>1705408800200</v>
      </c>
      <c r="G336" s="18" t="s">
        <v>6560</v>
      </c>
      <c r="H336" s="18" t="s">
        <v>6556</v>
      </c>
      <c r="I336" s="18" t="s">
        <v>6555</v>
      </c>
      <c r="K336" s="18" t="s">
        <v>6554</v>
      </c>
      <c r="L336" s="18" t="s">
        <v>6553</v>
      </c>
      <c r="M336" s="18" t="s">
        <v>6559</v>
      </c>
      <c r="N336" s="16" t="s">
        <v>2078</v>
      </c>
      <c r="O336" s="16" t="s">
        <v>2351</v>
      </c>
      <c r="P336" s="16" t="s">
        <v>2339</v>
      </c>
      <c r="Q336" s="16" t="s">
        <v>1824</v>
      </c>
      <c r="R336" s="17" t="s">
        <v>1855</v>
      </c>
      <c r="S336" s="112" t="s">
        <v>6558</v>
      </c>
      <c r="T336" s="16" t="s">
        <v>6552</v>
      </c>
    </row>
    <row r="337" spans="1:20" x14ac:dyDescent="0.35">
      <c r="A337" s="18" t="s">
        <v>6539</v>
      </c>
      <c r="B337" s="18" t="s">
        <v>1862</v>
      </c>
      <c r="C337" s="17" t="s">
        <v>6548</v>
      </c>
      <c r="D337" s="17" t="s">
        <v>1949</v>
      </c>
      <c r="E337" s="17" t="s">
        <v>9520</v>
      </c>
      <c r="F337" s="26" t="str">
        <f t="shared" si="5"/>
        <v>1705409200400</v>
      </c>
      <c r="G337" s="18" t="s">
        <v>6551</v>
      </c>
      <c r="H337" s="18" t="s">
        <v>6550</v>
      </c>
      <c r="I337" s="18" t="s">
        <v>6547</v>
      </c>
      <c r="K337" s="18" t="s">
        <v>6536</v>
      </c>
      <c r="L337" s="18" t="s">
        <v>6546</v>
      </c>
      <c r="M337" s="18" t="s">
        <v>6545</v>
      </c>
      <c r="N337" s="16" t="s">
        <v>2078</v>
      </c>
      <c r="O337" s="16" t="s">
        <v>2351</v>
      </c>
      <c r="P337" s="16" t="s">
        <v>2339</v>
      </c>
      <c r="Q337" s="16" t="s">
        <v>1824</v>
      </c>
      <c r="R337" s="17" t="s">
        <v>1855</v>
      </c>
      <c r="S337" s="112" t="s">
        <v>6549</v>
      </c>
      <c r="T337" s="16" t="s">
        <v>6544</v>
      </c>
    </row>
    <row r="338" spans="1:20" x14ac:dyDescent="0.35">
      <c r="A338" s="18" t="s">
        <v>6539</v>
      </c>
      <c r="B338" s="18" t="s">
        <v>1862</v>
      </c>
      <c r="C338" s="17" t="s">
        <v>6538</v>
      </c>
      <c r="D338" s="17" t="s">
        <v>1879</v>
      </c>
      <c r="E338" s="17" t="s">
        <v>9520</v>
      </c>
      <c r="F338" s="26" t="str">
        <f t="shared" si="5"/>
        <v>1705440401600</v>
      </c>
      <c r="G338" s="18" t="s">
        <v>6543</v>
      </c>
      <c r="H338" s="18" t="s">
        <v>6542</v>
      </c>
      <c r="I338" s="18" t="s">
        <v>6537</v>
      </c>
      <c r="K338" s="18" t="s">
        <v>6536</v>
      </c>
      <c r="L338" s="18" t="s">
        <v>6535</v>
      </c>
      <c r="M338" s="18" t="s">
        <v>6534</v>
      </c>
      <c r="N338" s="16" t="s">
        <v>1829</v>
      </c>
      <c r="O338" s="16" t="s">
        <v>2351</v>
      </c>
      <c r="P338" s="16" t="s">
        <v>2339</v>
      </c>
      <c r="Q338" s="16" t="s">
        <v>1824</v>
      </c>
      <c r="R338" s="17" t="s">
        <v>1855</v>
      </c>
      <c r="S338" s="112" t="s">
        <v>6541</v>
      </c>
      <c r="T338" s="16" t="s">
        <v>6540</v>
      </c>
    </row>
    <row r="339" spans="1:20" x14ac:dyDescent="0.35">
      <c r="A339" s="18" t="s">
        <v>6463</v>
      </c>
      <c r="B339" s="18" t="s">
        <v>1862</v>
      </c>
      <c r="C339" s="17" t="s">
        <v>6526</v>
      </c>
      <c r="D339" s="17" t="s">
        <v>1867</v>
      </c>
      <c r="E339" s="17" t="s">
        <v>9520</v>
      </c>
      <c r="F339" s="26" t="str">
        <f t="shared" si="5"/>
        <v>1706400202600</v>
      </c>
      <c r="G339" s="18" t="s">
        <v>6533</v>
      </c>
      <c r="H339" s="18" t="s">
        <v>6532</v>
      </c>
      <c r="I339" s="18" t="s">
        <v>6531</v>
      </c>
      <c r="K339" s="18" t="s">
        <v>6525</v>
      </c>
      <c r="L339" s="18" t="s">
        <v>6530</v>
      </c>
      <c r="M339" s="18" t="s">
        <v>6529</v>
      </c>
      <c r="N339" s="16" t="s">
        <v>1830</v>
      </c>
      <c r="O339" s="16" t="s">
        <v>3862</v>
      </c>
      <c r="P339" s="16" t="s">
        <v>2153</v>
      </c>
      <c r="Q339" s="16" t="s">
        <v>1824</v>
      </c>
      <c r="R339" s="17" t="s">
        <v>1855</v>
      </c>
      <c r="S339" s="112" t="s">
        <v>6528</v>
      </c>
      <c r="T339" s="16" t="s">
        <v>6527</v>
      </c>
    </row>
    <row r="340" spans="1:20" x14ac:dyDescent="0.35">
      <c r="A340" s="18" t="s">
        <v>6463</v>
      </c>
      <c r="B340" s="18" t="s">
        <v>1862</v>
      </c>
      <c r="C340" s="17" t="s">
        <v>6519</v>
      </c>
      <c r="D340" s="17" t="s">
        <v>1867</v>
      </c>
      <c r="E340" s="17" t="s">
        <v>9520</v>
      </c>
      <c r="F340" s="26" t="str">
        <f t="shared" si="5"/>
        <v>1706400302600</v>
      </c>
      <c r="G340" s="18" t="s">
        <v>6524</v>
      </c>
      <c r="H340" s="18" t="s">
        <v>6523</v>
      </c>
      <c r="I340" s="18" t="s">
        <v>6522</v>
      </c>
      <c r="K340" s="18" t="s">
        <v>6518</v>
      </c>
      <c r="L340" s="18" t="s">
        <v>6517</v>
      </c>
      <c r="M340" s="18" t="s">
        <v>6521</v>
      </c>
      <c r="N340" s="16" t="s">
        <v>1830</v>
      </c>
      <c r="O340" s="16" t="s">
        <v>3862</v>
      </c>
      <c r="P340" s="16" t="s">
        <v>2153</v>
      </c>
      <c r="Q340" s="16" t="s">
        <v>1824</v>
      </c>
      <c r="R340" s="17" t="s">
        <v>1855</v>
      </c>
      <c r="S340" s="112" t="s">
        <v>6520</v>
      </c>
      <c r="T340" s="16" t="s">
        <v>6516</v>
      </c>
    </row>
    <row r="341" spans="1:20" x14ac:dyDescent="0.35">
      <c r="A341" s="18" t="s">
        <v>6463</v>
      </c>
      <c r="B341" s="18" t="s">
        <v>1862</v>
      </c>
      <c r="C341" s="17" t="s">
        <v>6509</v>
      </c>
      <c r="D341" s="17" t="s">
        <v>1867</v>
      </c>
      <c r="E341" s="17" t="s">
        <v>9520</v>
      </c>
      <c r="F341" s="26" t="str">
        <f t="shared" si="5"/>
        <v>1706400402600</v>
      </c>
      <c r="G341" s="18" t="s">
        <v>6515</v>
      </c>
      <c r="H341" s="18" t="s">
        <v>6514</v>
      </c>
      <c r="I341" s="18" t="s">
        <v>6511</v>
      </c>
      <c r="K341" s="18" t="s">
        <v>6508</v>
      </c>
      <c r="L341" s="18" t="s">
        <v>6510</v>
      </c>
      <c r="M341" s="18" t="s">
        <v>6513</v>
      </c>
      <c r="N341" s="16" t="s">
        <v>1830</v>
      </c>
      <c r="O341" s="16" t="s">
        <v>3862</v>
      </c>
      <c r="P341" s="16" t="s">
        <v>2153</v>
      </c>
      <c r="Q341" s="16" t="s">
        <v>1824</v>
      </c>
      <c r="R341" s="17" t="s">
        <v>1855</v>
      </c>
      <c r="S341" s="112" t="s">
        <v>6512</v>
      </c>
      <c r="T341" s="16" t="s">
        <v>6507</v>
      </c>
    </row>
    <row r="342" spans="1:20" x14ac:dyDescent="0.35">
      <c r="A342" s="18" t="s">
        <v>6463</v>
      </c>
      <c r="B342" s="18" t="s">
        <v>1862</v>
      </c>
      <c r="C342" s="17" t="s">
        <v>6498</v>
      </c>
      <c r="D342" s="17" t="s">
        <v>1867</v>
      </c>
      <c r="E342" s="17" t="s">
        <v>9520</v>
      </c>
      <c r="F342" s="26" t="str">
        <f t="shared" si="5"/>
        <v>1706400502600</v>
      </c>
      <c r="G342" s="18" t="s">
        <v>6506</v>
      </c>
      <c r="H342" s="18" t="s">
        <v>6505</v>
      </c>
      <c r="I342" s="18" t="s">
        <v>6504</v>
      </c>
      <c r="K342" s="18" t="s">
        <v>1828</v>
      </c>
      <c r="L342" s="18" t="s">
        <v>6503</v>
      </c>
      <c r="M342" s="18" t="s">
        <v>6502</v>
      </c>
      <c r="N342" s="16" t="s">
        <v>1830</v>
      </c>
      <c r="O342" s="16" t="s">
        <v>1826</v>
      </c>
      <c r="P342" s="16" t="s">
        <v>1825</v>
      </c>
      <c r="Q342" s="16" t="s">
        <v>1824</v>
      </c>
      <c r="R342" s="17" t="s">
        <v>1855</v>
      </c>
      <c r="S342" s="112" t="s">
        <v>6501</v>
      </c>
      <c r="T342" s="16" t="s">
        <v>6499</v>
      </c>
    </row>
    <row r="343" spans="1:20" x14ac:dyDescent="0.35">
      <c r="A343" s="18" t="s">
        <v>6463</v>
      </c>
      <c r="B343" s="18" t="s">
        <v>1862</v>
      </c>
      <c r="C343" s="17" t="s">
        <v>6492</v>
      </c>
      <c r="D343" s="17" t="s">
        <v>1867</v>
      </c>
      <c r="E343" s="17" t="s">
        <v>9520</v>
      </c>
      <c r="F343" s="26" t="str">
        <f t="shared" si="5"/>
        <v>1706400702600</v>
      </c>
      <c r="G343" s="18" t="s">
        <v>6497</v>
      </c>
      <c r="H343" s="18" t="s">
        <v>6496</v>
      </c>
      <c r="I343" s="18" t="s">
        <v>6491</v>
      </c>
      <c r="K343" s="18" t="s">
        <v>6490</v>
      </c>
      <c r="L343" s="18" t="s">
        <v>6493</v>
      </c>
      <c r="M343" s="18" t="s">
        <v>6495</v>
      </c>
      <c r="N343" s="16" t="s">
        <v>1830</v>
      </c>
      <c r="O343" s="16" t="s">
        <v>1826</v>
      </c>
      <c r="P343" s="16" t="s">
        <v>1825</v>
      </c>
      <c r="Q343" s="16" t="s">
        <v>1824</v>
      </c>
      <c r="R343" s="17" t="s">
        <v>1855</v>
      </c>
      <c r="S343" s="112" t="s">
        <v>6494</v>
      </c>
      <c r="T343" s="16" t="s">
        <v>6489</v>
      </c>
    </row>
    <row r="344" spans="1:20" x14ac:dyDescent="0.35">
      <c r="A344" s="18" t="s">
        <v>6463</v>
      </c>
      <c r="B344" s="18" t="s">
        <v>1862</v>
      </c>
      <c r="C344" s="17" t="s">
        <v>6481</v>
      </c>
      <c r="D344" s="17" t="s">
        <v>1867</v>
      </c>
      <c r="E344" s="17" t="s">
        <v>9520</v>
      </c>
      <c r="F344" s="26" t="str">
        <f t="shared" si="5"/>
        <v>1706401602600</v>
      </c>
      <c r="G344" s="18" t="s">
        <v>6488</v>
      </c>
      <c r="H344" s="18" t="s">
        <v>6487</v>
      </c>
      <c r="I344" s="18" t="s">
        <v>6486</v>
      </c>
      <c r="K344" s="18" t="s">
        <v>6483</v>
      </c>
      <c r="L344" s="18" t="s">
        <v>6482</v>
      </c>
      <c r="M344" s="18" t="s">
        <v>6485</v>
      </c>
      <c r="N344" s="16" t="s">
        <v>1830</v>
      </c>
      <c r="O344" s="16" t="s">
        <v>2340</v>
      </c>
      <c r="P344" s="16" t="s">
        <v>2339</v>
      </c>
      <c r="Q344" s="16" t="s">
        <v>1824</v>
      </c>
      <c r="R344" s="17" t="s">
        <v>1855</v>
      </c>
      <c r="S344" s="112" t="s">
        <v>6484</v>
      </c>
      <c r="T344" s="16" t="s">
        <v>6480</v>
      </c>
    </row>
    <row r="345" spans="1:20" x14ac:dyDescent="0.35">
      <c r="A345" s="18" t="s">
        <v>6463</v>
      </c>
      <c r="B345" s="18" t="s">
        <v>1862</v>
      </c>
      <c r="C345" s="17" t="s">
        <v>6475</v>
      </c>
      <c r="D345" s="17" t="s">
        <v>1867</v>
      </c>
      <c r="E345" s="17" t="s">
        <v>9520</v>
      </c>
      <c r="F345" s="26" t="str">
        <f t="shared" si="5"/>
        <v>1706401902600</v>
      </c>
      <c r="G345" s="18" t="s">
        <v>6479</v>
      </c>
      <c r="H345" s="18" t="s">
        <v>6478</v>
      </c>
      <c r="I345" s="18" t="s">
        <v>6474</v>
      </c>
      <c r="K345" s="18" t="s">
        <v>6473</v>
      </c>
      <c r="L345" s="18" t="s">
        <v>6472</v>
      </c>
      <c r="M345" s="18" t="s">
        <v>6477</v>
      </c>
      <c r="N345" s="16" t="s">
        <v>1830</v>
      </c>
      <c r="O345" s="16" t="s">
        <v>1826</v>
      </c>
      <c r="P345" s="16" t="s">
        <v>1825</v>
      </c>
      <c r="Q345" s="16" t="s">
        <v>1824</v>
      </c>
      <c r="R345" s="17" t="s">
        <v>1855</v>
      </c>
      <c r="S345" s="112" t="s">
        <v>6476</v>
      </c>
      <c r="T345" s="16" t="s">
        <v>6471</v>
      </c>
    </row>
    <row r="346" spans="1:20" x14ac:dyDescent="0.35">
      <c r="A346" s="18" t="s">
        <v>6463</v>
      </c>
      <c r="B346" s="18" t="s">
        <v>1862</v>
      </c>
      <c r="C346" s="17" t="s">
        <v>6462</v>
      </c>
      <c r="D346" s="17" t="s">
        <v>1850</v>
      </c>
      <c r="E346" s="17" t="s">
        <v>9520</v>
      </c>
      <c r="F346" s="26" t="str">
        <f t="shared" si="5"/>
        <v>1706408702500</v>
      </c>
      <c r="G346" s="18" t="s">
        <v>6470</v>
      </c>
      <c r="H346" s="18" t="s">
        <v>6469</v>
      </c>
      <c r="I346" s="18" t="s">
        <v>6468</v>
      </c>
      <c r="K346" s="18" t="s">
        <v>6461</v>
      </c>
      <c r="L346" s="18" t="s">
        <v>6467</v>
      </c>
      <c r="M346" s="18" t="s">
        <v>6466</v>
      </c>
      <c r="N346" s="16" t="s">
        <v>1830</v>
      </c>
      <c r="O346" s="16" t="s">
        <v>2340</v>
      </c>
      <c r="P346" s="16" t="s">
        <v>2339</v>
      </c>
      <c r="Q346" s="16" t="s">
        <v>1820</v>
      </c>
      <c r="R346" s="17" t="s">
        <v>1855</v>
      </c>
      <c r="S346" s="112" t="s">
        <v>6465</v>
      </c>
      <c r="T346" s="16" t="s">
        <v>6464</v>
      </c>
    </row>
    <row r="347" spans="1:20" x14ac:dyDescent="0.35">
      <c r="A347" s="18" t="s">
        <v>6103</v>
      </c>
      <c r="B347" s="18" t="s">
        <v>1862</v>
      </c>
      <c r="C347" s="17" t="s">
        <v>6454</v>
      </c>
      <c r="D347" s="17" t="s">
        <v>1914</v>
      </c>
      <c r="E347" s="17" t="s">
        <v>9520</v>
      </c>
      <c r="F347" s="26" t="str">
        <f t="shared" si="5"/>
        <v>1902200200200</v>
      </c>
      <c r="G347" s="18" t="s">
        <v>6460</v>
      </c>
      <c r="H347" s="18" t="s">
        <v>6459</v>
      </c>
      <c r="I347" s="18" t="s">
        <v>6458</v>
      </c>
      <c r="K347" s="18" t="s">
        <v>6188</v>
      </c>
      <c r="L347" s="18" t="s">
        <v>6455</v>
      </c>
      <c r="M347" s="18" t="s">
        <v>6457</v>
      </c>
      <c r="N347" s="16" t="s">
        <v>1827</v>
      </c>
      <c r="O347" s="16" t="s">
        <v>4244</v>
      </c>
      <c r="P347" s="16" t="s">
        <v>4243</v>
      </c>
      <c r="Q347" s="16" t="s">
        <v>1831</v>
      </c>
      <c r="R347" s="17" t="s">
        <v>1855</v>
      </c>
      <c r="S347" s="112" t="s">
        <v>6456</v>
      </c>
      <c r="T347" s="16" t="s">
        <v>6453</v>
      </c>
    </row>
    <row r="348" spans="1:20" x14ac:dyDescent="0.35">
      <c r="A348" s="18" t="s">
        <v>6103</v>
      </c>
      <c r="B348" s="18" t="s">
        <v>1862</v>
      </c>
      <c r="C348" s="17" t="s">
        <v>6445</v>
      </c>
      <c r="D348" s="17" t="s">
        <v>1914</v>
      </c>
      <c r="E348" s="17" t="s">
        <v>9520</v>
      </c>
      <c r="F348" s="26" t="str">
        <f t="shared" si="5"/>
        <v>1902200400200</v>
      </c>
      <c r="G348" s="18" t="s">
        <v>6452</v>
      </c>
      <c r="H348" s="18" t="s">
        <v>6451</v>
      </c>
      <c r="I348" s="18" t="s">
        <v>6450</v>
      </c>
      <c r="K348" s="18" t="s">
        <v>6232</v>
      </c>
      <c r="L348" s="18" t="s">
        <v>6447</v>
      </c>
      <c r="M348" s="18" t="s">
        <v>6449</v>
      </c>
      <c r="N348" s="16" t="s">
        <v>1827</v>
      </c>
      <c r="O348" s="16" t="s">
        <v>4244</v>
      </c>
      <c r="P348" s="16" t="s">
        <v>4243</v>
      </c>
      <c r="Q348" s="16" t="s">
        <v>4231</v>
      </c>
      <c r="R348" s="17" t="s">
        <v>1855</v>
      </c>
      <c r="S348" s="112" t="s">
        <v>6448</v>
      </c>
      <c r="T348" s="16" t="s">
        <v>6446</v>
      </c>
    </row>
    <row r="349" spans="1:20" x14ac:dyDescent="0.35">
      <c r="A349" s="18" t="s">
        <v>6103</v>
      </c>
      <c r="B349" s="18" t="s">
        <v>1862</v>
      </c>
      <c r="C349" s="17" t="s">
        <v>6440</v>
      </c>
      <c r="D349" s="17" t="s">
        <v>1914</v>
      </c>
      <c r="E349" s="17" t="s">
        <v>9520</v>
      </c>
      <c r="F349" s="26" t="str">
        <f t="shared" si="5"/>
        <v>1902200700200</v>
      </c>
      <c r="G349" s="18" t="s">
        <v>6444</v>
      </c>
      <c r="H349" s="18" t="s">
        <v>6443</v>
      </c>
      <c r="I349" s="18" t="s">
        <v>6439</v>
      </c>
      <c r="K349" s="18" t="s">
        <v>6438</v>
      </c>
      <c r="L349" s="18" t="s">
        <v>6437</v>
      </c>
      <c r="M349" s="18" t="s">
        <v>6442</v>
      </c>
      <c r="N349" s="16" t="s">
        <v>1827</v>
      </c>
      <c r="O349" s="16" t="s">
        <v>4950</v>
      </c>
      <c r="P349" s="16" t="s">
        <v>4949</v>
      </c>
      <c r="Q349" s="16" t="s">
        <v>4231</v>
      </c>
      <c r="R349" s="17" t="s">
        <v>1855</v>
      </c>
      <c r="S349" s="112" t="s">
        <v>6441</v>
      </c>
      <c r="T349" s="16" t="s">
        <v>6436</v>
      </c>
    </row>
    <row r="350" spans="1:20" x14ac:dyDescent="0.35">
      <c r="A350" s="18" t="s">
        <v>6103</v>
      </c>
      <c r="B350" s="18" t="s">
        <v>1862</v>
      </c>
      <c r="C350" s="17" t="s">
        <v>6429</v>
      </c>
      <c r="D350" s="17" t="s">
        <v>1914</v>
      </c>
      <c r="E350" s="17" t="s">
        <v>9520</v>
      </c>
      <c r="F350" s="26" t="str">
        <f t="shared" si="5"/>
        <v>1902201000200</v>
      </c>
      <c r="G350" s="18" t="s">
        <v>6435</v>
      </c>
      <c r="H350" s="18" t="s">
        <v>6434</v>
      </c>
      <c r="I350" s="18" t="s">
        <v>6433</v>
      </c>
      <c r="K350" s="18" t="s">
        <v>6428</v>
      </c>
      <c r="L350" s="18" t="s">
        <v>6432</v>
      </c>
      <c r="M350" s="18" t="s">
        <v>6431</v>
      </c>
      <c r="N350" s="16" t="s">
        <v>1827</v>
      </c>
      <c r="O350" s="16" t="s">
        <v>4950</v>
      </c>
      <c r="P350" s="16" t="s">
        <v>4949</v>
      </c>
      <c r="Q350" s="16" t="s">
        <v>4231</v>
      </c>
      <c r="R350" s="17" t="s">
        <v>1855</v>
      </c>
      <c r="S350" s="112" t="s">
        <v>6430</v>
      </c>
      <c r="T350" s="16" t="s">
        <v>6427</v>
      </c>
    </row>
    <row r="351" spans="1:20" x14ac:dyDescent="0.35">
      <c r="A351" s="18" t="s">
        <v>6103</v>
      </c>
      <c r="B351" s="18" t="s">
        <v>1862</v>
      </c>
      <c r="C351" s="17" t="s">
        <v>6420</v>
      </c>
      <c r="D351" s="17" t="s">
        <v>1914</v>
      </c>
      <c r="E351" s="17" t="s">
        <v>9520</v>
      </c>
      <c r="F351" s="26" t="str">
        <f t="shared" si="5"/>
        <v>1902201100200</v>
      </c>
      <c r="G351" s="18" t="s">
        <v>6426</v>
      </c>
      <c r="H351" s="18" t="s">
        <v>6425</v>
      </c>
      <c r="I351" s="18" t="s">
        <v>6422</v>
      </c>
      <c r="K351" s="18" t="s">
        <v>6178</v>
      </c>
      <c r="L351" s="18" t="s">
        <v>6421</v>
      </c>
      <c r="M351" s="18" t="s">
        <v>6424</v>
      </c>
      <c r="N351" s="16" t="s">
        <v>2078</v>
      </c>
      <c r="O351" s="16" t="s">
        <v>4950</v>
      </c>
      <c r="P351" s="16" t="s">
        <v>4949</v>
      </c>
      <c r="Q351" s="16" t="s">
        <v>4231</v>
      </c>
      <c r="R351" s="17" t="s">
        <v>1855</v>
      </c>
      <c r="S351" s="112" t="s">
        <v>6423</v>
      </c>
      <c r="T351" s="16" t="s">
        <v>6419</v>
      </c>
    </row>
    <row r="352" spans="1:20" x14ac:dyDescent="0.35">
      <c r="A352" s="18" t="s">
        <v>6103</v>
      </c>
      <c r="B352" s="18" t="s">
        <v>1862</v>
      </c>
      <c r="C352" s="17" t="s">
        <v>6412</v>
      </c>
      <c r="D352" s="17" t="s">
        <v>1914</v>
      </c>
      <c r="E352" s="17" t="s">
        <v>9520</v>
      </c>
      <c r="F352" s="26" t="str">
        <f t="shared" si="5"/>
        <v>1902201200200</v>
      </c>
      <c r="G352" s="18" t="s">
        <v>6418</v>
      </c>
      <c r="H352" s="18" t="s">
        <v>6417</v>
      </c>
      <c r="I352" s="18" t="s">
        <v>6416</v>
      </c>
      <c r="K352" s="18" t="s">
        <v>6178</v>
      </c>
      <c r="L352" s="18" t="s">
        <v>6415</v>
      </c>
      <c r="M352" s="18" t="s">
        <v>6414</v>
      </c>
      <c r="N352" s="16" t="s">
        <v>2078</v>
      </c>
      <c r="O352" s="16" t="s">
        <v>4950</v>
      </c>
      <c r="P352" s="16" t="s">
        <v>4949</v>
      </c>
      <c r="Q352" s="16" t="s">
        <v>4231</v>
      </c>
      <c r="R352" s="17" t="s">
        <v>1855</v>
      </c>
      <c r="S352" s="112" t="s">
        <v>6413</v>
      </c>
      <c r="T352" s="16" t="s">
        <v>6411</v>
      </c>
    </row>
    <row r="353" spans="1:20" x14ac:dyDescent="0.35">
      <c r="A353" s="18" t="s">
        <v>6103</v>
      </c>
      <c r="B353" s="18" t="s">
        <v>1862</v>
      </c>
      <c r="C353" s="17" t="s">
        <v>6404</v>
      </c>
      <c r="D353" s="17" t="s">
        <v>1914</v>
      </c>
      <c r="E353" s="17" t="s">
        <v>9520</v>
      </c>
      <c r="F353" s="26" t="str">
        <f t="shared" si="5"/>
        <v>1902201300200</v>
      </c>
      <c r="G353" s="18" t="s">
        <v>6410</v>
      </c>
      <c r="H353" s="18" t="s">
        <v>6409</v>
      </c>
      <c r="I353" s="18" t="s">
        <v>6408</v>
      </c>
      <c r="K353" s="18" t="s">
        <v>6212</v>
      </c>
      <c r="L353" s="18" t="s">
        <v>6405</v>
      </c>
      <c r="M353" s="18" t="s">
        <v>6407</v>
      </c>
      <c r="N353" s="16" t="s">
        <v>1827</v>
      </c>
      <c r="O353" s="16" t="s">
        <v>4950</v>
      </c>
      <c r="P353" s="16" t="s">
        <v>4949</v>
      </c>
      <c r="Q353" s="16" t="s">
        <v>4231</v>
      </c>
      <c r="R353" s="17" t="s">
        <v>1855</v>
      </c>
      <c r="S353" s="112" t="s">
        <v>6406</v>
      </c>
      <c r="T353" s="16" t="s">
        <v>6403</v>
      </c>
    </row>
    <row r="354" spans="1:20" x14ac:dyDescent="0.35">
      <c r="A354" s="18" t="s">
        <v>6103</v>
      </c>
      <c r="B354" s="18" t="s">
        <v>1862</v>
      </c>
      <c r="C354" s="17" t="s">
        <v>6396</v>
      </c>
      <c r="D354" s="17" t="s">
        <v>1914</v>
      </c>
      <c r="E354" s="17" t="s">
        <v>9520</v>
      </c>
      <c r="F354" s="26" t="str">
        <f t="shared" si="5"/>
        <v>1902201500200</v>
      </c>
      <c r="G354" s="18" t="s">
        <v>6402</v>
      </c>
      <c r="H354" s="18" t="s">
        <v>6401</v>
      </c>
      <c r="I354" s="18" t="s">
        <v>6400</v>
      </c>
      <c r="K354" s="18" t="s">
        <v>6387</v>
      </c>
      <c r="L354" s="18" t="s">
        <v>6399</v>
      </c>
      <c r="M354" s="18" t="s">
        <v>6398</v>
      </c>
      <c r="N354" s="16" t="s">
        <v>1827</v>
      </c>
      <c r="O354" s="16" t="s">
        <v>6214</v>
      </c>
      <c r="P354" s="16" t="s">
        <v>4949</v>
      </c>
      <c r="Q354" s="16" t="s">
        <v>4231</v>
      </c>
      <c r="R354" s="17" t="s">
        <v>1855</v>
      </c>
      <c r="S354" s="112" t="s">
        <v>6397</v>
      </c>
    </row>
    <row r="355" spans="1:20" x14ac:dyDescent="0.35">
      <c r="A355" s="18" t="s">
        <v>6103</v>
      </c>
      <c r="B355" s="18" t="s">
        <v>1862</v>
      </c>
      <c r="C355" s="17" t="s">
        <v>6388</v>
      </c>
      <c r="D355" s="17" t="s">
        <v>1914</v>
      </c>
      <c r="E355" s="17" t="s">
        <v>9520</v>
      </c>
      <c r="F355" s="26" t="str">
        <f t="shared" si="5"/>
        <v>1902201600200</v>
      </c>
      <c r="G355" s="18" t="s">
        <v>6395</v>
      </c>
      <c r="H355" s="18" t="s">
        <v>6394</v>
      </c>
      <c r="I355" s="18" t="s">
        <v>6391</v>
      </c>
      <c r="K355" s="18" t="s">
        <v>6387</v>
      </c>
      <c r="L355" s="18" t="s">
        <v>6390</v>
      </c>
      <c r="M355" s="18" t="s">
        <v>6393</v>
      </c>
      <c r="N355" s="16" t="s">
        <v>1827</v>
      </c>
      <c r="O355" s="16" t="s">
        <v>6214</v>
      </c>
      <c r="P355" s="16" t="s">
        <v>4949</v>
      </c>
      <c r="Q355" s="16" t="s">
        <v>4231</v>
      </c>
      <c r="R355" s="17" t="s">
        <v>1855</v>
      </c>
      <c r="S355" s="112" t="s">
        <v>6392</v>
      </c>
      <c r="T355" s="16" t="s">
        <v>6389</v>
      </c>
    </row>
    <row r="356" spans="1:20" x14ac:dyDescent="0.35">
      <c r="A356" s="18" t="s">
        <v>6103</v>
      </c>
      <c r="B356" s="18" t="s">
        <v>1862</v>
      </c>
      <c r="C356" s="17" t="s">
        <v>6380</v>
      </c>
      <c r="D356" s="17" t="s">
        <v>1914</v>
      </c>
      <c r="E356" s="17" t="s">
        <v>9520</v>
      </c>
      <c r="F356" s="26" t="str">
        <f t="shared" si="5"/>
        <v>1902202000200</v>
      </c>
      <c r="G356" s="18" t="s">
        <v>6386</v>
      </c>
      <c r="H356" s="18" t="s">
        <v>6385</v>
      </c>
      <c r="I356" s="18" t="s">
        <v>6382</v>
      </c>
      <c r="K356" s="18" t="s">
        <v>4955</v>
      </c>
      <c r="L356" s="18" t="s">
        <v>6381</v>
      </c>
      <c r="M356" s="18" t="s">
        <v>6384</v>
      </c>
      <c r="N356" s="16" t="s">
        <v>1827</v>
      </c>
      <c r="O356" s="16" t="s">
        <v>4954</v>
      </c>
      <c r="P356" s="16" t="s">
        <v>4953</v>
      </c>
      <c r="Q356" s="16" t="s">
        <v>4231</v>
      </c>
      <c r="R356" s="17" t="s">
        <v>1855</v>
      </c>
      <c r="S356" s="112" t="s">
        <v>6383</v>
      </c>
      <c r="T356" s="16" t="s">
        <v>6379</v>
      </c>
    </row>
    <row r="357" spans="1:20" x14ac:dyDescent="0.35">
      <c r="A357" s="18" t="s">
        <v>6103</v>
      </c>
      <c r="B357" s="18" t="s">
        <v>1862</v>
      </c>
      <c r="C357" s="17" t="s">
        <v>6372</v>
      </c>
      <c r="D357" s="17" t="s">
        <v>1914</v>
      </c>
      <c r="E357" s="17" t="s">
        <v>9520</v>
      </c>
      <c r="F357" s="26" t="str">
        <f t="shared" si="5"/>
        <v>1902202500200</v>
      </c>
      <c r="G357" s="18" t="s">
        <v>6378</v>
      </c>
      <c r="H357" s="18" t="s">
        <v>6377</v>
      </c>
      <c r="I357" s="18" t="s">
        <v>6376</v>
      </c>
      <c r="K357" s="18" t="s">
        <v>4883</v>
      </c>
      <c r="L357" s="18" t="s">
        <v>6373</v>
      </c>
      <c r="M357" s="18" t="s">
        <v>6375</v>
      </c>
      <c r="N357" s="16" t="s">
        <v>1827</v>
      </c>
      <c r="O357" s="16" t="s">
        <v>1848</v>
      </c>
      <c r="P357" s="16" t="s">
        <v>1847</v>
      </c>
      <c r="Q357" s="16" t="s">
        <v>3473</v>
      </c>
      <c r="R357" s="17" t="s">
        <v>1855</v>
      </c>
      <c r="S357" s="112" t="s">
        <v>6374</v>
      </c>
      <c r="T357" s="16" t="s">
        <v>6371</v>
      </c>
    </row>
    <row r="358" spans="1:20" x14ac:dyDescent="0.35">
      <c r="A358" s="18" t="s">
        <v>6103</v>
      </c>
      <c r="B358" s="18" t="s">
        <v>1862</v>
      </c>
      <c r="C358" s="17" t="s">
        <v>6363</v>
      </c>
      <c r="D358" s="17" t="s">
        <v>1914</v>
      </c>
      <c r="E358" s="17" t="s">
        <v>9520</v>
      </c>
      <c r="F358" s="26" t="str">
        <f t="shared" si="5"/>
        <v>1902203300200</v>
      </c>
      <c r="G358" s="18" t="s">
        <v>6370</v>
      </c>
      <c r="H358" s="18" t="s">
        <v>6369</v>
      </c>
      <c r="I358" s="18" t="s">
        <v>6368</v>
      </c>
      <c r="K358" s="18" t="s">
        <v>4883</v>
      </c>
      <c r="L358" s="18" t="s">
        <v>6365</v>
      </c>
      <c r="M358" s="18" t="s">
        <v>6364</v>
      </c>
      <c r="N358" s="16" t="s">
        <v>1827</v>
      </c>
      <c r="O358" s="16" t="s">
        <v>4875</v>
      </c>
      <c r="P358" s="16" t="s">
        <v>1850</v>
      </c>
      <c r="Q358" s="16" t="s">
        <v>3473</v>
      </c>
      <c r="R358" s="17" t="s">
        <v>1855</v>
      </c>
      <c r="S358" s="112" t="s">
        <v>6367</v>
      </c>
      <c r="T358" s="16" t="s">
        <v>6366</v>
      </c>
    </row>
    <row r="359" spans="1:20" x14ac:dyDescent="0.35">
      <c r="A359" s="18" t="s">
        <v>6103</v>
      </c>
      <c r="B359" s="18" t="s">
        <v>1862</v>
      </c>
      <c r="C359" s="17" t="s">
        <v>6358</v>
      </c>
      <c r="D359" s="17" t="s">
        <v>1914</v>
      </c>
      <c r="E359" s="17" t="s">
        <v>9520</v>
      </c>
      <c r="F359" s="26" t="str">
        <f t="shared" si="5"/>
        <v>1902203400200</v>
      </c>
      <c r="G359" s="18" t="s">
        <v>6362</v>
      </c>
      <c r="H359" s="18" t="s">
        <v>6361</v>
      </c>
      <c r="I359" s="18" t="s">
        <v>6357</v>
      </c>
      <c r="K359" s="18" t="s">
        <v>6151</v>
      </c>
      <c r="L359" s="18" t="s">
        <v>6356</v>
      </c>
      <c r="M359" s="18" t="s">
        <v>6360</v>
      </c>
      <c r="N359" s="16" t="s">
        <v>1827</v>
      </c>
      <c r="O359" s="16" t="s">
        <v>1848</v>
      </c>
      <c r="P359" s="16" t="s">
        <v>1847</v>
      </c>
      <c r="Q359" s="16" t="s">
        <v>3473</v>
      </c>
      <c r="R359" s="17" t="s">
        <v>1855</v>
      </c>
      <c r="S359" s="112" t="s">
        <v>6359</v>
      </c>
      <c r="T359" s="16" t="s">
        <v>6355</v>
      </c>
    </row>
    <row r="360" spans="1:20" x14ac:dyDescent="0.35">
      <c r="A360" s="18" t="s">
        <v>6103</v>
      </c>
      <c r="B360" s="18" t="s">
        <v>1862</v>
      </c>
      <c r="C360" s="17" t="s">
        <v>6349</v>
      </c>
      <c r="D360" s="17" t="s">
        <v>1914</v>
      </c>
      <c r="E360" s="17" t="s">
        <v>9520</v>
      </c>
      <c r="F360" s="26" t="str">
        <f t="shared" si="5"/>
        <v>1902204100200</v>
      </c>
      <c r="G360" s="18" t="s">
        <v>6354</v>
      </c>
      <c r="H360" s="18" t="s">
        <v>6353</v>
      </c>
      <c r="I360" s="18" t="s">
        <v>6352</v>
      </c>
      <c r="K360" s="18" t="s">
        <v>6222</v>
      </c>
      <c r="L360" s="18" t="s">
        <v>6351</v>
      </c>
      <c r="M360" s="18" t="s">
        <v>6348</v>
      </c>
      <c r="N360" s="16" t="s">
        <v>1827</v>
      </c>
      <c r="O360" s="16" t="s">
        <v>6130</v>
      </c>
      <c r="P360" s="16" t="s">
        <v>2175</v>
      </c>
      <c r="Q360" s="16" t="s">
        <v>3473</v>
      </c>
      <c r="R360" s="17" t="s">
        <v>1855</v>
      </c>
      <c r="S360" s="112" t="s">
        <v>6350</v>
      </c>
      <c r="T360" s="16" t="s">
        <v>6347</v>
      </c>
    </row>
    <row r="361" spans="1:20" x14ac:dyDescent="0.35">
      <c r="A361" s="18" t="s">
        <v>6103</v>
      </c>
      <c r="B361" s="18" t="s">
        <v>1862</v>
      </c>
      <c r="C361" s="17" t="s">
        <v>6339</v>
      </c>
      <c r="D361" s="17" t="s">
        <v>1914</v>
      </c>
      <c r="E361" s="17" t="s">
        <v>9520</v>
      </c>
      <c r="F361" s="26" t="str">
        <f t="shared" si="5"/>
        <v>1902204400200</v>
      </c>
      <c r="G361" s="18" t="s">
        <v>6346</v>
      </c>
      <c r="H361" s="18" t="s">
        <v>6345</v>
      </c>
      <c r="I361" s="18" t="s">
        <v>6342</v>
      </c>
      <c r="K361" s="18" t="s">
        <v>6240</v>
      </c>
      <c r="L361" s="18" t="s">
        <v>6341</v>
      </c>
      <c r="M361" s="18" t="s">
        <v>6344</v>
      </c>
      <c r="N361" s="16" t="s">
        <v>1827</v>
      </c>
      <c r="O361" s="16" t="s">
        <v>6130</v>
      </c>
      <c r="P361" s="16" t="s">
        <v>2175</v>
      </c>
      <c r="Q361" s="16" t="s">
        <v>3473</v>
      </c>
      <c r="R361" s="17" t="s">
        <v>1855</v>
      </c>
      <c r="S361" s="112" t="s">
        <v>6343</v>
      </c>
      <c r="T361" s="16" t="s">
        <v>6340</v>
      </c>
    </row>
    <row r="362" spans="1:20" x14ac:dyDescent="0.35">
      <c r="A362" s="18" t="s">
        <v>6103</v>
      </c>
      <c r="B362" s="18" t="s">
        <v>1862</v>
      </c>
      <c r="C362" s="17" t="s">
        <v>6332</v>
      </c>
      <c r="D362" s="17" t="s">
        <v>1914</v>
      </c>
      <c r="E362" s="17" t="s">
        <v>9520</v>
      </c>
      <c r="F362" s="26" t="str">
        <f t="shared" si="5"/>
        <v>1902204500200</v>
      </c>
      <c r="G362" s="18" t="s">
        <v>6338</v>
      </c>
      <c r="H362" s="18" t="s">
        <v>6337</v>
      </c>
      <c r="I362" s="18" t="s">
        <v>6334</v>
      </c>
      <c r="K362" s="18" t="s">
        <v>6230</v>
      </c>
      <c r="L362" s="18" t="s">
        <v>6333</v>
      </c>
      <c r="M362" s="18" t="s">
        <v>6336</v>
      </c>
      <c r="N362" s="16" t="s">
        <v>1827</v>
      </c>
      <c r="O362" s="16" t="s">
        <v>6214</v>
      </c>
      <c r="P362" s="16" t="s">
        <v>4949</v>
      </c>
      <c r="Q362" s="16" t="s">
        <v>4231</v>
      </c>
      <c r="R362" s="17" t="s">
        <v>1855</v>
      </c>
      <c r="S362" s="112" t="s">
        <v>6335</v>
      </c>
      <c r="T362" s="16" t="s">
        <v>6331</v>
      </c>
    </row>
    <row r="363" spans="1:20" x14ac:dyDescent="0.35">
      <c r="A363" s="18" t="s">
        <v>6103</v>
      </c>
      <c r="B363" s="18" t="s">
        <v>1862</v>
      </c>
      <c r="C363" s="17" t="s">
        <v>6323</v>
      </c>
      <c r="D363" s="17" t="s">
        <v>1914</v>
      </c>
      <c r="E363" s="17" t="s">
        <v>9520</v>
      </c>
      <c r="F363" s="26" t="str">
        <f t="shared" si="5"/>
        <v>1902204800200</v>
      </c>
      <c r="G363" s="18" t="s">
        <v>6330</v>
      </c>
      <c r="H363" s="18" t="s">
        <v>6329</v>
      </c>
      <c r="I363" s="18" t="s">
        <v>6326</v>
      </c>
      <c r="K363" s="18" t="s">
        <v>6230</v>
      </c>
      <c r="L363" s="18" t="s">
        <v>6325</v>
      </c>
      <c r="M363" s="18" t="s">
        <v>6328</v>
      </c>
      <c r="N363" s="16" t="s">
        <v>1827</v>
      </c>
      <c r="O363" s="16" t="s">
        <v>4244</v>
      </c>
      <c r="P363" s="16" t="s">
        <v>4243</v>
      </c>
      <c r="Q363" s="16" t="s">
        <v>4231</v>
      </c>
      <c r="R363" s="17" t="s">
        <v>1855</v>
      </c>
      <c r="S363" s="112" t="s">
        <v>6327</v>
      </c>
      <c r="T363" s="16" t="s">
        <v>6324</v>
      </c>
    </row>
    <row r="364" spans="1:20" x14ac:dyDescent="0.35">
      <c r="A364" s="18" t="s">
        <v>6103</v>
      </c>
      <c r="B364" s="18" t="s">
        <v>1862</v>
      </c>
      <c r="C364" s="17" t="s">
        <v>6315</v>
      </c>
      <c r="D364" s="17" t="s">
        <v>1914</v>
      </c>
      <c r="E364" s="17" t="s">
        <v>9520</v>
      </c>
      <c r="F364" s="26" t="str">
        <f t="shared" si="5"/>
        <v>1902205300200</v>
      </c>
      <c r="G364" s="18" t="s">
        <v>6322</v>
      </c>
      <c r="H364" s="18" t="s">
        <v>6321</v>
      </c>
      <c r="I364" s="18" t="s">
        <v>6318</v>
      </c>
      <c r="K364" s="18" t="s">
        <v>6314</v>
      </c>
      <c r="L364" s="18" t="s">
        <v>6317</v>
      </c>
      <c r="M364" s="18" t="s">
        <v>6320</v>
      </c>
      <c r="N364" s="16" t="s">
        <v>1827</v>
      </c>
      <c r="O364" s="16" t="s">
        <v>6100</v>
      </c>
      <c r="P364" s="16" t="s">
        <v>2175</v>
      </c>
      <c r="Q364" s="16" t="s">
        <v>1831</v>
      </c>
      <c r="R364" s="17" t="s">
        <v>1855</v>
      </c>
      <c r="S364" s="112" t="s">
        <v>6319</v>
      </c>
      <c r="T364" s="16" t="s">
        <v>6316</v>
      </c>
    </row>
    <row r="365" spans="1:20" x14ac:dyDescent="0.35">
      <c r="A365" s="18" t="s">
        <v>6103</v>
      </c>
      <c r="B365" s="18" t="s">
        <v>1862</v>
      </c>
      <c r="C365" s="17" t="s">
        <v>6307</v>
      </c>
      <c r="D365" s="17" t="s">
        <v>1914</v>
      </c>
      <c r="E365" s="17" t="s">
        <v>9520</v>
      </c>
      <c r="F365" s="26" t="str">
        <f t="shared" si="5"/>
        <v>1902205800200</v>
      </c>
      <c r="G365" s="18" t="s">
        <v>6313</v>
      </c>
      <c r="H365" s="18" t="s">
        <v>6312</v>
      </c>
      <c r="I365" s="18" t="s">
        <v>6311</v>
      </c>
      <c r="K365" s="18" t="s">
        <v>6196</v>
      </c>
      <c r="L365" s="18" t="s">
        <v>6310</v>
      </c>
      <c r="M365" s="18" t="s">
        <v>6309</v>
      </c>
      <c r="N365" s="16" t="s">
        <v>1827</v>
      </c>
      <c r="O365" s="16" t="s">
        <v>6120</v>
      </c>
      <c r="P365" s="16" t="s">
        <v>2038</v>
      </c>
      <c r="Q365" s="16" t="s">
        <v>3473</v>
      </c>
      <c r="R365" s="17" t="s">
        <v>1855</v>
      </c>
      <c r="S365" s="112" t="s">
        <v>6308</v>
      </c>
      <c r="T365" s="16" t="s">
        <v>6306</v>
      </c>
    </row>
    <row r="366" spans="1:20" x14ac:dyDescent="0.35">
      <c r="A366" s="18" t="s">
        <v>6103</v>
      </c>
      <c r="B366" s="18" t="s">
        <v>1862</v>
      </c>
      <c r="C366" s="17" t="s">
        <v>6299</v>
      </c>
      <c r="D366" s="17" t="s">
        <v>1914</v>
      </c>
      <c r="E366" s="17" t="s">
        <v>9520</v>
      </c>
      <c r="F366" s="26" t="str">
        <f t="shared" si="5"/>
        <v>1902206000200</v>
      </c>
      <c r="G366" s="18" t="s">
        <v>6305</v>
      </c>
      <c r="H366" s="18" t="s">
        <v>6304</v>
      </c>
      <c r="I366" s="18" t="s">
        <v>6303</v>
      </c>
      <c r="K366" s="18" t="s">
        <v>6139</v>
      </c>
      <c r="L366" s="18" t="s">
        <v>6302</v>
      </c>
      <c r="M366" s="18" t="s">
        <v>6301</v>
      </c>
      <c r="N366" s="16" t="s">
        <v>1827</v>
      </c>
      <c r="O366" s="16" t="s">
        <v>6100</v>
      </c>
      <c r="P366" s="16" t="s">
        <v>2175</v>
      </c>
      <c r="Q366" s="16" t="s">
        <v>3473</v>
      </c>
      <c r="R366" s="17" t="s">
        <v>1855</v>
      </c>
      <c r="S366" s="112" t="s">
        <v>6300</v>
      </c>
      <c r="T366" s="16" t="s">
        <v>6298</v>
      </c>
    </row>
    <row r="367" spans="1:20" x14ac:dyDescent="0.35">
      <c r="A367" s="18" t="s">
        <v>6103</v>
      </c>
      <c r="B367" s="18" t="s">
        <v>1862</v>
      </c>
      <c r="C367" s="17" t="s">
        <v>6292</v>
      </c>
      <c r="D367" s="17" t="s">
        <v>1914</v>
      </c>
      <c r="E367" s="17" t="s">
        <v>9520</v>
      </c>
      <c r="F367" s="26" t="str">
        <f t="shared" si="5"/>
        <v>1902206100200</v>
      </c>
      <c r="G367" s="18" t="s">
        <v>6297</v>
      </c>
      <c r="H367" s="18" t="s">
        <v>6296</v>
      </c>
      <c r="I367" s="18" t="s">
        <v>6291</v>
      </c>
      <c r="K367" s="18" t="s">
        <v>6248</v>
      </c>
      <c r="L367" s="18" t="s">
        <v>6290</v>
      </c>
      <c r="M367" s="18" t="s">
        <v>6295</v>
      </c>
      <c r="N367" s="16" t="s">
        <v>1827</v>
      </c>
      <c r="O367" s="16" t="s">
        <v>6120</v>
      </c>
      <c r="P367" s="16" t="s">
        <v>2038</v>
      </c>
      <c r="Q367" s="16" t="s">
        <v>3473</v>
      </c>
      <c r="R367" s="17" t="s">
        <v>1855</v>
      </c>
      <c r="S367" s="112" t="s">
        <v>6294</v>
      </c>
      <c r="T367" s="16" t="s">
        <v>6293</v>
      </c>
    </row>
    <row r="368" spans="1:20" x14ac:dyDescent="0.35">
      <c r="A368" s="18" t="s">
        <v>6103</v>
      </c>
      <c r="B368" s="18" t="s">
        <v>1862</v>
      </c>
      <c r="C368" s="17" t="s">
        <v>6284</v>
      </c>
      <c r="D368" s="17" t="s">
        <v>1914</v>
      </c>
      <c r="E368" s="17" t="s">
        <v>9520</v>
      </c>
      <c r="F368" s="26" t="str">
        <f t="shared" si="5"/>
        <v>1902206200200</v>
      </c>
      <c r="G368" s="18" t="s">
        <v>6289</v>
      </c>
      <c r="H368" s="18" t="s">
        <v>6288</v>
      </c>
      <c r="I368" s="18" t="s">
        <v>6287</v>
      </c>
      <c r="K368" s="18" t="s">
        <v>6169</v>
      </c>
      <c r="L368" s="18" t="s">
        <v>6286</v>
      </c>
      <c r="M368" s="18" t="s">
        <v>6283</v>
      </c>
      <c r="N368" s="16" t="s">
        <v>1827</v>
      </c>
      <c r="O368" s="16" t="s">
        <v>2039</v>
      </c>
      <c r="P368" s="16" t="s">
        <v>2038</v>
      </c>
      <c r="Q368" s="16" t="s">
        <v>1816</v>
      </c>
      <c r="R368" s="17" t="s">
        <v>1855</v>
      </c>
      <c r="S368" s="112" t="s">
        <v>6285</v>
      </c>
      <c r="T368" s="16" t="s">
        <v>6282</v>
      </c>
    </row>
    <row r="369" spans="1:20" x14ac:dyDescent="0.35">
      <c r="A369" s="18" t="s">
        <v>6103</v>
      </c>
      <c r="B369" s="18" t="s">
        <v>1862</v>
      </c>
      <c r="C369" s="17" t="s">
        <v>6275</v>
      </c>
      <c r="D369" s="17" t="s">
        <v>1914</v>
      </c>
      <c r="E369" s="17" t="s">
        <v>9520</v>
      </c>
      <c r="F369" s="26" t="str">
        <f t="shared" si="5"/>
        <v>1902206300200</v>
      </c>
      <c r="G369" s="18" t="s">
        <v>6281</v>
      </c>
      <c r="H369" s="18" t="s">
        <v>6280</v>
      </c>
      <c r="I369" s="18" t="s">
        <v>6277</v>
      </c>
      <c r="K369" s="18" t="s">
        <v>6248</v>
      </c>
      <c r="L369" s="18" t="s">
        <v>6276</v>
      </c>
      <c r="M369" s="18" t="s">
        <v>6279</v>
      </c>
      <c r="N369" s="16" t="s">
        <v>1827</v>
      </c>
      <c r="O369" s="16" t="s">
        <v>2039</v>
      </c>
      <c r="P369" s="16" t="s">
        <v>2038</v>
      </c>
      <c r="Q369" s="16" t="s">
        <v>1816</v>
      </c>
      <c r="R369" s="17" t="s">
        <v>1855</v>
      </c>
      <c r="S369" s="112" t="s">
        <v>6278</v>
      </c>
      <c r="T369" s="16" t="s">
        <v>6274</v>
      </c>
    </row>
    <row r="370" spans="1:20" x14ac:dyDescent="0.35">
      <c r="A370" s="18" t="s">
        <v>6103</v>
      </c>
      <c r="B370" s="18" t="s">
        <v>1862</v>
      </c>
      <c r="C370" s="17" t="s">
        <v>6269</v>
      </c>
      <c r="D370" s="17" t="s">
        <v>1914</v>
      </c>
      <c r="E370" s="17" t="s">
        <v>9520</v>
      </c>
      <c r="F370" s="26" t="str">
        <f t="shared" si="5"/>
        <v>1902206600200</v>
      </c>
      <c r="G370" s="18" t="s">
        <v>6273</v>
      </c>
      <c r="H370" s="18" t="s">
        <v>6272</v>
      </c>
      <c r="I370" s="18" t="s">
        <v>6268</v>
      </c>
      <c r="K370" s="18" t="s">
        <v>6196</v>
      </c>
      <c r="L370" s="18" t="s">
        <v>6267</v>
      </c>
      <c r="M370" s="18" t="s">
        <v>6271</v>
      </c>
      <c r="N370" s="16" t="s">
        <v>1827</v>
      </c>
      <c r="O370" s="16" t="s">
        <v>2039</v>
      </c>
      <c r="P370" s="16" t="s">
        <v>2038</v>
      </c>
      <c r="Q370" s="16" t="s">
        <v>1816</v>
      </c>
      <c r="R370" s="17" t="s">
        <v>1855</v>
      </c>
      <c r="S370" s="112" t="s">
        <v>6270</v>
      </c>
      <c r="T370" s="16" t="s">
        <v>6266</v>
      </c>
    </row>
    <row r="371" spans="1:20" x14ac:dyDescent="0.35">
      <c r="A371" s="18" t="s">
        <v>6103</v>
      </c>
      <c r="B371" s="18" t="s">
        <v>1862</v>
      </c>
      <c r="C371" s="17" t="s">
        <v>6259</v>
      </c>
      <c r="D371" s="17" t="s">
        <v>1914</v>
      </c>
      <c r="E371" s="17" t="s">
        <v>9520</v>
      </c>
      <c r="F371" s="26" t="str">
        <f t="shared" si="5"/>
        <v>1902206800200</v>
      </c>
      <c r="G371" s="18" t="s">
        <v>6265</v>
      </c>
      <c r="H371" s="18" t="s">
        <v>6264</v>
      </c>
      <c r="I371" s="18" t="s">
        <v>6263</v>
      </c>
      <c r="K371" s="18" t="s">
        <v>6258</v>
      </c>
      <c r="L371" s="18" t="s">
        <v>6262</v>
      </c>
      <c r="M371" s="18" t="s">
        <v>6261</v>
      </c>
      <c r="N371" s="16" t="s">
        <v>1827</v>
      </c>
      <c r="O371" s="16" t="s">
        <v>1865</v>
      </c>
      <c r="P371" s="16" t="s">
        <v>1864</v>
      </c>
      <c r="Q371" s="16" t="s">
        <v>1816</v>
      </c>
      <c r="R371" s="17" t="s">
        <v>1855</v>
      </c>
      <c r="S371" s="112" t="s">
        <v>6260</v>
      </c>
      <c r="T371" s="16" t="s">
        <v>6257</v>
      </c>
    </row>
    <row r="372" spans="1:20" x14ac:dyDescent="0.35">
      <c r="A372" s="18" t="s">
        <v>6103</v>
      </c>
      <c r="B372" s="18" t="s">
        <v>1862</v>
      </c>
      <c r="C372" s="17" t="s">
        <v>6249</v>
      </c>
      <c r="D372" s="17" t="s">
        <v>1928</v>
      </c>
      <c r="E372" s="17" t="s">
        <v>9520</v>
      </c>
      <c r="F372" s="26" t="str">
        <f t="shared" si="5"/>
        <v>1902208601700</v>
      </c>
      <c r="G372" s="18" t="s">
        <v>6256</v>
      </c>
      <c r="H372" s="18" t="s">
        <v>6255</v>
      </c>
      <c r="I372" s="18" t="s">
        <v>6251</v>
      </c>
      <c r="K372" s="18" t="s">
        <v>6160</v>
      </c>
      <c r="L372" s="18" t="s">
        <v>6250</v>
      </c>
      <c r="M372" s="18" t="s">
        <v>6254</v>
      </c>
      <c r="N372" s="16" t="s">
        <v>1829</v>
      </c>
      <c r="O372" s="16" t="s">
        <v>6100</v>
      </c>
      <c r="P372" s="16" t="s">
        <v>2175</v>
      </c>
      <c r="Q372" s="16" t="s">
        <v>3473</v>
      </c>
      <c r="R372" s="17" t="s">
        <v>1855</v>
      </c>
      <c r="S372" s="112" t="s">
        <v>6253</v>
      </c>
      <c r="T372" s="16" t="s">
        <v>6252</v>
      </c>
    </row>
    <row r="373" spans="1:20" x14ac:dyDescent="0.35">
      <c r="A373" s="18" t="s">
        <v>6103</v>
      </c>
      <c r="B373" s="18" t="s">
        <v>1862</v>
      </c>
      <c r="C373" s="17" t="s">
        <v>6239</v>
      </c>
      <c r="D373" s="17" t="s">
        <v>1928</v>
      </c>
      <c r="E373" s="17" t="s">
        <v>9520</v>
      </c>
      <c r="F373" s="26" t="str">
        <f t="shared" si="5"/>
        <v>1902208701700</v>
      </c>
      <c r="G373" s="18" t="s">
        <v>6247</v>
      </c>
      <c r="H373" s="18" t="s">
        <v>6246</v>
      </c>
      <c r="I373" s="18" t="s">
        <v>6245</v>
      </c>
      <c r="K373" s="18" t="s">
        <v>6222</v>
      </c>
      <c r="L373" s="18" t="s">
        <v>6244</v>
      </c>
      <c r="M373" s="18" t="s">
        <v>6243</v>
      </c>
      <c r="N373" s="16" t="s">
        <v>1829</v>
      </c>
      <c r="O373" s="16" t="s">
        <v>6130</v>
      </c>
      <c r="P373" s="16" t="s">
        <v>2175</v>
      </c>
      <c r="Q373" s="16" t="s">
        <v>3473</v>
      </c>
      <c r="R373" s="17" t="s">
        <v>1855</v>
      </c>
      <c r="S373" s="112" t="s">
        <v>6242</v>
      </c>
      <c r="T373" s="16" t="s">
        <v>6241</v>
      </c>
    </row>
    <row r="374" spans="1:20" x14ac:dyDescent="0.35">
      <c r="A374" s="18" t="s">
        <v>6103</v>
      </c>
      <c r="B374" s="18" t="s">
        <v>1862</v>
      </c>
      <c r="C374" s="17" t="s">
        <v>6231</v>
      </c>
      <c r="D374" s="17" t="s">
        <v>1879</v>
      </c>
      <c r="E374" s="17" t="s">
        <v>9520</v>
      </c>
      <c r="F374" s="26" t="str">
        <f t="shared" si="5"/>
        <v>1902208801600</v>
      </c>
      <c r="G374" s="18" t="s">
        <v>6238</v>
      </c>
      <c r="H374" s="18" t="s">
        <v>6237</v>
      </c>
      <c r="I374" s="18" t="s">
        <v>6236</v>
      </c>
      <c r="K374" s="18" t="s">
        <v>6232</v>
      </c>
      <c r="L374" s="18" t="s">
        <v>6235</v>
      </c>
      <c r="M374" s="18" t="s">
        <v>6234</v>
      </c>
      <c r="N374" s="16" t="s">
        <v>1829</v>
      </c>
      <c r="O374" s="16" t="s">
        <v>4244</v>
      </c>
      <c r="P374" s="16" t="s">
        <v>4243</v>
      </c>
      <c r="Q374" s="16" t="s">
        <v>4231</v>
      </c>
      <c r="R374" s="17" t="s">
        <v>1855</v>
      </c>
      <c r="S374" s="112" t="s">
        <v>6233</v>
      </c>
    </row>
    <row r="375" spans="1:20" x14ac:dyDescent="0.35">
      <c r="A375" s="18" t="s">
        <v>6103</v>
      </c>
      <c r="B375" s="18" t="s">
        <v>1862</v>
      </c>
      <c r="C375" s="17" t="s">
        <v>6223</v>
      </c>
      <c r="D375" s="17" t="s">
        <v>1949</v>
      </c>
      <c r="E375" s="17" t="s">
        <v>9520</v>
      </c>
      <c r="F375" s="26" t="str">
        <f t="shared" si="5"/>
        <v>1902208900400</v>
      </c>
      <c r="G375" s="18" t="s">
        <v>6229</v>
      </c>
      <c r="H375" s="18" t="s">
        <v>6228</v>
      </c>
      <c r="I375" s="18" t="s">
        <v>6227</v>
      </c>
      <c r="K375" s="18" t="s">
        <v>6222</v>
      </c>
      <c r="L375" s="18" t="s">
        <v>6226</v>
      </c>
      <c r="M375" s="18" t="s">
        <v>6225</v>
      </c>
      <c r="N375" s="16" t="s">
        <v>1827</v>
      </c>
      <c r="O375" s="16" t="s">
        <v>6130</v>
      </c>
      <c r="P375" s="16" t="s">
        <v>2175</v>
      </c>
      <c r="Q375" s="16" t="s">
        <v>3473</v>
      </c>
      <c r="R375" s="17" t="s">
        <v>1855</v>
      </c>
      <c r="S375" s="112" t="s">
        <v>6224</v>
      </c>
    </row>
    <row r="376" spans="1:20" x14ac:dyDescent="0.35">
      <c r="A376" s="18" t="s">
        <v>6103</v>
      </c>
      <c r="B376" s="18" t="s">
        <v>1862</v>
      </c>
      <c r="C376" s="17" t="s">
        <v>6213</v>
      </c>
      <c r="D376" s="17" t="s">
        <v>1949</v>
      </c>
      <c r="E376" s="17" t="s">
        <v>9520</v>
      </c>
      <c r="F376" s="26" t="str">
        <f t="shared" si="5"/>
        <v>1902209300400</v>
      </c>
      <c r="G376" s="18" t="s">
        <v>6221</v>
      </c>
      <c r="H376" s="18" t="s">
        <v>6220</v>
      </c>
      <c r="I376" s="18" t="s">
        <v>6219</v>
      </c>
      <c r="J376" s="16" t="s">
        <v>6219</v>
      </c>
      <c r="K376" s="18" t="s">
        <v>6212</v>
      </c>
      <c r="L376" s="18" t="s">
        <v>6218</v>
      </c>
      <c r="M376" s="18" t="s">
        <v>6217</v>
      </c>
      <c r="N376" s="16" t="s">
        <v>1827</v>
      </c>
      <c r="O376" s="16" t="s">
        <v>4950</v>
      </c>
      <c r="P376" s="16" t="s">
        <v>4949</v>
      </c>
      <c r="Q376" s="16" t="s">
        <v>4231</v>
      </c>
      <c r="R376" s="17" t="s">
        <v>1855</v>
      </c>
      <c r="S376" s="112" t="s">
        <v>6216</v>
      </c>
      <c r="T376" s="16" t="s">
        <v>6215</v>
      </c>
    </row>
    <row r="377" spans="1:20" x14ac:dyDescent="0.35">
      <c r="A377" s="18" t="s">
        <v>6103</v>
      </c>
      <c r="B377" s="18" t="s">
        <v>1862</v>
      </c>
      <c r="C377" s="17" t="s">
        <v>6206</v>
      </c>
      <c r="D377" s="17" t="s">
        <v>1879</v>
      </c>
      <c r="E377" s="17" t="s">
        <v>9520</v>
      </c>
      <c r="F377" s="26" t="str">
        <f t="shared" si="5"/>
        <v>1902209401600</v>
      </c>
      <c r="G377" s="18" t="s">
        <v>6211</v>
      </c>
      <c r="H377" s="18" t="s">
        <v>6210</v>
      </c>
      <c r="I377" s="18" t="s">
        <v>6205</v>
      </c>
      <c r="K377" s="18" t="s">
        <v>4883</v>
      </c>
      <c r="L377" s="18" t="s">
        <v>6204</v>
      </c>
      <c r="M377" s="18" t="s">
        <v>6209</v>
      </c>
      <c r="N377" s="16" t="s">
        <v>1829</v>
      </c>
      <c r="O377" s="16" t="s">
        <v>4875</v>
      </c>
      <c r="P377" s="16" t="s">
        <v>1850</v>
      </c>
      <c r="Q377" s="16" t="s">
        <v>3473</v>
      </c>
      <c r="R377" s="17" t="s">
        <v>1855</v>
      </c>
      <c r="S377" s="112" t="s">
        <v>6208</v>
      </c>
      <c r="T377" s="16" t="s">
        <v>6207</v>
      </c>
    </row>
    <row r="378" spans="1:20" x14ac:dyDescent="0.35">
      <c r="A378" s="18" t="s">
        <v>6103</v>
      </c>
      <c r="B378" s="18" t="s">
        <v>1862</v>
      </c>
      <c r="C378" s="17" t="s">
        <v>6197</v>
      </c>
      <c r="D378" s="17" t="s">
        <v>1879</v>
      </c>
      <c r="E378" s="17" t="s">
        <v>9520</v>
      </c>
      <c r="F378" s="26" t="str">
        <f t="shared" si="5"/>
        <v>1902209901600</v>
      </c>
      <c r="G378" s="18" t="s">
        <v>6203</v>
      </c>
      <c r="H378" s="18" t="s">
        <v>6202</v>
      </c>
      <c r="I378" s="18" t="s">
        <v>6201</v>
      </c>
      <c r="K378" s="18" t="s">
        <v>6196</v>
      </c>
      <c r="L378" s="18" t="s">
        <v>6200</v>
      </c>
      <c r="M378" s="18" t="s">
        <v>6199</v>
      </c>
      <c r="N378" s="16" t="s">
        <v>1829</v>
      </c>
      <c r="O378" s="16" t="s">
        <v>6120</v>
      </c>
      <c r="P378" s="16" t="s">
        <v>2038</v>
      </c>
      <c r="Q378" s="16" t="s">
        <v>3473</v>
      </c>
      <c r="R378" s="17" t="s">
        <v>1855</v>
      </c>
      <c r="S378" s="112" t="s">
        <v>6198</v>
      </c>
      <c r="T378" s="16" t="s">
        <v>6195</v>
      </c>
    </row>
    <row r="379" spans="1:20" x14ac:dyDescent="0.35">
      <c r="A379" s="18" t="s">
        <v>6103</v>
      </c>
      <c r="B379" s="18" t="s">
        <v>1862</v>
      </c>
      <c r="C379" s="17" t="s">
        <v>6190</v>
      </c>
      <c r="D379" s="17" t="s">
        <v>1879</v>
      </c>
      <c r="E379" s="17" t="s">
        <v>9520</v>
      </c>
      <c r="F379" s="26" t="str">
        <f t="shared" si="5"/>
        <v>1902210001600</v>
      </c>
      <c r="G379" s="18" t="s">
        <v>6194</v>
      </c>
      <c r="H379" s="18" t="s">
        <v>6193</v>
      </c>
      <c r="I379" s="18" t="s">
        <v>6189</v>
      </c>
      <c r="K379" s="18" t="s">
        <v>6188</v>
      </c>
      <c r="L379" s="18" t="s">
        <v>6187</v>
      </c>
      <c r="M379" s="18" t="s">
        <v>6192</v>
      </c>
      <c r="N379" s="16" t="s">
        <v>1829</v>
      </c>
      <c r="O379" s="16" t="s">
        <v>4244</v>
      </c>
      <c r="P379" s="16" t="s">
        <v>4243</v>
      </c>
      <c r="Q379" s="16" t="s">
        <v>1831</v>
      </c>
      <c r="R379" s="17" t="s">
        <v>1855</v>
      </c>
      <c r="S379" s="112" t="s">
        <v>6191</v>
      </c>
      <c r="T379" s="16" t="s">
        <v>6186</v>
      </c>
    </row>
    <row r="380" spans="1:20" x14ac:dyDescent="0.35">
      <c r="A380" s="18" t="s">
        <v>6103</v>
      </c>
      <c r="B380" s="18" t="s">
        <v>1862</v>
      </c>
      <c r="C380" s="17" t="s">
        <v>6179</v>
      </c>
      <c r="D380" s="17" t="s">
        <v>1879</v>
      </c>
      <c r="E380" s="17" t="s">
        <v>9520</v>
      </c>
      <c r="F380" s="26" t="str">
        <f t="shared" si="5"/>
        <v>1902210801600</v>
      </c>
      <c r="G380" s="18" t="s">
        <v>6185</v>
      </c>
      <c r="H380" s="18" t="s">
        <v>6184</v>
      </c>
      <c r="I380" s="18" t="s">
        <v>6183</v>
      </c>
      <c r="K380" s="18" t="s">
        <v>6178</v>
      </c>
      <c r="L380" s="18" t="s">
        <v>6182</v>
      </c>
      <c r="M380" s="18" t="s">
        <v>6181</v>
      </c>
      <c r="N380" s="16" t="s">
        <v>1829</v>
      </c>
      <c r="O380" s="16" t="s">
        <v>4950</v>
      </c>
      <c r="P380" s="16" t="s">
        <v>4949</v>
      </c>
      <c r="Q380" s="16" t="s">
        <v>4231</v>
      </c>
      <c r="R380" s="17" t="s">
        <v>1855</v>
      </c>
      <c r="S380" s="112" t="s">
        <v>6180</v>
      </c>
      <c r="T380" s="16" t="s">
        <v>6177</v>
      </c>
    </row>
    <row r="381" spans="1:20" x14ac:dyDescent="0.35">
      <c r="A381" s="18" t="s">
        <v>6103</v>
      </c>
      <c r="B381" s="18" t="s">
        <v>1862</v>
      </c>
      <c r="C381" s="17" t="s">
        <v>6170</v>
      </c>
      <c r="D381" s="17" t="s">
        <v>1949</v>
      </c>
      <c r="E381" s="17" t="s">
        <v>9520</v>
      </c>
      <c r="F381" s="26" t="str">
        <f t="shared" si="5"/>
        <v>1902218000400</v>
      </c>
      <c r="G381" s="18" t="s">
        <v>6176</v>
      </c>
      <c r="H381" s="18" t="s">
        <v>6175</v>
      </c>
      <c r="I381" s="18" t="s">
        <v>6172</v>
      </c>
      <c r="K381" s="18" t="s">
        <v>6161</v>
      </c>
      <c r="L381" s="18" t="s">
        <v>6171</v>
      </c>
      <c r="M381" s="18" t="s">
        <v>6174</v>
      </c>
      <c r="N381" s="16" t="s">
        <v>1827</v>
      </c>
      <c r="O381" s="16" t="s">
        <v>2039</v>
      </c>
      <c r="P381" s="16" t="s">
        <v>2038</v>
      </c>
      <c r="Q381" s="16" t="s">
        <v>1816</v>
      </c>
      <c r="R381" s="17" t="s">
        <v>1855</v>
      </c>
      <c r="S381" s="112" t="s">
        <v>6173</v>
      </c>
      <c r="T381" s="16" t="s">
        <v>6168</v>
      </c>
    </row>
    <row r="382" spans="1:20" x14ac:dyDescent="0.35">
      <c r="A382" s="18" t="s">
        <v>6103</v>
      </c>
      <c r="B382" s="18" t="s">
        <v>1862</v>
      </c>
      <c r="C382" s="17" t="s">
        <v>6159</v>
      </c>
      <c r="D382" s="17" t="s">
        <v>1949</v>
      </c>
      <c r="E382" s="17" t="s">
        <v>9520</v>
      </c>
      <c r="F382" s="26" t="str">
        <f t="shared" si="5"/>
        <v>1902218100400</v>
      </c>
      <c r="G382" s="18" t="s">
        <v>6167</v>
      </c>
      <c r="H382" s="18" t="s">
        <v>6166</v>
      </c>
      <c r="I382" s="18" t="s">
        <v>6165</v>
      </c>
      <c r="K382" s="18" t="s">
        <v>6158</v>
      </c>
      <c r="L382" s="18" t="s">
        <v>6164</v>
      </c>
      <c r="M382" s="18" t="s">
        <v>6163</v>
      </c>
      <c r="N382" s="16" t="s">
        <v>1827</v>
      </c>
      <c r="O382" s="16" t="s">
        <v>2039</v>
      </c>
      <c r="P382" s="16" t="s">
        <v>2038</v>
      </c>
      <c r="Q382" s="16" t="s">
        <v>3473</v>
      </c>
      <c r="R382" s="17" t="s">
        <v>1855</v>
      </c>
      <c r="S382" s="112" t="s">
        <v>6162</v>
      </c>
      <c r="T382" s="16" t="s">
        <v>6157</v>
      </c>
    </row>
    <row r="383" spans="1:20" x14ac:dyDescent="0.35">
      <c r="A383" s="18" t="s">
        <v>6103</v>
      </c>
      <c r="B383" s="18" t="s">
        <v>1862</v>
      </c>
      <c r="C383" s="17" t="s">
        <v>6149</v>
      </c>
      <c r="D383" s="17" t="s">
        <v>1867</v>
      </c>
      <c r="E383" s="17" t="s">
        <v>9520</v>
      </c>
      <c r="F383" s="26" t="str">
        <f t="shared" si="5"/>
        <v>1902220002600</v>
      </c>
      <c r="G383" s="18" t="s">
        <v>6156</v>
      </c>
      <c r="H383" s="18" t="s">
        <v>6155</v>
      </c>
      <c r="I383" s="18" t="s">
        <v>6154</v>
      </c>
      <c r="K383" s="18" t="s">
        <v>6148</v>
      </c>
      <c r="L383" s="18" t="s">
        <v>6150</v>
      </c>
      <c r="M383" s="18" t="s">
        <v>6153</v>
      </c>
      <c r="N383" s="16" t="s">
        <v>1830</v>
      </c>
      <c r="O383" s="16" t="s">
        <v>1848</v>
      </c>
      <c r="P383" s="16" t="s">
        <v>1847</v>
      </c>
      <c r="Q383" s="16" t="s">
        <v>3473</v>
      </c>
      <c r="R383" s="17" t="s">
        <v>1855</v>
      </c>
      <c r="S383" s="112" t="s">
        <v>6152</v>
      </c>
      <c r="T383" s="16" t="s">
        <v>6147</v>
      </c>
    </row>
    <row r="384" spans="1:20" x14ac:dyDescent="0.35">
      <c r="A384" s="18" t="s">
        <v>6103</v>
      </c>
      <c r="B384" s="18" t="s">
        <v>1862</v>
      </c>
      <c r="C384" s="17" t="s">
        <v>6141</v>
      </c>
      <c r="D384" s="17" t="s">
        <v>1867</v>
      </c>
      <c r="E384" s="17" t="s">
        <v>9520</v>
      </c>
      <c r="F384" s="26" t="str">
        <f t="shared" si="5"/>
        <v>1902220102600</v>
      </c>
      <c r="G384" s="18" t="s">
        <v>6146</v>
      </c>
      <c r="H384" s="18" t="s">
        <v>6145</v>
      </c>
      <c r="I384" s="18" t="s">
        <v>6140</v>
      </c>
      <c r="K384" s="18" t="s">
        <v>6139</v>
      </c>
      <c r="L384" s="18" t="s">
        <v>6138</v>
      </c>
      <c r="M384" s="18" t="s">
        <v>6144</v>
      </c>
      <c r="N384" s="16" t="s">
        <v>1830</v>
      </c>
      <c r="O384" s="16" t="s">
        <v>6100</v>
      </c>
      <c r="P384" s="16" t="s">
        <v>2175</v>
      </c>
      <c r="Q384" s="16" t="s">
        <v>3473</v>
      </c>
      <c r="R384" s="17" t="s">
        <v>1855</v>
      </c>
      <c r="S384" s="112" t="s">
        <v>6143</v>
      </c>
      <c r="T384" s="16" t="s">
        <v>6142</v>
      </c>
    </row>
    <row r="385" spans="1:20" x14ac:dyDescent="0.35">
      <c r="A385" s="18" t="s">
        <v>6103</v>
      </c>
      <c r="B385" s="18" t="s">
        <v>1862</v>
      </c>
      <c r="C385" s="17" t="s">
        <v>6129</v>
      </c>
      <c r="D385" s="17" t="s">
        <v>1867</v>
      </c>
      <c r="E385" s="17" t="s">
        <v>9520</v>
      </c>
      <c r="F385" s="26" t="str">
        <f t="shared" si="5"/>
        <v>1902220202600</v>
      </c>
      <c r="G385" s="18" t="s">
        <v>6137</v>
      </c>
      <c r="H385" s="18" t="s">
        <v>6136</v>
      </c>
      <c r="I385" s="18" t="s">
        <v>6135</v>
      </c>
      <c r="K385" s="18" t="s">
        <v>6122</v>
      </c>
      <c r="L385" s="18" t="s">
        <v>6131</v>
      </c>
      <c r="M385" s="18" t="s">
        <v>6134</v>
      </c>
      <c r="N385" s="16" t="s">
        <v>1830</v>
      </c>
      <c r="O385" s="16" t="s">
        <v>6130</v>
      </c>
      <c r="P385" s="16" t="s">
        <v>2175</v>
      </c>
      <c r="Q385" s="16" t="s">
        <v>1816</v>
      </c>
      <c r="R385" s="17" t="s">
        <v>1855</v>
      </c>
      <c r="S385" s="112" t="s">
        <v>6133</v>
      </c>
      <c r="T385" s="16" t="s">
        <v>6132</v>
      </c>
    </row>
    <row r="386" spans="1:20" x14ac:dyDescent="0.35">
      <c r="A386" s="18" t="s">
        <v>6103</v>
      </c>
      <c r="B386" s="18" t="s">
        <v>1862</v>
      </c>
      <c r="C386" s="17" t="s">
        <v>6121</v>
      </c>
      <c r="D386" s="17" t="s">
        <v>1867</v>
      </c>
      <c r="E386" s="17" t="s">
        <v>9520</v>
      </c>
      <c r="F386" s="26" t="str">
        <f t="shared" si="5"/>
        <v>1902220302600</v>
      </c>
      <c r="G386" s="18" t="s">
        <v>6128</v>
      </c>
      <c r="H386" s="18" t="s">
        <v>6127</v>
      </c>
      <c r="I386" s="18" t="s">
        <v>6126</v>
      </c>
      <c r="K386" s="18" t="s">
        <v>1849</v>
      </c>
      <c r="L386" s="18" t="s">
        <v>6125</v>
      </c>
      <c r="M386" s="18" t="s">
        <v>6124</v>
      </c>
      <c r="N386" s="16" t="s">
        <v>1830</v>
      </c>
      <c r="O386" s="16" t="s">
        <v>6113</v>
      </c>
      <c r="P386" s="16" t="s">
        <v>1847</v>
      </c>
      <c r="Q386" s="16" t="s">
        <v>1816</v>
      </c>
      <c r="R386" s="17" t="s">
        <v>1855</v>
      </c>
      <c r="S386" s="112" t="s">
        <v>6123</v>
      </c>
      <c r="T386" s="16" t="s">
        <v>6119</v>
      </c>
    </row>
    <row r="387" spans="1:20" x14ac:dyDescent="0.35">
      <c r="A387" s="18" t="s">
        <v>6103</v>
      </c>
      <c r="B387" s="18" t="s">
        <v>1862</v>
      </c>
      <c r="C387" s="17" t="s">
        <v>6110</v>
      </c>
      <c r="D387" s="17" t="s">
        <v>1867</v>
      </c>
      <c r="E387" s="17" t="s">
        <v>9520</v>
      </c>
      <c r="F387" s="26" t="str">
        <f t="shared" ref="F387:F450" si="6">CONCATENATE(C387,D387,E387)</f>
        <v>1902220402600</v>
      </c>
      <c r="G387" s="18" t="s">
        <v>6118</v>
      </c>
      <c r="H387" s="18" t="s">
        <v>6117</v>
      </c>
      <c r="I387" s="18" t="s">
        <v>6112</v>
      </c>
      <c r="K387" s="18" t="s">
        <v>1819</v>
      </c>
      <c r="L387" s="18" t="s">
        <v>6111</v>
      </c>
      <c r="M387" s="18" t="s">
        <v>6116</v>
      </c>
      <c r="N387" s="16" t="s">
        <v>1830</v>
      </c>
      <c r="O387" s="16" t="s">
        <v>4923</v>
      </c>
      <c r="P387" s="16" t="s">
        <v>1817</v>
      </c>
      <c r="Q387" s="16" t="s">
        <v>1816</v>
      </c>
      <c r="R387" s="17" t="s">
        <v>1855</v>
      </c>
      <c r="S387" s="112" t="s">
        <v>6115</v>
      </c>
      <c r="T387" s="16" t="s">
        <v>6114</v>
      </c>
    </row>
    <row r="388" spans="1:20" x14ac:dyDescent="0.35">
      <c r="A388" s="18" t="s">
        <v>6103</v>
      </c>
      <c r="B388" s="18" t="s">
        <v>1862</v>
      </c>
      <c r="C388" s="17" t="s">
        <v>6102</v>
      </c>
      <c r="D388" s="17" t="s">
        <v>1867</v>
      </c>
      <c r="E388" s="17" t="s">
        <v>9520</v>
      </c>
      <c r="F388" s="26" t="str">
        <f t="shared" si="6"/>
        <v>1902220502600</v>
      </c>
      <c r="G388" s="18" t="s">
        <v>6109</v>
      </c>
      <c r="H388" s="18" t="s">
        <v>6108</v>
      </c>
      <c r="I388" s="18" t="s">
        <v>6107</v>
      </c>
      <c r="K388" s="18" t="s">
        <v>6101</v>
      </c>
      <c r="L388" s="18" t="s">
        <v>6106</v>
      </c>
      <c r="M388" s="18" t="s">
        <v>6105</v>
      </c>
      <c r="N388" s="16" t="s">
        <v>1830</v>
      </c>
      <c r="O388" s="16" t="s">
        <v>6100</v>
      </c>
      <c r="P388" s="16" t="s">
        <v>2175</v>
      </c>
      <c r="Q388" s="16" t="s">
        <v>1831</v>
      </c>
      <c r="R388" s="17" t="s">
        <v>1855</v>
      </c>
      <c r="S388" s="112" t="s">
        <v>6104</v>
      </c>
      <c r="T388" s="16" t="s">
        <v>6099</v>
      </c>
    </row>
    <row r="389" spans="1:20" x14ac:dyDescent="0.35">
      <c r="A389" s="18" t="s">
        <v>6091</v>
      </c>
      <c r="B389" s="18" t="s">
        <v>1862</v>
      </c>
      <c r="C389" s="17" t="s">
        <v>6090</v>
      </c>
      <c r="D389" s="17" t="s">
        <v>1867</v>
      </c>
      <c r="E389" s="17" t="s">
        <v>9520</v>
      </c>
      <c r="F389" s="26" t="str">
        <f t="shared" si="6"/>
        <v>2002400102600</v>
      </c>
      <c r="G389" s="18" t="s">
        <v>6098</v>
      </c>
      <c r="H389" s="18" t="s">
        <v>6097</v>
      </c>
      <c r="I389" s="18" t="s">
        <v>6096</v>
      </c>
      <c r="K389" s="18" t="s">
        <v>6093</v>
      </c>
      <c r="L389" s="18" t="s">
        <v>6092</v>
      </c>
      <c r="M389" s="18" t="s">
        <v>6095</v>
      </c>
      <c r="N389" s="16" t="s">
        <v>1830</v>
      </c>
      <c r="O389" s="16" t="s">
        <v>5908</v>
      </c>
      <c r="P389" s="16" t="s">
        <v>5907</v>
      </c>
      <c r="Q389" s="16" t="s">
        <v>1842</v>
      </c>
      <c r="R389" s="17" t="s">
        <v>1855</v>
      </c>
      <c r="S389" s="112" t="s">
        <v>6094</v>
      </c>
      <c r="T389" s="16" t="s">
        <v>6089</v>
      </c>
    </row>
    <row r="390" spans="1:20" x14ac:dyDescent="0.35">
      <c r="A390" s="18" t="s">
        <v>6085</v>
      </c>
      <c r="B390" s="18" t="s">
        <v>1862</v>
      </c>
      <c r="C390" s="17" t="s">
        <v>6084</v>
      </c>
      <c r="D390" s="17" t="s">
        <v>1867</v>
      </c>
      <c r="E390" s="17" t="s">
        <v>9520</v>
      </c>
      <c r="F390" s="26" t="str">
        <f t="shared" si="6"/>
        <v>2003000702600</v>
      </c>
      <c r="G390" s="18" t="s">
        <v>6088</v>
      </c>
      <c r="H390" s="18" t="s">
        <v>6087</v>
      </c>
      <c r="I390" s="18" t="s">
        <v>6083</v>
      </c>
      <c r="K390" s="18" t="s">
        <v>6082</v>
      </c>
      <c r="L390" s="18" t="s">
        <v>6081</v>
      </c>
      <c r="M390" s="18" t="s">
        <v>6080</v>
      </c>
      <c r="N390" s="16" t="s">
        <v>1830</v>
      </c>
      <c r="O390" s="16" t="s">
        <v>1844</v>
      </c>
      <c r="P390" s="16" t="s">
        <v>1843</v>
      </c>
      <c r="Q390" s="16" t="s">
        <v>1842</v>
      </c>
      <c r="R390" s="17" t="s">
        <v>1855</v>
      </c>
      <c r="S390" s="112" t="s">
        <v>6086</v>
      </c>
      <c r="T390" s="16" t="s">
        <v>5946</v>
      </c>
    </row>
    <row r="391" spans="1:20" x14ac:dyDescent="0.35">
      <c r="A391" s="18" t="s">
        <v>5443</v>
      </c>
      <c r="B391" s="18" t="s">
        <v>1862</v>
      </c>
      <c r="C391" s="17" t="s">
        <v>6074</v>
      </c>
      <c r="D391" s="17" t="s">
        <v>1867</v>
      </c>
      <c r="E391" s="17" t="s">
        <v>9520</v>
      </c>
      <c r="F391" s="26" t="str">
        <f t="shared" si="6"/>
        <v>2003301002600</v>
      </c>
      <c r="G391" s="18" t="s">
        <v>6079</v>
      </c>
      <c r="H391" s="18" t="s">
        <v>6078</v>
      </c>
      <c r="I391" s="18" t="s">
        <v>2916</v>
      </c>
      <c r="J391" s="16" t="s">
        <v>6077</v>
      </c>
      <c r="K391" s="18" t="s">
        <v>6073</v>
      </c>
      <c r="L391" s="18" t="s">
        <v>6076</v>
      </c>
      <c r="M391" s="18" t="s">
        <v>6072</v>
      </c>
      <c r="N391" s="16" t="s">
        <v>1830</v>
      </c>
      <c r="O391" s="16" t="s">
        <v>1844</v>
      </c>
      <c r="P391" s="16" t="s">
        <v>1843</v>
      </c>
      <c r="Q391" s="16" t="s">
        <v>1842</v>
      </c>
      <c r="R391" s="17" t="s">
        <v>1855</v>
      </c>
      <c r="S391" s="112" t="s">
        <v>6075</v>
      </c>
      <c r="T391" s="16" t="s">
        <v>6071</v>
      </c>
    </row>
    <row r="392" spans="1:20" x14ac:dyDescent="0.35">
      <c r="A392" s="18" t="s">
        <v>3854</v>
      </c>
      <c r="B392" s="18" t="s">
        <v>1862</v>
      </c>
      <c r="C392" s="17" t="s">
        <v>6066</v>
      </c>
      <c r="D392" s="17" t="s">
        <v>1867</v>
      </c>
      <c r="E392" s="17" t="s">
        <v>9520</v>
      </c>
      <c r="F392" s="26" t="str">
        <f t="shared" si="6"/>
        <v>2003500102600</v>
      </c>
      <c r="G392" s="18" t="s">
        <v>6070</v>
      </c>
      <c r="H392" s="18" t="s">
        <v>6069</v>
      </c>
      <c r="I392" s="18" t="s">
        <v>6065</v>
      </c>
      <c r="J392" s="16" t="s">
        <v>6065</v>
      </c>
      <c r="K392" s="18" t="s">
        <v>6064</v>
      </c>
      <c r="L392" s="18" t="s">
        <v>6063</v>
      </c>
      <c r="M392" s="18" t="s">
        <v>6062</v>
      </c>
      <c r="N392" s="16" t="s">
        <v>1830</v>
      </c>
      <c r="O392" s="16" t="s">
        <v>1844</v>
      </c>
      <c r="P392" s="16" t="s">
        <v>1843</v>
      </c>
      <c r="Q392" s="16" t="s">
        <v>1842</v>
      </c>
      <c r="R392" s="17" t="s">
        <v>1855</v>
      </c>
      <c r="S392" s="112" t="s">
        <v>6068</v>
      </c>
      <c r="T392" s="16" t="s">
        <v>6067</v>
      </c>
    </row>
    <row r="393" spans="1:20" x14ac:dyDescent="0.35">
      <c r="A393" s="18" t="s">
        <v>6057</v>
      </c>
      <c r="B393" s="18" t="s">
        <v>1862</v>
      </c>
      <c r="C393" s="17" t="s">
        <v>6056</v>
      </c>
      <c r="D393" s="17" t="s">
        <v>1867</v>
      </c>
      <c r="E393" s="17" t="s">
        <v>9520</v>
      </c>
      <c r="F393" s="26" t="str">
        <f t="shared" si="6"/>
        <v>2007600102600</v>
      </c>
      <c r="G393" s="18" t="s">
        <v>6061</v>
      </c>
      <c r="H393" s="18" t="s">
        <v>6060</v>
      </c>
      <c r="I393" s="18" t="s">
        <v>6055</v>
      </c>
      <c r="K393" s="18" t="s">
        <v>6054</v>
      </c>
      <c r="L393" s="18" t="s">
        <v>6053</v>
      </c>
      <c r="M393" s="18" t="s">
        <v>6059</v>
      </c>
      <c r="N393" s="16" t="s">
        <v>1830</v>
      </c>
      <c r="O393" s="16" t="s">
        <v>1844</v>
      </c>
      <c r="P393" s="16" t="s">
        <v>1843</v>
      </c>
      <c r="Q393" s="16" t="s">
        <v>1842</v>
      </c>
      <c r="R393" s="17" t="s">
        <v>1855</v>
      </c>
      <c r="S393" s="112" t="s">
        <v>6058</v>
      </c>
      <c r="T393" s="16" t="s">
        <v>6052</v>
      </c>
    </row>
    <row r="394" spans="1:20" x14ac:dyDescent="0.35">
      <c r="A394" s="18" t="s">
        <v>6020</v>
      </c>
      <c r="B394" s="18" t="s">
        <v>1862</v>
      </c>
      <c r="C394" s="17" t="s">
        <v>6045</v>
      </c>
      <c r="D394" s="17" t="s">
        <v>1867</v>
      </c>
      <c r="E394" s="17" t="s">
        <v>9520</v>
      </c>
      <c r="F394" s="26" t="str">
        <f t="shared" si="6"/>
        <v>2008300102600</v>
      </c>
      <c r="G394" s="18" t="s">
        <v>6051</v>
      </c>
      <c r="H394" s="18" t="s">
        <v>6044</v>
      </c>
      <c r="I394" s="18" t="s">
        <v>6047</v>
      </c>
      <c r="K394" s="18" t="s">
        <v>6043</v>
      </c>
      <c r="L394" s="18" t="s">
        <v>6046</v>
      </c>
      <c r="M394" s="18" t="s">
        <v>6050</v>
      </c>
      <c r="N394" s="16" t="s">
        <v>1830</v>
      </c>
      <c r="O394" s="16" t="s">
        <v>1844</v>
      </c>
      <c r="P394" s="16" t="s">
        <v>1843</v>
      </c>
      <c r="Q394" s="16" t="s">
        <v>1842</v>
      </c>
      <c r="R394" s="17" t="s">
        <v>1855</v>
      </c>
      <c r="S394" s="112" t="s">
        <v>6049</v>
      </c>
      <c r="T394" s="16" t="s">
        <v>6048</v>
      </c>
    </row>
    <row r="395" spans="1:20" x14ac:dyDescent="0.35">
      <c r="A395" s="18" t="s">
        <v>6020</v>
      </c>
      <c r="B395" s="18" t="s">
        <v>1862</v>
      </c>
      <c r="C395" s="17" t="s">
        <v>6036</v>
      </c>
      <c r="D395" s="17" t="s">
        <v>1867</v>
      </c>
      <c r="E395" s="17" t="s">
        <v>9520</v>
      </c>
      <c r="F395" s="26" t="str">
        <f t="shared" si="6"/>
        <v>2008300202600</v>
      </c>
      <c r="G395" s="18" t="s">
        <v>6042</v>
      </c>
      <c r="H395" s="18" t="s">
        <v>6040</v>
      </c>
      <c r="I395" s="18" t="s">
        <v>6039</v>
      </c>
      <c r="K395" s="18" t="s">
        <v>6035</v>
      </c>
      <c r="L395" s="18" t="s">
        <v>6038</v>
      </c>
      <c r="M395" s="18" t="s">
        <v>6037</v>
      </c>
      <c r="N395" s="16" t="s">
        <v>1830</v>
      </c>
      <c r="O395" s="16" t="s">
        <v>1844</v>
      </c>
      <c r="P395" s="16" t="s">
        <v>1843</v>
      </c>
      <c r="Q395" s="16" t="s">
        <v>1842</v>
      </c>
      <c r="R395" s="17" t="s">
        <v>1855</v>
      </c>
      <c r="S395" s="112" t="s">
        <v>6041</v>
      </c>
      <c r="T395" s="16" t="s">
        <v>5946</v>
      </c>
    </row>
    <row r="396" spans="1:20" x14ac:dyDescent="0.35">
      <c r="A396" s="18" t="s">
        <v>6020</v>
      </c>
      <c r="B396" s="18" t="s">
        <v>1862</v>
      </c>
      <c r="C396" s="17" t="s">
        <v>6029</v>
      </c>
      <c r="D396" s="17" t="s">
        <v>1867</v>
      </c>
      <c r="E396" s="17" t="s">
        <v>9520</v>
      </c>
      <c r="F396" s="26" t="str">
        <f t="shared" si="6"/>
        <v>2008300302600</v>
      </c>
      <c r="G396" s="18" t="s">
        <v>6034</v>
      </c>
      <c r="H396" s="18" t="s">
        <v>6033</v>
      </c>
      <c r="I396" s="18" t="s">
        <v>6032</v>
      </c>
      <c r="K396" s="18" t="s">
        <v>1845</v>
      </c>
      <c r="L396" s="18" t="s">
        <v>6031</v>
      </c>
      <c r="M396" s="18" t="s">
        <v>6028</v>
      </c>
      <c r="N396" s="16" t="s">
        <v>1830</v>
      </c>
      <c r="O396" s="16" t="s">
        <v>1844</v>
      </c>
      <c r="P396" s="16" t="s">
        <v>1843</v>
      </c>
      <c r="Q396" s="16" t="s">
        <v>1842</v>
      </c>
      <c r="R396" s="17" t="s">
        <v>1855</v>
      </c>
      <c r="S396" s="112" t="s">
        <v>6030</v>
      </c>
      <c r="T396" s="16" t="s">
        <v>6027</v>
      </c>
    </row>
    <row r="397" spans="1:20" x14ac:dyDescent="0.35">
      <c r="A397" s="18" t="s">
        <v>6020</v>
      </c>
      <c r="B397" s="18" t="s">
        <v>1862</v>
      </c>
      <c r="C397" s="17" t="s">
        <v>6019</v>
      </c>
      <c r="D397" s="17" t="s">
        <v>1867</v>
      </c>
      <c r="E397" s="17" t="s">
        <v>9520</v>
      </c>
      <c r="F397" s="26" t="str">
        <f t="shared" si="6"/>
        <v>2008300402600</v>
      </c>
      <c r="G397" s="18" t="s">
        <v>6026</v>
      </c>
      <c r="H397" s="18" t="s">
        <v>6025</v>
      </c>
      <c r="I397" s="18" t="s">
        <v>6024</v>
      </c>
      <c r="K397" s="18" t="s">
        <v>6018</v>
      </c>
      <c r="L397" s="18" t="s">
        <v>6021</v>
      </c>
      <c r="M397" s="18" t="s">
        <v>6023</v>
      </c>
      <c r="N397" s="16" t="s">
        <v>1830</v>
      </c>
      <c r="O397" s="16" t="s">
        <v>1844</v>
      </c>
      <c r="P397" s="16" t="s">
        <v>1843</v>
      </c>
      <c r="Q397" s="16" t="s">
        <v>1842</v>
      </c>
      <c r="R397" s="17" t="s">
        <v>1855</v>
      </c>
      <c r="S397" s="112" t="s">
        <v>6022</v>
      </c>
      <c r="T397" s="16" t="s">
        <v>6017</v>
      </c>
    </row>
    <row r="398" spans="1:20" x14ac:dyDescent="0.35">
      <c r="A398" s="18" t="s">
        <v>6000</v>
      </c>
      <c r="B398" s="18" t="s">
        <v>1862</v>
      </c>
      <c r="C398" s="17" t="s">
        <v>6014</v>
      </c>
      <c r="D398" s="17" t="s">
        <v>2175</v>
      </c>
      <c r="E398" s="17" t="s">
        <v>9520</v>
      </c>
      <c r="F398" s="26" t="str">
        <f t="shared" si="6"/>
        <v>2009301702400</v>
      </c>
      <c r="G398" s="18" t="s">
        <v>6016</v>
      </c>
      <c r="H398" s="18" t="s">
        <v>6013</v>
      </c>
      <c r="I398" s="18" t="s">
        <v>5094</v>
      </c>
      <c r="J398" s="16" t="s">
        <v>6012</v>
      </c>
      <c r="K398" s="18" t="s">
        <v>6011</v>
      </c>
      <c r="L398" s="18" t="s">
        <v>6010</v>
      </c>
      <c r="M398" s="18" t="s">
        <v>6009</v>
      </c>
      <c r="N398" s="16" t="s">
        <v>1827</v>
      </c>
      <c r="O398" s="16" t="s">
        <v>5908</v>
      </c>
      <c r="P398" s="16" t="s">
        <v>5907</v>
      </c>
      <c r="Q398" s="16" t="s">
        <v>1842</v>
      </c>
      <c r="R398" s="17" t="s">
        <v>1855</v>
      </c>
      <c r="S398" s="112" t="s">
        <v>6015</v>
      </c>
      <c r="T398" s="16" t="s">
        <v>6008</v>
      </c>
    </row>
    <row r="399" spans="1:20" x14ac:dyDescent="0.35">
      <c r="A399" s="18" t="s">
        <v>6000</v>
      </c>
      <c r="B399" s="18" t="s">
        <v>1862</v>
      </c>
      <c r="C399" s="17" t="s">
        <v>5999</v>
      </c>
      <c r="D399" s="17" t="s">
        <v>1867</v>
      </c>
      <c r="E399" s="17" t="s">
        <v>9520</v>
      </c>
      <c r="F399" s="26" t="str">
        <f t="shared" si="6"/>
        <v>2009334802600</v>
      </c>
      <c r="G399" s="18" t="s">
        <v>6007</v>
      </c>
      <c r="H399" s="18" t="s">
        <v>6006</v>
      </c>
      <c r="I399" s="18" t="s">
        <v>6005</v>
      </c>
      <c r="K399" s="18" t="s">
        <v>5998</v>
      </c>
      <c r="L399" s="18" t="s">
        <v>6004</v>
      </c>
      <c r="M399" s="18" t="s">
        <v>6003</v>
      </c>
      <c r="N399" s="16" t="s">
        <v>1830</v>
      </c>
      <c r="O399" s="16" t="s">
        <v>5908</v>
      </c>
      <c r="P399" s="16" t="s">
        <v>5907</v>
      </c>
      <c r="Q399" s="16" t="s">
        <v>1842</v>
      </c>
      <c r="R399" s="17" t="s">
        <v>1855</v>
      </c>
      <c r="S399" s="112" t="s">
        <v>6002</v>
      </c>
      <c r="T399" s="16" t="s">
        <v>6001</v>
      </c>
    </row>
    <row r="400" spans="1:20" x14ac:dyDescent="0.35">
      <c r="A400" s="18" t="s">
        <v>4956</v>
      </c>
      <c r="B400" s="18" t="s">
        <v>1862</v>
      </c>
      <c r="C400" s="17" t="s">
        <v>5994</v>
      </c>
      <c r="D400" s="17" t="s">
        <v>1949</v>
      </c>
      <c r="E400" s="17" t="s">
        <v>9520</v>
      </c>
      <c r="F400" s="26" t="str">
        <f t="shared" si="6"/>
        <v>2009600600400</v>
      </c>
      <c r="G400" s="18" t="s">
        <v>5997</v>
      </c>
      <c r="H400" s="18" t="s">
        <v>5996</v>
      </c>
      <c r="I400" s="18" t="s">
        <v>5993</v>
      </c>
      <c r="K400" s="18" t="s">
        <v>5939</v>
      </c>
      <c r="L400" s="18" t="s">
        <v>5992</v>
      </c>
      <c r="M400" s="18" t="s">
        <v>5991</v>
      </c>
      <c r="N400" s="16" t="s">
        <v>1827</v>
      </c>
      <c r="O400" s="16" t="s">
        <v>5908</v>
      </c>
      <c r="P400" s="16" t="s">
        <v>5907</v>
      </c>
      <c r="Q400" s="16" t="s">
        <v>1842</v>
      </c>
      <c r="R400" s="17" t="s">
        <v>1855</v>
      </c>
      <c r="S400" s="112" t="s">
        <v>5995</v>
      </c>
      <c r="T400" s="16" t="s">
        <v>5990</v>
      </c>
    </row>
    <row r="401" spans="1:20" x14ac:dyDescent="0.35">
      <c r="A401" s="18" t="s">
        <v>4956</v>
      </c>
      <c r="B401" s="18" t="s">
        <v>1862</v>
      </c>
      <c r="C401" s="17" t="s">
        <v>5986</v>
      </c>
      <c r="D401" s="17" t="s">
        <v>1949</v>
      </c>
      <c r="E401" s="17" t="s">
        <v>9520</v>
      </c>
      <c r="F401" s="26" t="str">
        <f t="shared" si="6"/>
        <v>2009601400400</v>
      </c>
      <c r="G401" s="18" t="s">
        <v>5989</v>
      </c>
      <c r="H401" s="18" t="s">
        <v>5985</v>
      </c>
      <c r="I401" s="18" t="s">
        <v>5984</v>
      </c>
      <c r="K401" s="18" t="s">
        <v>5983</v>
      </c>
      <c r="L401" s="18" t="s">
        <v>5982</v>
      </c>
      <c r="M401" s="18" t="s">
        <v>5988</v>
      </c>
      <c r="N401" s="16" t="s">
        <v>2078</v>
      </c>
      <c r="O401" s="16" t="s">
        <v>5908</v>
      </c>
      <c r="P401" s="16" t="s">
        <v>5907</v>
      </c>
      <c r="Q401" s="16" t="s">
        <v>1842</v>
      </c>
      <c r="R401" s="17" t="s">
        <v>1855</v>
      </c>
      <c r="S401" s="112" t="s">
        <v>5987</v>
      </c>
    </row>
    <row r="402" spans="1:20" x14ac:dyDescent="0.35">
      <c r="A402" s="18" t="s">
        <v>4956</v>
      </c>
      <c r="B402" s="18" t="s">
        <v>1862</v>
      </c>
      <c r="C402" s="17" t="s">
        <v>5977</v>
      </c>
      <c r="D402" s="17" t="s">
        <v>1949</v>
      </c>
      <c r="E402" s="17" t="s">
        <v>9520</v>
      </c>
      <c r="F402" s="26" t="str">
        <f t="shared" si="6"/>
        <v>2009601700400</v>
      </c>
      <c r="G402" s="18" t="s">
        <v>5981</v>
      </c>
      <c r="H402" s="18" t="s">
        <v>5980</v>
      </c>
      <c r="I402" s="18" t="s">
        <v>5976</v>
      </c>
      <c r="K402" s="18" t="s">
        <v>5939</v>
      </c>
      <c r="L402" s="18" t="s">
        <v>5975</v>
      </c>
      <c r="M402" s="18" t="s">
        <v>5974</v>
      </c>
      <c r="N402" s="16" t="s">
        <v>2078</v>
      </c>
      <c r="O402" s="16" t="s">
        <v>5908</v>
      </c>
      <c r="P402" s="16" t="s">
        <v>5907</v>
      </c>
      <c r="Q402" s="16" t="s">
        <v>1842</v>
      </c>
      <c r="R402" s="17" t="s">
        <v>1855</v>
      </c>
      <c r="S402" s="112" t="s">
        <v>5979</v>
      </c>
      <c r="T402" s="16" t="s">
        <v>5978</v>
      </c>
    </row>
    <row r="403" spans="1:20" x14ac:dyDescent="0.35">
      <c r="A403" s="18" t="s">
        <v>4956</v>
      </c>
      <c r="B403" s="18" t="s">
        <v>1862</v>
      </c>
      <c r="C403" s="17" t="s">
        <v>5969</v>
      </c>
      <c r="D403" s="17" t="s">
        <v>1867</v>
      </c>
      <c r="E403" s="17" t="s">
        <v>9520</v>
      </c>
      <c r="F403" s="26" t="str">
        <f t="shared" si="6"/>
        <v>2009610002600</v>
      </c>
      <c r="G403" s="18" t="s">
        <v>5973</v>
      </c>
      <c r="H403" s="18" t="s">
        <v>5972</v>
      </c>
      <c r="I403" s="18" t="s">
        <v>5968</v>
      </c>
      <c r="J403" s="16" t="s">
        <v>5968</v>
      </c>
      <c r="K403" s="18" t="s">
        <v>5967</v>
      </c>
      <c r="L403" s="18" t="s">
        <v>5966</v>
      </c>
      <c r="M403" s="18" t="s">
        <v>5965</v>
      </c>
      <c r="N403" s="16" t="s">
        <v>1830</v>
      </c>
      <c r="O403" s="16" t="s">
        <v>5908</v>
      </c>
      <c r="P403" s="16" t="s">
        <v>5907</v>
      </c>
      <c r="Q403" s="16" t="s">
        <v>1842</v>
      </c>
      <c r="R403" s="17" t="s">
        <v>1855</v>
      </c>
      <c r="S403" s="112" t="s">
        <v>5971</v>
      </c>
      <c r="T403" s="16" t="s">
        <v>5970</v>
      </c>
    </row>
    <row r="404" spans="1:20" x14ac:dyDescent="0.35">
      <c r="A404" s="18" t="s">
        <v>4956</v>
      </c>
      <c r="B404" s="18" t="s">
        <v>1862</v>
      </c>
      <c r="C404" s="17" t="s">
        <v>5961</v>
      </c>
      <c r="D404" s="17" t="s">
        <v>1949</v>
      </c>
      <c r="E404" s="17" t="s">
        <v>9520</v>
      </c>
      <c r="F404" s="26" t="str">
        <f t="shared" si="6"/>
        <v>2009611200400</v>
      </c>
      <c r="G404" s="18" t="s">
        <v>5964</v>
      </c>
      <c r="H404" s="18" t="s">
        <v>5963</v>
      </c>
      <c r="I404" s="18" t="s">
        <v>5960</v>
      </c>
      <c r="K404" s="18" t="s">
        <v>5939</v>
      </c>
      <c r="L404" s="18" t="s">
        <v>5959</v>
      </c>
      <c r="M404" s="18" t="s">
        <v>5958</v>
      </c>
      <c r="N404" s="16" t="s">
        <v>1827</v>
      </c>
      <c r="O404" s="16" t="s">
        <v>5908</v>
      </c>
      <c r="P404" s="16" t="s">
        <v>5907</v>
      </c>
      <c r="Q404" s="16" t="s">
        <v>1842</v>
      </c>
      <c r="R404" s="17" t="s">
        <v>1855</v>
      </c>
      <c r="S404" s="112" t="s">
        <v>5962</v>
      </c>
      <c r="T404" s="16" t="s">
        <v>5957</v>
      </c>
    </row>
    <row r="405" spans="1:20" x14ac:dyDescent="0.35">
      <c r="A405" s="18" t="s">
        <v>4956</v>
      </c>
      <c r="B405" s="18" t="s">
        <v>1862</v>
      </c>
      <c r="C405" s="17" t="s">
        <v>5947</v>
      </c>
      <c r="D405" s="17" t="s">
        <v>1867</v>
      </c>
      <c r="E405" s="17" t="s">
        <v>9520</v>
      </c>
      <c r="F405" s="26" t="str">
        <f t="shared" si="6"/>
        <v>2009620002600</v>
      </c>
      <c r="G405" s="18" t="s">
        <v>5956</v>
      </c>
      <c r="H405" s="18" t="s">
        <v>5950</v>
      </c>
      <c r="I405" s="18" t="s">
        <v>5955</v>
      </c>
      <c r="J405" s="16" t="s">
        <v>5949</v>
      </c>
      <c r="K405" s="18" t="s">
        <v>5948</v>
      </c>
      <c r="L405" s="18" t="s">
        <v>5954</v>
      </c>
      <c r="M405" s="18" t="s">
        <v>5953</v>
      </c>
      <c r="N405" s="16" t="s">
        <v>1830</v>
      </c>
      <c r="O405" s="16" t="s">
        <v>5908</v>
      </c>
      <c r="P405" s="16" t="s">
        <v>5907</v>
      </c>
      <c r="Q405" s="16" t="s">
        <v>1842</v>
      </c>
      <c r="R405" s="17" t="s">
        <v>1855</v>
      </c>
      <c r="S405" s="112" t="s">
        <v>5952</v>
      </c>
      <c r="T405" s="16" t="s">
        <v>5951</v>
      </c>
    </row>
    <row r="406" spans="1:20" x14ac:dyDescent="0.35">
      <c r="A406" s="18" t="s">
        <v>4956</v>
      </c>
      <c r="B406" s="18" t="s">
        <v>1862</v>
      </c>
      <c r="C406" s="17" t="s">
        <v>5942</v>
      </c>
      <c r="D406" s="17" t="s">
        <v>1879</v>
      </c>
      <c r="E406" s="17" t="s">
        <v>9520</v>
      </c>
      <c r="F406" s="26" t="str">
        <f t="shared" si="6"/>
        <v>2009622501600</v>
      </c>
      <c r="G406" s="18" t="s">
        <v>5945</v>
      </c>
      <c r="H406" s="18" t="s">
        <v>5941</v>
      </c>
      <c r="I406" s="18" t="s">
        <v>5940</v>
      </c>
      <c r="K406" s="18" t="s">
        <v>5939</v>
      </c>
      <c r="L406" s="18" t="s">
        <v>5938</v>
      </c>
      <c r="M406" s="18" t="s">
        <v>5944</v>
      </c>
      <c r="N406" s="16" t="s">
        <v>1829</v>
      </c>
      <c r="O406" s="16" t="s">
        <v>5908</v>
      </c>
      <c r="P406" s="16" t="s">
        <v>5907</v>
      </c>
      <c r="Q406" s="16" t="s">
        <v>1842</v>
      </c>
      <c r="R406" s="17" t="s">
        <v>1855</v>
      </c>
      <c r="S406" s="112" t="s">
        <v>5943</v>
      </c>
      <c r="T406" s="16" t="s">
        <v>5937</v>
      </c>
    </row>
    <row r="407" spans="1:20" x14ac:dyDescent="0.35">
      <c r="A407" s="18" t="s">
        <v>5911</v>
      </c>
      <c r="B407" s="18" t="s">
        <v>1862</v>
      </c>
      <c r="C407" s="17" t="s">
        <v>5931</v>
      </c>
      <c r="D407" s="17" t="s">
        <v>1867</v>
      </c>
      <c r="E407" s="17" t="s">
        <v>9520</v>
      </c>
      <c r="F407" s="26" t="str">
        <f t="shared" si="6"/>
        <v>2009700102600</v>
      </c>
      <c r="G407" s="18" t="s">
        <v>5936</v>
      </c>
      <c r="H407" s="18" t="s">
        <v>5934</v>
      </c>
      <c r="I407" s="18" t="s">
        <v>5933</v>
      </c>
      <c r="K407" s="18" t="s">
        <v>5930</v>
      </c>
      <c r="L407" s="18" t="s">
        <v>5929</v>
      </c>
      <c r="M407" s="18" t="s">
        <v>5932</v>
      </c>
      <c r="N407" s="16" t="s">
        <v>1830</v>
      </c>
      <c r="O407" s="16" t="s">
        <v>5908</v>
      </c>
      <c r="P407" s="16" t="s">
        <v>5907</v>
      </c>
      <c r="Q407" s="16" t="s">
        <v>1842</v>
      </c>
      <c r="R407" s="17" t="s">
        <v>1855</v>
      </c>
      <c r="S407" s="112" t="s">
        <v>5935</v>
      </c>
      <c r="T407" s="16" t="s">
        <v>5928</v>
      </c>
    </row>
    <row r="408" spans="1:20" x14ac:dyDescent="0.35">
      <c r="A408" s="18" t="s">
        <v>5911</v>
      </c>
      <c r="B408" s="18" t="s">
        <v>1862</v>
      </c>
      <c r="C408" s="17" t="s">
        <v>5919</v>
      </c>
      <c r="D408" s="17" t="s">
        <v>1867</v>
      </c>
      <c r="E408" s="17" t="s">
        <v>9520</v>
      </c>
      <c r="F408" s="26" t="str">
        <f t="shared" si="6"/>
        <v>2009700302600</v>
      </c>
      <c r="G408" s="18" t="s">
        <v>5927</v>
      </c>
      <c r="H408" s="18" t="s">
        <v>5926</v>
      </c>
      <c r="I408" s="18" t="s">
        <v>5922</v>
      </c>
      <c r="J408" s="16" t="s">
        <v>5925</v>
      </c>
      <c r="K408" s="18" t="s">
        <v>5921</v>
      </c>
      <c r="L408" s="18" t="s">
        <v>5920</v>
      </c>
      <c r="M408" s="18" t="s">
        <v>5924</v>
      </c>
      <c r="N408" s="16" t="s">
        <v>1830</v>
      </c>
      <c r="O408" s="16" t="s">
        <v>5908</v>
      </c>
      <c r="P408" s="16" t="s">
        <v>5907</v>
      </c>
      <c r="Q408" s="16" t="s">
        <v>1842</v>
      </c>
      <c r="R408" s="17" t="s">
        <v>1855</v>
      </c>
      <c r="S408" s="112" t="s">
        <v>5923</v>
      </c>
      <c r="T408" s="16" t="s">
        <v>5918</v>
      </c>
    </row>
    <row r="409" spans="1:20" x14ac:dyDescent="0.35">
      <c r="A409" s="18" t="s">
        <v>5911</v>
      </c>
      <c r="B409" s="18" t="s">
        <v>1862</v>
      </c>
      <c r="C409" s="17" t="s">
        <v>5910</v>
      </c>
      <c r="D409" s="17" t="s">
        <v>1867</v>
      </c>
      <c r="E409" s="17" t="s">
        <v>9520</v>
      </c>
      <c r="F409" s="26" t="str">
        <f t="shared" si="6"/>
        <v>2009700502600</v>
      </c>
      <c r="G409" s="18" t="s">
        <v>5917</v>
      </c>
      <c r="H409" s="18" t="s">
        <v>5916</v>
      </c>
      <c r="I409" s="18" t="s">
        <v>5915</v>
      </c>
      <c r="K409" s="18" t="s">
        <v>5909</v>
      </c>
      <c r="L409" s="18" t="s">
        <v>5914</v>
      </c>
      <c r="M409" s="18" t="s">
        <v>5913</v>
      </c>
      <c r="N409" s="16" t="s">
        <v>1830</v>
      </c>
      <c r="O409" s="16" t="s">
        <v>5908</v>
      </c>
      <c r="P409" s="16" t="s">
        <v>5907</v>
      </c>
      <c r="Q409" s="16" t="s">
        <v>1842</v>
      </c>
      <c r="R409" s="17" t="s">
        <v>1855</v>
      </c>
      <c r="S409" s="112" t="s">
        <v>5912</v>
      </c>
      <c r="T409" s="16" t="s">
        <v>5906</v>
      </c>
    </row>
    <row r="410" spans="1:20" x14ac:dyDescent="0.35">
      <c r="A410" s="18" t="s">
        <v>5831</v>
      </c>
      <c r="B410" s="18" t="s">
        <v>1862</v>
      </c>
      <c r="C410" s="17" t="s">
        <v>5898</v>
      </c>
      <c r="D410" s="17" t="s">
        <v>1949</v>
      </c>
      <c r="E410" s="17" t="s">
        <v>9520</v>
      </c>
      <c r="F410" s="26" t="str">
        <f t="shared" si="6"/>
        <v>2102804700400</v>
      </c>
      <c r="G410" s="18" t="s">
        <v>5905</v>
      </c>
      <c r="H410" s="18" t="s">
        <v>5904</v>
      </c>
      <c r="I410" s="18" t="s">
        <v>5901</v>
      </c>
      <c r="K410" s="18" t="s">
        <v>5872</v>
      </c>
      <c r="L410" s="18" t="s">
        <v>5900</v>
      </c>
      <c r="M410" s="18" t="s">
        <v>5903</v>
      </c>
      <c r="N410" s="16" t="s">
        <v>1827</v>
      </c>
      <c r="O410" s="16" t="s">
        <v>5703</v>
      </c>
      <c r="P410" s="16" t="s">
        <v>1843</v>
      </c>
      <c r="Q410" s="16" t="s">
        <v>2652</v>
      </c>
      <c r="R410" s="17" t="s">
        <v>1855</v>
      </c>
      <c r="S410" s="112" t="s">
        <v>5902</v>
      </c>
      <c r="T410" s="16" t="s">
        <v>5899</v>
      </c>
    </row>
    <row r="411" spans="1:20" x14ac:dyDescent="0.35">
      <c r="A411" s="18" t="s">
        <v>5831</v>
      </c>
      <c r="B411" s="18" t="s">
        <v>1862</v>
      </c>
      <c r="C411" s="17" t="s">
        <v>5894</v>
      </c>
      <c r="D411" s="17" t="s">
        <v>1949</v>
      </c>
      <c r="E411" s="17" t="s">
        <v>9520</v>
      </c>
      <c r="F411" s="26" t="str">
        <f t="shared" si="6"/>
        <v>2102809100400</v>
      </c>
      <c r="G411" s="18" t="s">
        <v>5897</v>
      </c>
      <c r="H411" s="18" t="s">
        <v>5896</v>
      </c>
      <c r="I411" s="18" t="s">
        <v>5893</v>
      </c>
      <c r="K411" s="18" t="s">
        <v>5892</v>
      </c>
      <c r="L411" s="18" t="s">
        <v>5891</v>
      </c>
      <c r="M411" s="18" t="s">
        <v>5890</v>
      </c>
      <c r="N411" s="16" t="s">
        <v>2078</v>
      </c>
      <c r="O411" s="16" t="s">
        <v>5703</v>
      </c>
      <c r="P411" s="16" t="s">
        <v>1843</v>
      </c>
      <c r="Q411" s="16" t="s">
        <v>2652</v>
      </c>
      <c r="R411" s="17" t="s">
        <v>1855</v>
      </c>
      <c r="S411" s="112" t="s">
        <v>5895</v>
      </c>
      <c r="T411" s="16" t="s">
        <v>5889</v>
      </c>
    </row>
    <row r="412" spans="1:20" x14ac:dyDescent="0.35">
      <c r="A412" s="18" t="s">
        <v>5831</v>
      </c>
      <c r="B412" s="18" t="s">
        <v>1862</v>
      </c>
      <c r="C412" s="17" t="s">
        <v>5882</v>
      </c>
      <c r="D412" s="17" t="s">
        <v>1867</v>
      </c>
      <c r="E412" s="17" t="s">
        <v>9520</v>
      </c>
      <c r="F412" s="26" t="str">
        <f t="shared" si="6"/>
        <v>2102809902600</v>
      </c>
      <c r="G412" s="18" t="s">
        <v>5888</v>
      </c>
      <c r="H412" s="18" t="s">
        <v>5887</v>
      </c>
      <c r="I412" s="18" t="s">
        <v>5885</v>
      </c>
      <c r="K412" s="18" t="s">
        <v>5881</v>
      </c>
      <c r="L412" s="18" t="s">
        <v>5884</v>
      </c>
      <c r="M412" s="18" t="s">
        <v>5883</v>
      </c>
      <c r="N412" s="16" t="s">
        <v>1830</v>
      </c>
      <c r="O412" s="16" t="s">
        <v>5703</v>
      </c>
      <c r="P412" s="16" t="s">
        <v>1843</v>
      </c>
      <c r="Q412" s="16" t="s">
        <v>2652</v>
      </c>
      <c r="R412" s="17" t="s">
        <v>1855</v>
      </c>
      <c r="S412" s="112" t="s">
        <v>5886</v>
      </c>
    </row>
    <row r="413" spans="1:20" x14ac:dyDescent="0.35">
      <c r="A413" s="18" t="s">
        <v>5831</v>
      </c>
      <c r="B413" s="18" t="s">
        <v>1862</v>
      </c>
      <c r="C413" s="17" t="s">
        <v>5873</v>
      </c>
      <c r="D413" s="17" t="s">
        <v>1820</v>
      </c>
      <c r="E413" s="17" t="s">
        <v>9520</v>
      </c>
      <c r="F413" s="26" t="str">
        <f t="shared" si="6"/>
        <v>2102810301300</v>
      </c>
      <c r="G413" s="18" t="s">
        <v>5880</v>
      </c>
      <c r="H413" s="18" t="s">
        <v>5879</v>
      </c>
      <c r="I413" s="18" t="s">
        <v>5876</v>
      </c>
      <c r="K413" s="18" t="s">
        <v>5872</v>
      </c>
      <c r="L413" s="18" t="s">
        <v>5875</v>
      </c>
      <c r="M413" s="18" t="s">
        <v>5878</v>
      </c>
      <c r="N413" s="16" t="s">
        <v>1829</v>
      </c>
      <c r="O413" s="16" t="s">
        <v>5703</v>
      </c>
      <c r="P413" s="16" t="s">
        <v>1843</v>
      </c>
      <c r="Q413" s="16" t="s">
        <v>2652</v>
      </c>
      <c r="R413" s="17" t="s">
        <v>1855</v>
      </c>
      <c r="S413" s="112" t="s">
        <v>5877</v>
      </c>
      <c r="T413" s="16" t="s">
        <v>5874</v>
      </c>
    </row>
    <row r="414" spans="1:20" x14ac:dyDescent="0.35">
      <c r="A414" s="18" t="s">
        <v>5831</v>
      </c>
      <c r="B414" s="18" t="s">
        <v>1862</v>
      </c>
      <c r="C414" s="17" t="s">
        <v>5869</v>
      </c>
      <c r="D414" s="17" t="s">
        <v>1949</v>
      </c>
      <c r="E414" s="17" t="s">
        <v>9520</v>
      </c>
      <c r="F414" s="26" t="str">
        <f t="shared" si="6"/>
        <v>2102811500400</v>
      </c>
      <c r="G414" s="18" t="s">
        <v>5871</v>
      </c>
      <c r="H414" s="18" t="s">
        <v>5868</v>
      </c>
      <c r="I414" s="18" t="s">
        <v>5867</v>
      </c>
      <c r="K414" s="18" t="s">
        <v>5866</v>
      </c>
      <c r="L414" s="18" t="s">
        <v>5865</v>
      </c>
      <c r="M414" s="18" t="s">
        <v>5864</v>
      </c>
      <c r="N414" s="16" t="s">
        <v>1827</v>
      </c>
      <c r="O414" s="16" t="s">
        <v>5703</v>
      </c>
      <c r="P414" s="16" t="s">
        <v>1843</v>
      </c>
      <c r="Q414" s="16" t="s">
        <v>2652</v>
      </c>
      <c r="R414" s="17" t="s">
        <v>1855</v>
      </c>
      <c r="S414" s="112" t="s">
        <v>5870</v>
      </c>
      <c r="T414" s="16" t="s">
        <v>5863</v>
      </c>
    </row>
    <row r="415" spans="1:20" x14ac:dyDescent="0.35">
      <c r="A415" s="18" t="s">
        <v>5831</v>
      </c>
      <c r="B415" s="18" t="s">
        <v>1862</v>
      </c>
      <c r="C415" s="17" t="s">
        <v>5856</v>
      </c>
      <c r="D415" s="17" t="s">
        <v>1867</v>
      </c>
      <c r="E415" s="17" t="s">
        <v>9520</v>
      </c>
      <c r="F415" s="26" t="str">
        <f t="shared" si="6"/>
        <v>2102816802600</v>
      </c>
      <c r="G415" s="18" t="s">
        <v>5862</v>
      </c>
      <c r="H415" s="18" t="s">
        <v>5861</v>
      </c>
      <c r="I415" s="18" t="s">
        <v>5860</v>
      </c>
      <c r="K415" s="18" t="s">
        <v>5855</v>
      </c>
      <c r="L415" s="18" t="s">
        <v>5859</v>
      </c>
      <c r="M415" s="18" t="s">
        <v>5858</v>
      </c>
      <c r="N415" s="16" t="s">
        <v>1830</v>
      </c>
      <c r="O415" s="16" t="s">
        <v>5703</v>
      </c>
      <c r="P415" s="16" t="s">
        <v>1843</v>
      </c>
      <c r="Q415" s="16" t="s">
        <v>2652</v>
      </c>
      <c r="R415" s="17" t="s">
        <v>1855</v>
      </c>
      <c r="S415" s="112" t="s">
        <v>5857</v>
      </c>
      <c r="T415" s="16" t="s">
        <v>5854</v>
      </c>
    </row>
    <row r="416" spans="1:20" x14ac:dyDescent="0.35">
      <c r="A416" s="18" t="s">
        <v>5831</v>
      </c>
      <c r="B416" s="18" t="s">
        <v>1862</v>
      </c>
      <c r="C416" s="17" t="s">
        <v>5851</v>
      </c>
      <c r="D416" s="17" t="s">
        <v>1867</v>
      </c>
      <c r="E416" s="17" t="s">
        <v>9520</v>
      </c>
      <c r="F416" s="26" t="str">
        <f t="shared" si="6"/>
        <v>2102817402600</v>
      </c>
      <c r="G416" s="18" t="s">
        <v>5853</v>
      </c>
      <c r="H416" s="18" t="s">
        <v>5850</v>
      </c>
      <c r="I416" s="18" t="s">
        <v>5849</v>
      </c>
      <c r="K416" s="18" t="s">
        <v>5848</v>
      </c>
      <c r="L416" s="18" t="s">
        <v>5847</v>
      </c>
      <c r="M416" s="18" t="s">
        <v>5846</v>
      </c>
      <c r="N416" s="16" t="s">
        <v>1834</v>
      </c>
      <c r="O416" s="16" t="s">
        <v>5703</v>
      </c>
      <c r="P416" s="16" t="s">
        <v>1843</v>
      </c>
      <c r="Q416" s="16" t="s">
        <v>2652</v>
      </c>
      <c r="R416" s="17" t="s">
        <v>1855</v>
      </c>
      <c r="S416" s="112" t="s">
        <v>5852</v>
      </c>
      <c r="T416" s="16" t="s">
        <v>5845</v>
      </c>
    </row>
    <row r="417" spans="1:20" x14ac:dyDescent="0.35">
      <c r="A417" s="18" t="s">
        <v>5831</v>
      </c>
      <c r="B417" s="18" t="s">
        <v>1862</v>
      </c>
      <c r="C417" s="17" t="s">
        <v>5838</v>
      </c>
      <c r="D417" s="17" t="s">
        <v>1867</v>
      </c>
      <c r="E417" s="17" t="s">
        <v>9520</v>
      </c>
      <c r="F417" s="26" t="str">
        <f t="shared" si="6"/>
        <v>2102818802600</v>
      </c>
      <c r="G417" s="18" t="s">
        <v>5844</v>
      </c>
      <c r="H417" s="18" t="s">
        <v>5843</v>
      </c>
      <c r="I417" s="18" t="s">
        <v>5841</v>
      </c>
      <c r="J417" s="16" t="s">
        <v>5837</v>
      </c>
      <c r="K417" s="18" t="s">
        <v>5836</v>
      </c>
      <c r="L417" s="18" t="s">
        <v>5840</v>
      </c>
      <c r="M417" s="18" t="s">
        <v>5839</v>
      </c>
      <c r="N417" s="16" t="s">
        <v>1830</v>
      </c>
      <c r="O417" s="16" t="s">
        <v>5703</v>
      </c>
      <c r="P417" s="16" t="s">
        <v>1843</v>
      </c>
      <c r="Q417" s="16" t="s">
        <v>2652</v>
      </c>
      <c r="R417" s="17" t="s">
        <v>1855</v>
      </c>
      <c r="S417" s="112" t="s">
        <v>5842</v>
      </c>
      <c r="T417" s="16" t="s">
        <v>5835</v>
      </c>
    </row>
    <row r="418" spans="1:20" x14ac:dyDescent="0.35">
      <c r="A418" s="18" t="s">
        <v>5831</v>
      </c>
      <c r="B418" s="18" t="s">
        <v>1862</v>
      </c>
      <c r="C418" s="17" t="s">
        <v>5830</v>
      </c>
      <c r="D418" s="17" t="s">
        <v>1867</v>
      </c>
      <c r="E418" s="17" t="s">
        <v>9520</v>
      </c>
      <c r="F418" s="26" t="str">
        <f t="shared" si="6"/>
        <v>2102819602600</v>
      </c>
      <c r="G418" s="18" t="s">
        <v>5834</v>
      </c>
      <c r="H418" s="18" t="s">
        <v>5833</v>
      </c>
      <c r="I418" s="18" t="s">
        <v>5829</v>
      </c>
      <c r="K418" s="18" t="s">
        <v>5828</v>
      </c>
      <c r="L418" s="18" t="s">
        <v>5827</v>
      </c>
      <c r="M418" s="18" t="s">
        <v>5826</v>
      </c>
      <c r="N418" s="16" t="s">
        <v>1830</v>
      </c>
      <c r="O418" s="16" t="s">
        <v>5703</v>
      </c>
      <c r="P418" s="16" t="s">
        <v>1843</v>
      </c>
      <c r="Q418" s="16" t="s">
        <v>2652</v>
      </c>
      <c r="R418" s="17" t="s">
        <v>1855</v>
      </c>
      <c r="S418" s="112" t="s">
        <v>5832</v>
      </c>
      <c r="T418" s="16" t="s">
        <v>5825</v>
      </c>
    </row>
    <row r="419" spans="1:20" x14ac:dyDescent="0.35">
      <c r="A419" s="18" t="s">
        <v>5776</v>
      </c>
      <c r="B419" s="18" t="s">
        <v>1862</v>
      </c>
      <c r="C419" s="17" t="s">
        <v>5820</v>
      </c>
      <c r="D419" s="17" t="s">
        <v>1867</v>
      </c>
      <c r="E419" s="17" t="s">
        <v>9520</v>
      </c>
      <c r="F419" s="26" t="str">
        <f t="shared" si="6"/>
        <v>2104400102600</v>
      </c>
      <c r="G419" s="18" t="s">
        <v>5824</v>
      </c>
      <c r="H419" s="18" t="s">
        <v>5823</v>
      </c>
      <c r="I419" s="18" t="s">
        <v>5819</v>
      </c>
      <c r="K419" s="18" t="s">
        <v>5818</v>
      </c>
      <c r="L419" s="18" t="s">
        <v>5817</v>
      </c>
      <c r="M419" s="18" t="s">
        <v>5822</v>
      </c>
      <c r="N419" s="16" t="s">
        <v>1830</v>
      </c>
      <c r="O419" s="16" t="s">
        <v>1844</v>
      </c>
      <c r="P419" s="16" t="s">
        <v>1843</v>
      </c>
      <c r="Q419" s="16" t="s">
        <v>1842</v>
      </c>
      <c r="R419" s="17" t="s">
        <v>1855</v>
      </c>
      <c r="S419" s="112" t="s">
        <v>5821</v>
      </c>
      <c r="T419" s="16" t="s">
        <v>5816</v>
      </c>
    </row>
    <row r="420" spans="1:20" x14ac:dyDescent="0.35">
      <c r="A420" s="18" t="s">
        <v>5776</v>
      </c>
      <c r="B420" s="18" t="s">
        <v>1862</v>
      </c>
      <c r="C420" s="17" t="s">
        <v>5812</v>
      </c>
      <c r="D420" s="17" t="s">
        <v>1814</v>
      </c>
      <c r="E420" s="17" t="s">
        <v>9520</v>
      </c>
      <c r="F420" s="26" t="str">
        <f t="shared" si="6"/>
        <v>2104403200300</v>
      </c>
      <c r="G420" s="18" t="s">
        <v>5815</v>
      </c>
      <c r="H420" s="18" t="s">
        <v>5814</v>
      </c>
      <c r="I420" s="18" t="s">
        <v>5811</v>
      </c>
      <c r="K420" s="18" t="s">
        <v>5810</v>
      </c>
      <c r="L420" s="18" t="s">
        <v>5809</v>
      </c>
      <c r="M420" s="18" t="s">
        <v>5808</v>
      </c>
      <c r="N420" s="16" t="s">
        <v>1827</v>
      </c>
      <c r="O420" s="16" t="s">
        <v>1844</v>
      </c>
      <c r="P420" s="16" t="s">
        <v>1843</v>
      </c>
      <c r="Q420" s="16" t="s">
        <v>1842</v>
      </c>
      <c r="R420" s="17" t="s">
        <v>1855</v>
      </c>
      <c r="S420" s="112" t="s">
        <v>5813</v>
      </c>
      <c r="T420" s="16" t="s">
        <v>5807</v>
      </c>
    </row>
    <row r="421" spans="1:20" x14ac:dyDescent="0.35">
      <c r="A421" s="18" t="s">
        <v>5776</v>
      </c>
      <c r="B421" s="18" t="s">
        <v>1862</v>
      </c>
      <c r="C421" s="17" t="s">
        <v>5803</v>
      </c>
      <c r="D421" s="17" t="s">
        <v>1814</v>
      </c>
      <c r="E421" s="17" t="s">
        <v>9520</v>
      </c>
      <c r="F421" s="26" t="str">
        <f t="shared" si="6"/>
        <v>2104404300300</v>
      </c>
      <c r="G421" s="18" t="s">
        <v>5806</v>
      </c>
      <c r="H421" s="18" t="s">
        <v>5802</v>
      </c>
      <c r="I421" s="18" t="s">
        <v>5801</v>
      </c>
      <c r="J421" s="16" t="s">
        <v>5800</v>
      </c>
      <c r="K421" s="18" t="s">
        <v>5017</v>
      </c>
      <c r="L421" s="18" t="s">
        <v>5799</v>
      </c>
      <c r="M421" s="18" t="s">
        <v>5798</v>
      </c>
      <c r="N421" s="16" t="s">
        <v>2078</v>
      </c>
      <c r="O421" s="16" t="s">
        <v>1844</v>
      </c>
      <c r="P421" s="16" t="s">
        <v>1843</v>
      </c>
      <c r="Q421" s="16" t="s">
        <v>1842</v>
      </c>
      <c r="R421" s="17" t="s">
        <v>1855</v>
      </c>
      <c r="S421" s="112" t="s">
        <v>5805</v>
      </c>
      <c r="T421" s="16" t="s">
        <v>5804</v>
      </c>
    </row>
    <row r="422" spans="1:20" x14ac:dyDescent="0.35">
      <c r="A422" s="18" t="s">
        <v>5776</v>
      </c>
      <c r="B422" s="18" t="s">
        <v>1862</v>
      </c>
      <c r="C422" s="17" t="s">
        <v>5793</v>
      </c>
      <c r="D422" s="17" t="s">
        <v>1914</v>
      </c>
      <c r="E422" s="17" t="s">
        <v>9520</v>
      </c>
      <c r="F422" s="26" t="str">
        <f t="shared" si="6"/>
        <v>2104405500200</v>
      </c>
      <c r="G422" s="18" t="s">
        <v>5797</v>
      </c>
      <c r="H422" s="18" t="s">
        <v>5796</v>
      </c>
      <c r="I422" s="18" t="s">
        <v>5792</v>
      </c>
      <c r="J422" s="16" t="s">
        <v>5791</v>
      </c>
      <c r="K422" s="18" t="s">
        <v>5773</v>
      </c>
      <c r="L422" s="18" t="s">
        <v>5790</v>
      </c>
      <c r="M422" s="18" t="s">
        <v>5795</v>
      </c>
      <c r="N422" s="16" t="s">
        <v>1827</v>
      </c>
      <c r="O422" s="16" t="s">
        <v>1844</v>
      </c>
      <c r="P422" s="16" t="s">
        <v>1843</v>
      </c>
      <c r="Q422" s="16" t="s">
        <v>1842</v>
      </c>
      <c r="R422" s="17" t="s">
        <v>1855</v>
      </c>
      <c r="S422" s="112" t="s">
        <v>5794</v>
      </c>
      <c r="T422" s="16" t="s">
        <v>5789</v>
      </c>
    </row>
    <row r="423" spans="1:20" x14ac:dyDescent="0.35">
      <c r="A423" s="18" t="s">
        <v>5776</v>
      </c>
      <c r="B423" s="18" t="s">
        <v>1862</v>
      </c>
      <c r="C423" s="17" t="s">
        <v>5786</v>
      </c>
      <c r="D423" s="17" t="s">
        <v>1914</v>
      </c>
      <c r="E423" s="17" t="s">
        <v>9520</v>
      </c>
      <c r="F423" s="26" t="str">
        <f t="shared" si="6"/>
        <v>2104406400200</v>
      </c>
      <c r="G423" s="18" t="s">
        <v>5788</v>
      </c>
      <c r="H423" s="18" t="s">
        <v>5785</v>
      </c>
      <c r="I423" s="18" t="s">
        <v>5784</v>
      </c>
      <c r="J423" s="16" t="s">
        <v>5784</v>
      </c>
      <c r="K423" s="18" t="s">
        <v>5783</v>
      </c>
      <c r="L423" s="18" t="s">
        <v>5782</v>
      </c>
      <c r="M423" s="18" t="s">
        <v>5781</v>
      </c>
      <c r="N423" s="16" t="s">
        <v>1827</v>
      </c>
      <c r="O423" s="16" t="s">
        <v>1844</v>
      </c>
      <c r="P423" s="16" t="s">
        <v>1843</v>
      </c>
      <c r="Q423" s="16" t="s">
        <v>1842</v>
      </c>
      <c r="R423" s="17" t="s">
        <v>1855</v>
      </c>
      <c r="S423" s="112" t="s">
        <v>5787</v>
      </c>
      <c r="T423" s="16" t="s">
        <v>5780</v>
      </c>
    </row>
    <row r="424" spans="1:20" x14ac:dyDescent="0.35">
      <c r="A424" s="18" t="s">
        <v>5776</v>
      </c>
      <c r="B424" s="18" t="s">
        <v>1862</v>
      </c>
      <c r="C424" s="17" t="s">
        <v>5775</v>
      </c>
      <c r="D424" s="17" t="s">
        <v>1928</v>
      </c>
      <c r="E424" s="17" t="s">
        <v>9520</v>
      </c>
      <c r="F424" s="26" t="str">
        <f t="shared" si="6"/>
        <v>2104413301700</v>
      </c>
      <c r="G424" s="18" t="s">
        <v>5779</v>
      </c>
      <c r="H424" s="18" t="s">
        <v>5778</v>
      </c>
      <c r="I424" s="18" t="s">
        <v>5774</v>
      </c>
      <c r="K424" s="18" t="s">
        <v>5773</v>
      </c>
      <c r="L424" s="18" t="s">
        <v>5772</v>
      </c>
      <c r="M424" s="18" t="s">
        <v>5771</v>
      </c>
      <c r="N424" s="16" t="s">
        <v>1829</v>
      </c>
      <c r="O424" s="16" t="s">
        <v>1844</v>
      </c>
      <c r="P424" s="16" t="s">
        <v>1843</v>
      </c>
      <c r="Q424" s="16" t="s">
        <v>1842</v>
      </c>
      <c r="R424" s="17" t="s">
        <v>1855</v>
      </c>
      <c r="S424" s="112" t="s">
        <v>5777</v>
      </c>
      <c r="T424" s="16" t="s">
        <v>5770</v>
      </c>
    </row>
    <row r="425" spans="1:20" x14ac:dyDescent="0.35">
      <c r="A425" s="18" t="s">
        <v>5754</v>
      </c>
      <c r="B425" s="18" t="s">
        <v>1862</v>
      </c>
      <c r="C425" s="17" t="s">
        <v>5762</v>
      </c>
      <c r="D425" s="17" t="s">
        <v>1867</v>
      </c>
      <c r="E425" s="17" t="s">
        <v>9520</v>
      </c>
      <c r="F425" s="26" t="str">
        <f t="shared" si="6"/>
        <v>2106100102600</v>
      </c>
      <c r="G425" s="18" t="s">
        <v>5769</v>
      </c>
      <c r="H425" s="18" t="s">
        <v>5768</v>
      </c>
      <c r="I425" s="18" t="s">
        <v>2561</v>
      </c>
      <c r="J425" s="16" t="s">
        <v>5767</v>
      </c>
      <c r="K425" s="18" t="s">
        <v>5751</v>
      </c>
      <c r="L425" s="18" t="s">
        <v>5766</v>
      </c>
      <c r="M425" s="18" t="s">
        <v>5765</v>
      </c>
      <c r="N425" s="16" t="s">
        <v>1830</v>
      </c>
      <c r="O425" s="16" t="s">
        <v>1844</v>
      </c>
      <c r="P425" s="16" t="s">
        <v>1843</v>
      </c>
      <c r="Q425" s="16" t="s">
        <v>1842</v>
      </c>
      <c r="R425" s="17" t="s">
        <v>1855</v>
      </c>
      <c r="S425" s="112" t="s">
        <v>5764</v>
      </c>
      <c r="T425" s="16" t="s">
        <v>5763</v>
      </c>
    </row>
    <row r="426" spans="1:20" x14ac:dyDescent="0.35">
      <c r="A426" s="18" t="s">
        <v>5754</v>
      </c>
      <c r="B426" s="18" t="s">
        <v>1862</v>
      </c>
      <c r="C426" s="17" t="s">
        <v>5753</v>
      </c>
      <c r="D426" s="17" t="s">
        <v>1867</v>
      </c>
      <c r="E426" s="17" t="s">
        <v>9520</v>
      </c>
      <c r="F426" s="26" t="str">
        <f t="shared" si="6"/>
        <v>2106103802600</v>
      </c>
      <c r="G426" s="18" t="s">
        <v>5761</v>
      </c>
      <c r="H426" s="18" t="s">
        <v>5760</v>
      </c>
      <c r="I426" s="18" t="s">
        <v>5758</v>
      </c>
      <c r="J426" s="16" t="s">
        <v>5752</v>
      </c>
      <c r="K426" s="18" t="s">
        <v>5757</v>
      </c>
      <c r="L426" s="18" t="s">
        <v>5756</v>
      </c>
      <c r="M426" s="18" t="s">
        <v>5755</v>
      </c>
      <c r="N426" s="16" t="s">
        <v>1830</v>
      </c>
      <c r="O426" s="16" t="s">
        <v>1844</v>
      </c>
      <c r="P426" s="16" t="s">
        <v>1843</v>
      </c>
      <c r="Q426" s="16" t="s">
        <v>1842</v>
      </c>
      <c r="R426" s="17" t="s">
        <v>1855</v>
      </c>
      <c r="S426" s="112" t="s">
        <v>5759</v>
      </c>
      <c r="T426" s="16" t="s">
        <v>5750</v>
      </c>
    </row>
    <row r="427" spans="1:20" x14ac:dyDescent="0.35">
      <c r="A427" s="18" t="s">
        <v>5706</v>
      </c>
      <c r="B427" s="18" t="s">
        <v>1862</v>
      </c>
      <c r="C427" s="17" t="s">
        <v>5741</v>
      </c>
      <c r="D427" s="17" t="s">
        <v>1867</v>
      </c>
      <c r="E427" s="17" t="s">
        <v>9520</v>
      </c>
      <c r="F427" s="26" t="str">
        <f t="shared" si="6"/>
        <v>2110000102600</v>
      </c>
      <c r="G427" s="18" t="s">
        <v>5749</v>
      </c>
      <c r="H427" s="18" t="s">
        <v>5748</v>
      </c>
      <c r="I427" s="18" t="s">
        <v>5747</v>
      </c>
      <c r="J427" s="16" t="s">
        <v>5746</v>
      </c>
      <c r="K427" s="18" t="s">
        <v>5742</v>
      </c>
      <c r="L427" s="18" t="s">
        <v>5745</v>
      </c>
      <c r="M427" s="18" t="s">
        <v>5744</v>
      </c>
      <c r="N427" s="16" t="s">
        <v>1830</v>
      </c>
      <c r="O427" s="16" t="s">
        <v>5703</v>
      </c>
      <c r="P427" s="16" t="s">
        <v>1843</v>
      </c>
      <c r="Q427" s="16" t="s">
        <v>2652</v>
      </c>
      <c r="R427" s="17" t="s">
        <v>1855</v>
      </c>
      <c r="S427" s="112" t="s">
        <v>5743</v>
      </c>
      <c r="T427" s="16" t="s">
        <v>5740</v>
      </c>
    </row>
    <row r="428" spans="1:20" x14ac:dyDescent="0.35">
      <c r="A428" s="18" t="s">
        <v>5706</v>
      </c>
      <c r="B428" s="18" t="s">
        <v>1862</v>
      </c>
      <c r="C428" s="17" t="s">
        <v>5733</v>
      </c>
      <c r="D428" s="17" t="s">
        <v>1867</v>
      </c>
      <c r="E428" s="17" t="s">
        <v>9520</v>
      </c>
      <c r="F428" s="26" t="str">
        <f t="shared" si="6"/>
        <v>2110000202600</v>
      </c>
      <c r="G428" s="18" t="s">
        <v>5739</v>
      </c>
      <c r="H428" s="18" t="s">
        <v>5738</v>
      </c>
      <c r="I428" s="18" t="s">
        <v>5737</v>
      </c>
      <c r="K428" s="18" t="s">
        <v>5726</v>
      </c>
      <c r="L428" s="18" t="s">
        <v>5736</v>
      </c>
      <c r="M428" s="18" t="s">
        <v>5735</v>
      </c>
      <c r="N428" s="16" t="s">
        <v>1830</v>
      </c>
      <c r="O428" s="16" t="s">
        <v>5703</v>
      </c>
      <c r="P428" s="16" t="s">
        <v>1843</v>
      </c>
      <c r="Q428" s="16" t="s">
        <v>2652</v>
      </c>
      <c r="R428" s="17" t="s">
        <v>1855</v>
      </c>
      <c r="S428" s="112" t="s">
        <v>5734</v>
      </c>
      <c r="T428" s="16" t="s">
        <v>5732</v>
      </c>
    </row>
    <row r="429" spans="1:20" x14ac:dyDescent="0.35">
      <c r="A429" s="18" t="s">
        <v>5706</v>
      </c>
      <c r="B429" s="18" t="s">
        <v>1862</v>
      </c>
      <c r="C429" s="17" t="s">
        <v>5728</v>
      </c>
      <c r="D429" s="17" t="s">
        <v>1867</v>
      </c>
      <c r="E429" s="17" t="s">
        <v>9520</v>
      </c>
      <c r="F429" s="26" t="str">
        <f t="shared" si="6"/>
        <v>2110000302600</v>
      </c>
      <c r="G429" s="18" t="s">
        <v>5731</v>
      </c>
      <c r="H429" s="18" t="s">
        <v>5730</v>
      </c>
      <c r="I429" s="18" t="s">
        <v>5727</v>
      </c>
      <c r="K429" s="18" t="s">
        <v>5726</v>
      </c>
      <c r="L429" s="18" t="s">
        <v>5725</v>
      </c>
      <c r="M429" s="18" t="s">
        <v>5724</v>
      </c>
      <c r="N429" s="16" t="s">
        <v>1830</v>
      </c>
      <c r="O429" s="16" t="s">
        <v>5703</v>
      </c>
      <c r="P429" s="16" t="s">
        <v>1843</v>
      </c>
      <c r="Q429" s="16" t="s">
        <v>2652</v>
      </c>
      <c r="R429" s="17" t="s">
        <v>1855</v>
      </c>
      <c r="S429" s="112" t="s">
        <v>5729</v>
      </c>
      <c r="T429" s="16" t="s">
        <v>5723</v>
      </c>
    </row>
    <row r="430" spans="1:20" x14ac:dyDescent="0.35">
      <c r="A430" s="18" t="s">
        <v>5706</v>
      </c>
      <c r="B430" s="18" t="s">
        <v>1862</v>
      </c>
      <c r="C430" s="17" t="s">
        <v>5716</v>
      </c>
      <c r="D430" s="17" t="s">
        <v>1867</v>
      </c>
      <c r="E430" s="17" t="s">
        <v>9520</v>
      </c>
      <c r="F430" s="26" t="str">
        <f t="shared" si="6"/>
        <v>2110000402600</v>
      </c>
      <c r="G430" s="18" t="s">
        <v>5722</v>
      </c>
      <c r="H430" s="18" t="s">
        <v>5721</v>
      </c>
      <c r="I430" s="18" t="s">
        <v>5720</v>
      </c>
      <c r="K430" s="18" t="s">
        <v>5715</v>
      </c>
      <c r="L430" s="18" t="s">
        <v>5719</v>
      </c>
      <c r="M430" s="18" t="s">
        <v>5718</v>
      </c>
      <c r="N430" s="16" t="s">
        <v>1830</v>
      </c>
      <c r="O430" s="16" t="s">
        <v>5703</v>
      </c>
      <c r="P430" s="16" t="s">
        <v>1843</v>
      </c>
      <c r="Q430" s="16" t="s">
        <v>2652</v>
      </c>
      <c r="R430" s="17" t="s">
        <v>1855</v>
      </c>
      <c r="S430" s="112" t="s">
        <v>5717</v>
      </c>
      <c r="T430" s="16" t="s">
        <v>5714</v>
      </c>
    </row>
    <row r="431" spans="1:20" x14ac:dyDescent="0.35">
      <c r="A431" s="18" t="s">
        <v>5706</v>
      </c>
      <c r="B431" s="18" t="s">
        <v>1862</v>
      </c>
      <c r="C431" s="17" t="s">
        <v>5705</v>
      </c>
      <c r="D431" s="17" t="s">
        <v>1867</v>
      </c>
      <c r="E431" s="17" t="s">
        <v>9520</v>
      </c>
      <c r="F431" s="26" t="str">
        <f t="shared" si="6"/>
        <v>2110000502600</v>
      </c>
      <c r="G431" s="18" t="s">
        <v>5713</v>
      </c>
      <c r="H431" s="18" t="s">
        <v>5712</v>
      </c>
      <c r="I431" s="18" t="s">
        <v>5711</v>
      </c>
      <c r="K431" s="18" t="s">
        <v>5704</v>
      </c>
      <c r="L431" s="18" t="s">
        <v>5710</v>
      </c>
      <c r="M431" s="18" t="s">
        <v>5709</v>
      </c>
      <c r="N431" s="16" t="s">
        <v>1830</v>
      </c>
      <c r="O431" s="16" t="s">
        <v>5703</v>
      </c>
      <c r="P431" s="16" t="s">
        <v>1843</v>
      </c>
      <c r="Q431" s="16" t="s">
        <v>2652</v>
      </c>
      <c r="R431" s="17" t="s">
        <v>1855</v>
      </c>
      <c r="S431" s="112" t="s">
        <v>5708</v>
      </c>
      <c r="T431" s="16" t="s">
        <v>5707</v>
      </c>
    </row>
    <row r="432" spans="1:20" x14ac:dyDescent="0.35">
      <c r="A432" s="18" t="s">
        <v>5601</v>
      </c>
      <c r="B432" s="18" t="s">
        <v>1862</v>
      </c>
      <c r="C432" s="17" t="s">
        <v>5696</v>
      </c>
      <c r="D432" s="17" t="s">
        <v>1867</v>
      </c>
      <c r="E432" s="17" t="s">
        <v>9520</v>
      </c>
      <c r="F432" s="26" t="str">
        <f t="shared" si="6"/>
        <v>2403200102600</v>
      </c>
      <c r="G432" s="18" t="s">
        <v>5702</v>
      </c>
      <c r="H432" s="18" t="s">
        <v>5701</v>
      </c>
      <c r="I432" s="18" t="s">
        <v>5700</v>
      </c>
      <c r="K432" s="18" t="s">
        <v>5695</v>
      </c>
      <c r="L432" s="18" t="s">
        <v>5699</v>
      </c>
      <c r="M432" s="18" t="s">
        <v>5698</v>
      </c>
      <c r="N432" s="16" t="s">
        <v>1830</v>
      </c>
      <c r="O432" s="16" t="s">
        <v>1915</v>
      </c>
      <c r="P432" s="16" t="s">
        <v>1906</v>
      </c>
      <c r="Q432" s="16" t="s">
        <v>1879</v>
      </c>
      <c r="R432" s="17" t="s">
        <v>1855</v>
      </c>
      <c r="S432" s="112" t="s">
        <v>5697</v>
      </c>
      <c r="T432" s="16" t="s">
        <v>5694</v>
      </c>
    </row>
    <row r="433" spans="1:20" x14ac:dyDescent="0.35">
      <c r="A433" s="18" t="s">
        <v>5601</v>
      </c>
      <c r="B433" s="18" t="s">
        <v>1862</v>
      </c>
      <c r="C433" s="17" t="s">
        <v>5689</v>
      </c>
      <c r="D433" s="17" t="s">
        <v>1914</v>
      </c>
      <c r="E433" s="17" t="s">
        <v>9520</v>
      </c>
      <c r="F433" s="26" t="str">
        <f t="shared" si="6"/>
        <v>24032002C0200</v>
      </c>
      <c r="G433" s="18" t="s">
        <v>5693</v>
      </c>
      <c r="H433" s="18" t="s">
        <v>5692</v>
      </c>
      <c r="I433" s="18" t="s">
        <v>5688</v>
      </c>
      <c r="K433" s="18" t="s">
        <v>5687</v>
      </c>
      <c r="L433" s="18" t="s">
        <v>5686</v>
      </c>
      <c r="M433" s="18" t="s">
        <v>5691</v>
      </c>
      <c r="N433" s="16" t="s">
        <v>1827</v>
      </c>
      <c r="O433" s="16" t="s">
        <v>1881</v>
      </c>
      <c r="P433" s="16" t="s">
        <v>1880</v>
      </c>
      <c r="Q433" s="16" t="s">
        <v>1879</v>
      </c>
      <c r="R433" s="17" t="s">
        <v>1855</v>
      </c>
      <c r="S433" s="112" t="s">
        <v>5690</v>
      </c>
    </row>
    <row r="434" spans="1:20" x14ac:dyDescent="0.35">
      <c r="A434" s="18" t="s">
        <v>5601</v>
      </c>
      <c r="B434" s="18" t="s">
        <v>1862</v>
      </c>
      <c r="C434" s="17" t="s">
        <v>5682</v>
      </c>
      <c r="D434" s="17" t="s">
        <v>1949</v>
      </c>
      <c r="E434" s="17" t="s">
        <v>9520</v>
      </c>
      <c r="F434" s="26" t="str">
        <f t="shared" si="6"/>
        <v>24032024C0400</v>
      </c>
      <c r="G434" s="18" t="s">
        <v>5685</v>
      </c>
      <c r="H434" s="18" t="s">
        <v>5684</v>
      </c>
      <c r="I434" s="18" t="s">
        <v>5681</v>
      </c>
      <c r="K434" s="18" t="s">
        <v>5619</v>
      </c>
      <c r="L434" s="18" t="s">
        <v>5680</v>
      </c>
      <c r="M434" s="18" t="s">
        <v>5679</v>
      </c>
      <c r="N434" s="16" t="s">
        <v>2078</v>
      </c>
      <c r="O434" s="16" t="s">
        <v>1881</v>
      </c>
      <c r="P434" s="16" t="s">
        <v>1880</v>
      </c>
      <c r="Q434" s="16" t="s">
        <v>1879</v>
      </c>
      <c r="R434" s="17" t="s">
        <v>1855</v>
      </c>
      <c r="S434" s="112" t="s">
        <v>5683</v>
      </c>
      <c r="T434" s="16" t="s">
        <v>5678</v>
      </c>
    </row>
    <row r="435" spans="1:20" x14ac:dyDescent="0.35">
      <c r="A435" s="18" t="s">
        <v>5601</v>
      </c>
      <c r="B435" s="18" t="s">
        <v>1862</v>
      </c>
      <c r="C435" s="17" t="s">
        <v>5670</v>
      </c>
      <c r="D435" s="17" t="s">
        <v>1914</v>
      </c>
      <c r="E435" s="17" t="s">
        <v>9520</v>
      </c>
      <c r="F435" s="26" t="str">
        <f t="shared" si="6"/>
        <v>2403205400200</v>
      </c>
      <c r="G435" s="18" t="s">
        <v>5677</v>
      </c>
      <c r="H435" s="18" t="s">
        <v>5676</v>
      </c>
      <c r="I435" s="18" t="s">
        <v>5675</v>
      </c>
      <c r="K435" s="18" t="s">
        <v>5619</v>
      </c>
      <c r="L435" s="18" t="s">
        <v>5674</v>
      </c>
      <c r="M435" s="18" t="s">
        <v>5671</v>
      </c>
      <c r="N435" s="16" t="s">
        <v>1827</v>
      </c>
      <c r="O435" s="16" t="s">
        <v>1881</v>
      </c>
      <c r="P435" s="16" t="s">
        <v>1880</v>
      </c>
      <c r="Q435" s="16" t="s">
        <v>1879</v>
      </c>
      <c r="R435" s="17" t="s">
        <v>1855</v>
      </c>
      <c r="S435" s="112" t="s">
        <v>5673</v>
      </c>
      <c r="T435" s="16" t="s">
        <v>5672</v>
      </c>
    </row>
    <row r="436" spans="1:20" x14ac:dyDescent="0.35">
      <c r="A436" s="18" t="s">
        <v>5601</v>
      </c>
      <c r="B436" s="18" t="s">
        <v>1862</v>
      </c>
      <c r="C436" s="17" t="s">
        <v>5665</v>
      </c>
      <c r="D436" s="17" t="s">
        <v>1949</v>
      </c>
      <c r="E436" s="17" t="s">
        <v>9520</v>
      </c>
      <c r="F436" s="26" t="str">
        <f t="shared" si="6"/>
        <v>24032060C0400</v>
      </c>
      <c r="G436" s="18" t="s">
        <v>5669</v>
      </c>
      <c r="H436" s="18" t="s">
        <v>5668</v>
      </c>
      <c r="I436" s="18" t="s">
        <v>5664</v>
      </c>
      <c r="K436" s="18" t="s">
        <v>5619</v>
      </c>
      <c r="L436" s="18" t="s">
        <v>5663</v>
      </c>
      <c r="M436" s="18" t="s">
        <v>5667</v>
      </c>
      <c r="N436" s="16" t="s">
        <v>1827</v>
      </c>
      <c r="O436" s="16" t="s">
        <v>1881</v>
      </c>
      <c r="P436" s="16" t="s">
        <v>1880</v>
      </c>
      <c r="Q436" s="16" t="s">
        <v>1879</v>
      </c>
      <c r="R436" s="17" t="s">
        <v>1855</v>
      </c>
      <c r="S436" s="112" t="s">
        <v>5666</v>
      </c>
      <c r="T436" s="16" t="s">
        <v>5662</v>
      </c>
    </row>
    <row r="437" spans="1:20" x14ac:dyDescent="0.35">
      <c r="A437" s="18" t="s">
        <v>5601</v>
      </c>
      <c r="B437" s="18" t="s">
        <v>1862</v>
      </c>
      <c r="C437" s="17" t="s">
        <v>5658</v>
      </c>
      <c r="D437" s="17" t="s">
        <v>1949</v>
      </c>
      <c r="E437" s="17" t="s">
        <v>9520</v>
      </c>
      <c r="F437" s="26" t="str">
        <f t="shared" si="6"/>
        <v>24032072C0400</v>
      </c>
      <c r="G437" s="18" t="s">
        <v>5661</v>
      </c>
      <c r="H437" s="18" t="s">
        <v>5657</v>
      </c>
      <c r="I437" s="18" t="s">
        <v>5656</v>
      </c>
      <c r="J437" s="16" t="s">
        <v>5656</v>
      </c>
      <c r="K437" s="18" t="s">
        <v>5648</v>
      </c>
      <c r="L437" s="18" t="s">
        <v>5655</v>
      </c>
      <c r="M437" s="18" t="s">
        <v>5654</v>
      </c>
      <c r="N437" s="16" t="s">
        <v>1827</v>
      </c>
      <c r="O437" s="16" t="s">
        <v>1915</v>
      </c>
      <c r="P437" s="16" t="s">
        <v>1906</v>
      </c>
      <c r="Q437" s="16" t="s">
        <v>1879</v>
      </c>
      <c r="R437" s="17" t="s">
        <v>1855</v>
      </c>
      <c r="S437" s="112" t="s">
        <v>5660</v>
      </c>
      <c r="T437" s="16" t="s">
        <v>5659</v>
      </c>
    </row>
    <row r="438" spans="1:20" x14ac:dyDescent="0.35">
      <c r="A438" s="18" t="s">
        <v>5601</v>
      </c>
      <c r="B438" s="18" t="s">
        <v>1862</v>
      </c>
      <c r="C438" s="17" t="s">
        <v>5650</v>
      </c>
      <c r="D438" s="17" t="s">
        <v>1928</v>
      </c>
      <c r="E438" s="17" t="s">
        <v>9520</v>
      </c>
      <c r="F438" s="26" t="str">
        <f t="shared" si="6"/>
        <v>2403207301700</v>
      </c>
      <c r="G438" s="18" t="s">
        <v>5653</v>
      </c>
      <c r="H438" s="18" t="s">
        <v>5652</v>
      </c>
      <c r="I438" s="18" t="s">
        <v>5649</v>
      </c>
      <c r="J438" s="16" t="s">
        <v>5649</v>
      </c>
      <c r="K438" s="18" t="s">
        <v>5648</v>
      </c>
      <c r="L438" s="18" t="s">
        <v>5647</v>
      </c>
      <c r="M438" s="18" t="s">
        <v>5646</v>
      </c>
      <c r="N438" s="16" t="s">
        <v>1829</v>
      </c>
      <c r="O438" s="16" t="s">
        <v>1915</v>
      </c>
      <c r="P438" s="16" t="s">
        <v>1906</v>
      </c>
      <c r="Q438" s="16" t="s">
        <v>1879</v>
      </c>
      <c r="R438" s="17" t="s">
        <v>1855</v>
      </c>
      <c r="S438" s="112" t="s">
        <v>5651</v>
      </c>
      <c r="T438" s="16" t="s">
        <v>5645</v>
      </c>
    </row>
    <row r="439" spans="1:20" x14ac:dyDescent="0.35">
      <c r="A439" s="18" t="s">
        <v>5601</v>
      </c>
      <c r="B439" s="18" t="s">
        <v>1862</v>
      </c>
      <c r="C439" s="17" t="s">
        <v>5642</v>
      </c>
      <c r="D439" s="17" t="s">
        <v>1814</v>
      </c>
      <c r="E439" s="17" t="s">
        <v>9520</v>
      </c>
      <c r="F439" s="26" t="str">
        <f t="shared" si="6"/>
        <v>2403207400300</v>
      </c>
      <c r="G439" s="18" t="s">
        <v>5644</v>
      </c>
      <c r="H439" s="18" t="s">
        <v>5641</v>
      </c>
      <c r="I439" s="18" t="s">
        <v>5640</v>
      </c>
      <c r="J439" s="16" t="s">
        <v>5639</v>
      </c>
      <c r="K439" s="18" t="s">
        <v>5638</v>
      </c>
      <c r="L439" s="18" t="s">
        <v>5637</v>
      </c>
      <c r="M439" s="18" t="s">
        <v>5636</v>
      </c>
      <c r="N439" s="16" t="s">
        <v>2078</v>
      </c>
      <c r="O439" s="16" t="s">
        <v>1915</v>
      </c>
      <c r="P439" s="16" t="s">
        <v>1906</v>
      </c>
      <c r="Q439" s="16" t="s">
        <v>1879</v>
      </c>
      <c r="R439" s="17" t="s">
        <v>1855</v>
      </c>
      <c r="S439" s="112" t="s">
        <v>5643</v>
      </c>
      <c r="T439" s="16" t="s">
        <v>5635</v>
      </c>
    </row>
    <row r="440" spans="1:20" x14ac:dyDescent="0.35">
      <c r="A440" s="18" t="s">
        <v>5601</v>
      </c>
      <c r="B440" s="18" t="s">
        <v>1862</v>
      </c>
      <c r="C440" s="17" t="s">
        <v>5631</v>
      </c>
      <c r="D440" s="17" t="s">
        <v>1914</v>
      </c>
      <c r="E440" s="17" t="s">
        <v>9520</v>
      </c>
      <c r="F440" s="26" t="str">
        <f t="shared" si="6"/>
        <v>2403207500200</v>
      </c>
      <c r="G440" s="18" t="s">
        <v>5634</v>
      </c>
      <c r="H440" s="18" t="s">
        <v>5633</v>
      </c>
      <c r="I440" s="18" t="s">
        <v>5630</v>
      </c>
      <c r="K440" s="18" t="s">
        <v>5629</v>
      </c>
      <c r="L440" s="18" t="s">
        <v>5628</v>
      </c>
      <c r="M440" s="18" t="s">
        <v>5627</v>
      </c>
      <c r="N440" s="16" t="s">
        <v>2078</v>
      </c>
      <c r="O440" s="16" t="s">
        <v>1915</v>
      </c>
      <c r="P440" s="16" t="s">
        <v>1906</v>
      </c>
      <c r="Q440" s="16" t="s">
        <v>1879</v>
      </c>
      <c r="R440" s="17" t="s">
        <v>1855</v>
      </c>
      <c r="S440" s="112" t="s">
        <v>5632</v>
      </c>
      <c r="T440" s="16" t="s">
        <v>5626</v>
      </c>
    </row>
    <row r="441" spans="1:20" x14ac:dyDescent="0.35">
      <c r="A441" s="18" t="s">
        <v>5601</v>
      </c>
      <c r="B441" s="18" t="s">
        <v>1862</v>
      </c>
      <c r="C441" s="17" t="s">
        <v>5621</v>
      </c>
      <c r="D441" s="17" t="s">
        <v>1879</v>
      </c>
      <c r="E441" s="17" t="s">
        <v>9520</v>
      </c>
      <c r="F441" s="26" t="str">
        <f t="shared" si="6"/>
        <v>2403210101600</v>
      </c>
      <c r="G441" s="18" t="s">
        <v>5625</v>
      </c>
      <c r="H441" s="18" t="s">
        <v>5624</v>
      </c>
      <c r="I441" s="18" t="s">
        <v>5620</v>
      </c>
      <c r="K441" s="18" t="s">
        <v>5619</v>
      </c>
      <c r="L441" s="18" t="s">
        <v>5618</v>
      </c>
      <c r="M441" s="18" t="s">
        <v>5623</v>
      </c>
      <c r="N441" s="16" t="s">
        <v>1829</v>
      </c>
      <c r="O441" s="16" t="s">
        <v>1881</v>
      </c>
      <c r="P441" s="16" t="s">
        <v>1880</v>
      </c>
      <c r="Q441" s="16" t="s">
        <v>1879</v>
      </c>
      <c r="R441" s="17" t="s">
        <v>1855</v>
      </c>
      <c r="S441" s="112" t="s">
        <v>5622</v>
      </c>
      <c r="T441" s="16" t="s">
        <v>5617</v>
      </c>
    </row>
    <row r="442" spans="1:20" x14ac:dyDescent="0.35">
      <c r="A442" s="18" t="s">
        <v>5601</v>
      </c>
      <c r="B442" s="18" t="s">
        <v>1862</v>
      </c>
      <c r="C442" s="17" t="s">
        <v>5610</v>
      </c>
      <c r="D442" s="17" t="s">
        <v>1879</v>
      </c>
      <c r="E442" s="17" t="s">
        <v>9520</v>
      </c>
      <c r="F442" s="26" t="str">
        <f t="shared" si="6"/>
        <v>2403211101600</v>
      </c>
      <c r="G442" s="18" t="s">
        <v>5616</v>
      </c>
      <c r="H442" s="18" t="s">
        <v>5615</v>
      </c>
      <c r="I442" s="18" t="s">
        <v>5614</v>
      </c>
      <c r="K442" s="18" t="s">
        <v>2138</v>
      </c>
      <c r="L442" s="18" t="s">
        <v>5613</v>
      </c>
      <c r="M442" s="18" t="s">
        <v>5612</v>
      </c>
      <c r="N442" s="16" t="s">
        <v>1829</v>
      </c>
      <c r="O442" s="16" t="s">
        <v>1881</v>
      </c>
      <c r="P442" s="16" t="s">
        <v>1880</v>
      </c>
      <c r="Q442" s="16" t="s">
        <v>1879</v>
      </c>
      <c r="R442" s="17" t="s">
        <v>1855</v>
      </c>
      <c r="S442" s="112" t="s">
        <v>5611</v>
      </c>
      <c r="T442" s="16" t="s">
        <v>5609</v>
      </c>
    </row>
    <row r="443" spans="1:20" x14ac:dyDescent="0.35">
      <c r="A443" s="18" t="s">
        <v>5601</v>
      </c>
      <c r="B443" s="18" t="s">
        <v>1862</v>
      </c>
      <c r="C443" s="17" t="s">
        <v>5600</v>
      </c>
      <c r="D443" s="17" t="s">
        <v>1949</v>
      </c>
      <c r="E443" s="17" t="s">
        <v>9520</v>
      </c>
      <c r="F443" s="26" t="str">
        <f t="shared" si="6"/>
        <v>2403220100400</v>
      </c>
      <c r="G443" s="18" t="s">
        <v>5608</v>
      </c>
      <c r="H443" s="18" t="s">
        <v>5607</v>
      </c>
      <c r="I443" s="18" t="s">
        <v>5606</v>
      </c>
      <c r="J443" s="16" t="s">
        <v>5599</v>
      </c>
      <c r="K443" s="18" t="s">
        <v>5598</v>
      </c>
      <c r="L443" s="18" t="s">
        <v>5605</v>
      </c>
      <c r="M443" s="18" t="s">
        <v>5604</v>
      </c>
      <c r="N443" s="16" t="s">
        <v>1827</v>
      </c>
      <c r="O443" s="16" t="s">
        <v>1881</v>
      </c>
      <c r="P443" s="16" t="s">
        <v>1880</v>
      </c>
      <c r="Q443" s="16" t="s">
        <v>1879</v>
      </c>
      <c r="R443" s="17" t="s">
        <v>1855</v>
      </c>
      <c r="S443" s="112" t="s">
        <v>5603</v>
      </c>
      <c r="T443" s="16" t="s">
        <v>5602</v>
      </c>
    </row>
    <row r="444" spans="1:20" x14ac:dyDescent="0.35">
      <c r="A444" s="18" t="s">
        <v>5547</v>
      </c>
      <c r="B444" s="18" t="s">
        <v>1862</v>
      </c>
      <c r="C444" s="17" t="s">
        <v>5593</v>
      </c>
      <c r="D444" s="17" t="s">
        <v>1879</v>
      </c>
      <c r="E444" s="17" t="s">
        <v>9520</v>
      </c>
      <c r="F444" s="26" t="str">
        <f t="shared" si="6"/>
        <v>2404701801600</v>
      </c>
      <c r="G444" s="18" t="s">
        <v>5597</v>
      </c>
      <c r="H444" s="18" t="s">
        <v>5596</v>
      </c>
      <c r="I444" s="18" t="s">
        <v>5592</v>
      </c>
      <c r="K444" s="18" t="s">
        <v>5567</v>
      </c>
      <c r="L444" s="18" t="s">
        <v>5591</v>
      </c>
      <c r="M444" s="18" t="s">
        <v>5590</v>
      </c>
      <c r="N444" s="16" t="s">
        <v>1829</v>
      </c>
      <c r="O444" s="16" t="s">
        <v>1881</v>
      </c>
      <c r="P444" s="16" t="s">
        <v>1880</v>
      </c>
      <c r="Q444" s="16" t="s">
        <v>1846</v>
      </c>
      <c r="R444" s="17" t="s">
        <v>1855</v>
      </c>
      <c r="S444" s="112" t="s">
        <v>5595</v>
      </c>
      <c r="T444" s="16" t="s">
        <v>5594</v>
      </c>
    </row>
    <row r="445" spans="1:20" x14ac:dyDescent="0.35">
      <c r="A445" s="18" t="s">
        <v>5547</v>
      </c>
      <c r="B445" s="18" t="s">
        <v>1862</v>
      </c>
      <c r="C445" s="17" t="s">
        <v>5586</v>
      </c>
      <c r="D445" s="17" t="s">
        <v>1949</v>
      </c>
      <c r="E445" s="17" t="s">
        <v>9520</v>
      </c>
      <c r="F445" s="26" t="str">
        <f t="shared" si="6"/>
        <v>2404706600400</v>
      </c>
      <c r="G445" s="18" t="s">
        <v>5589</v>
      </c>
      <c r="H445" s="18" t="s">
        <v>5587</v>
      </c>
      <c r="I445" s="18" t="s">
        <v>5585</v>
      </c>
      <c r="K445" s="18" t="s">
        <v>5567</v>
      </c>
      <c r="L445" s="18" t="s">
        <v>5584</v>
      </c>
      <c r="M445" s="18" t="s">
        <v>5583</v>
      </c>
      <c r="N445" s="16" t="s">
        <v>2078</v>
      </c>
      <c r="O445" s="16" t="s">
        <v>1881</v>
      </c>
      <c r="P445" s="16" t="s">
        <v>1880</v>
      </c>
      <c r="Q445" s="16" t="s">
        <v>1846</v>
      </c>
      <c r="R445" s="17" t="s">
        <v>1855</v>
      </c>
      <c r="S445" s="112" t="s">
        <v>5588</v>
      </c>
      <c r="T445" s="16" t="s">
        <v>5582</v>
      </c>
    </row>
    <row r="446" spans="1:20" x14ac:dyDescent="0.35">
      <c r="A446" s="18" t="s">
        <v>5547</v>
      </c>
      <c r="B446" s="18" t="s">
        <v>1862</v>
      </c>
      <c r="C446" s="17" t="s">
        <v>5574</v>
      </c>
      <c r="D446" s="17" t="s">
        <v>1867</v>
      </c>
      <c r="E446" s="17" t="s">
        <v>9520</v>
      </c>
      <c r="F446" s="26" t="str">
        <f t="shared" si="6"/>
        <v>2404708802600</v>
      </c>
      <c r="G446" s="18" t="s">
        <v>5581</v>
      </c>
      <c r="H446" s="18" t="s">
        <v>5580</v>
      </c>
      <c r="I446" s="18" t="s">
        <v>5579</v>
      </c>
      <c r="K446" s="18" t="s">
        <v>5573</v>
      </c>
      <c r="L446" s="18" t="s">
        <v>5578</v>
      </c>
      <c r="M446" s="18" t="s">
        <v>5577</v>
      </c>
      <c r="N446" s="16" t="s">
        <v>1830</v>
      </c>
      <c r="O446" s="16" t="s">
        <v>1881</v>
      </c>
      <c r="P446" s="16" t="s">
        <v>1880</v>
      </c>
      <c r="Q446" s="16" t="s">
        <v>1846</v>
      </c>
      <c r="R446" s="17" t="s">
        <v>1855</v>
      </c>
      <c r="S446" s="112" t="s">
        <v>5576</v>
      </c>
      <c r="T446" s="16" t="s">
        <v>5575</v>
      </c>
    </row>
    <row r="447" spans="1:20" x14ac:dyDescent="0.35">
      <c r="A447" s="18" t="s">
        <v>5547</v>
      </c>
      <c r="B447" s="18" t="s">
        <v>1862</v>
      </c>
      <c r="C447" s="17" t="s">
        <v>5569</v>
      </c>
      <c r="D447" s="17" t="s">
        <v>1949</v>
      </c>
      <c r="E447" s="17" t="s">
        <v>9520</v>
      </c>
      <c r="F447" s="26" t="str">
        <f t="shared" si="6"/>
        <v>2404709000400</v>
      </c>
      <c r="G447" s="18" t="s">
        <v>5572</v>
      </c>
      <c r="H447" s="18" t="s">
        <v>5571</v>
      </c>
      <c r="I447" s="18" t="s">
        <v>5568</v>
      </c>
      <c r="K447" s="18" t="s">
        <v>5567</v>
      </c>
      <c r="L447" s="18" t="s">
        <v>5566</v>
      </c>
      <c r="M447" s="18" t="s">
        <v>5565</v>
      </c>
      <c r="N447" s="16" t="s">
        <v>2078</v>
      </c>
      <c r="O447" s="16" t="s">
        <v>1881</v>
      </c>
      <c r="P447" s="16" t="s">
        <v>1880</v>
      </c>
      <c r="Q447" s="16" t="s">
        <v>1846</v>
      </c>
      <c r="R447" s="17" t="s">
        <v>1855</v>
      </c>
      <c r="S447" s="112" t="s">
        <v>5570</v>
      </c>
      <c r="T447" s="16" t="s">
        <v>5564</v>
      </c>
    </row>
    <row r="448" spans="1:20" x14ac:dyDescent="0.35">
      <c r="A448" s="18" t="s">
        <v>5547</v>
      </c>
      <c r="B448" s="18" t="s">
        <v>1862</v>
      </c>
      <c r="C448" s="17" t="s">
        <v>5558</v>
      </c>
      <c r="D448" s="17" t="s">
        <v>1867</v>
      </c>
      <c r="E448" s="17" t="s">
        <v>9520</v>
      </c>
      <c r="F448" s="26" t="str">
        <f t="shared" si="6"/>
        <v>2404711502600</v>
      </c>
      <c r="G448" s="18" t="s">
        <v>5563</v>
      </c>
      <c r="H448" s="18" t="s">
        <v>5562</v>
      </c>
      <c r="I448" s="18" t="s">
        <v>5561</v>
      </c>
      <c r="K448" s="18" t="s">
        <v>5557</v>
      </c>
      <c r="L448" s="18" t="s">
        <v>5560</v>
      </c>
      <c r="M448" s="18" t="s">
        <v>5556</v>
      </c>
      <c r="N448" s="16" t="s">
        <v>1830</v>
      </c>
      <c r="O448" s="16" t="s">
        <v>1851</v>
      </c>
      <c r="P448" s="16" t="s">
        <v>1850</v>
      </c>
      <c r="Q448" s="16" t="s">
        <v>1846</v>
      </c>
      <c r="R448" s="17" t="s">
        <v>1855</v>
      </c>
      <c r="S448" s="112" t="s">
        <v>5559</v>
      </c>
      <c r="T448" s="16" t="s">
        <v>5555</v>
      </c>
    </row>
    <row r="449" spans="1:20" x14ac:dyDescent="0.35">
      <c r="A449" s="18" t="s">
        <v>5547</v>
      </c>
      <c r="B449" s="18" t="s">
        <v>1862</v>
      </c>
      <c r="C449" s="17" t="s">
        <v>5546</v>
      </c>
      <c r="D449" s="17" t="s">
        <v>1867</v>
      </c>
      <c r="E449" s="17" t="s">
        <v>9520</v>
      </c>
      <c r="F449" s="26" t="str">
        <f t="shared" si="6"/>
        <v>2404730802600</v>
      </c>
      <c r="G449" s="18" t="s">
        <v>5554</v>
      </c>
      <c r="H449" s="18" t="s">
        <v>5553</v>
      </c>
      <c r="I449" s="18" t="s">
        <v>5552</v>
      </c>
      <c r="K449" s="18" t="s">
        <v>5545</v>
      </c>
      <c r="L449" s="18" t="s">
        <v>5551</v>
      </c>
      <c r="M449" s="18" t="s">
        <v>5550</v>
      </c>
      <c r="N449" s="16" t="s">
        <v>1830</v>
      </c>
      <c r="O449" s="16" t="s">
        <v>1955</v>
      </c>
      <c r="P449" s="16" t="s">
        <v>1870</v>
      </c>
      <c r="Q449" s="16" t="s">
        <v>1846</v>
      </c>
      <c r="R449" s="17" t="s">
        <v>1855</v>
      </c>
      <c r="S449" s="112" t="s">
        <v>5549</v>
      </c>
      <c r="T449" s="16" t="s">
        <v>5548</v>
      </c>
    </row>
    <row r="450" spans="1:20" x14ac:dyDescent="0.35">
      <c r="A450" s="18" t="s">
        <v>3205</v>
      </c>
      <c r="B450" s="18" t="s">
        <v>1862</v>
      </c>
      <c r="C450" s="17" t="s">
        <v>5540</v>
      </c>
      <c r="D450" s="17" t="s">
        <v>1867</v>
      </c>
      <c r="E450" s="17" t="s">
        <v>9520</v>
      </c>
      <c r="F450" s="26" t="str">
        <f t="shared" si="6"/>
        <v>2602900102600</v>
      </c>
      <c r="G450" s="18" t="s">
        <v>5544</v>
      </c>
      <c r="H450" s="18" t="s">
        <v>5542</v>
      </c>
      <c r="I450" s="18" t="s">
        <v>5539</v>
      </c>
      <c r="K450" s="18" t="s">
        <v>5538</v>
      </c>
      <c r="L450" s="18" t="s">
        <v>5537</v>
      </c>
      <c r="M450" s="18" t="s">
        <v>5541</v>
      </c>
      <c r="N450" s="16" t="s">
        <v>1830</v>
      </c>
      <c r="O450" s="16" t="s">
        <v>2500</v>
      </c>
      <c r="P450" s="16" t="s">
        <v>2499</v>
      </c>
      <c r="Q450" s="16" t="s">
        <v>1928</v>
      </c>
      <c r="R450" s="17" t="s">
        <v>1855</v>
      </c>
      <c r="S450" s="112" t="s">
        <v>5543</v>
      </c>
      <c r="T450" s="16" t="s">
        <v>5536</v>
      </c>
    </row>
    <row r="451" spans="1:20" x14ac:dyDescent="0.35">
      <c r="A451" s="18" t="s">
        <v>3205</v>
      </c>
      <c r="B451" s="18" t="s">
        <v>1862</v>
      </c>
      <c r="C451" s="17" t="s">
        <v>5533</v>
      </c>
      <c r="D451" s="17" t="s">
        <v>1867</v>
      </c>
      <c r="E451" s="17" t="s">
        <v>9520</v>
      </c>
      <c r="F451" s="26" t="str">
        <f t="shared" ref="F451:F514" si="7">CONCATENATE(C451,D451,E451)</f>
        <v>2602900202600</v>
      </c>
      <c r="G451" s="18" t="s">
        <v>5535</v>
      </c>
      <c r="H451" s="18" t="s">
        <v>5532</v>
      </c>
      <c r="I451" s="18" t="s">
        <v>5531</v>
      </c>
      <c r="K451" s="18" t="s">
        <v>5530</v>
      </c>
      <c r="L451" s="18" t="s">
        <v>5529</v>
      </c>
      <c r="M451" s="18" t="s">
        <v>5528</v>
      </c>
      <c r="N451" s="16" t="s">
        <v>1830</v>
      </c>
      <c r="O451" s="16" t="s">
        <v>2500</v>
      </c>
      <c r="P451" s="16" t="s">
        <v>2499</v>
      </c>
      <c r="Q451" s="16" t="s">
        <v>1928</v>
      </c>
      <c r="R451" s="17" t="s">
        <v>1855</v>
      </c>
      <c r="S451" s="112" t="s">
        <v>5534</v>
      </c>
      <c r="T451" s="16" t="s">
        <v>5527</v>
      </c>
    </row>
    <row r="452" spans="1:20" x14ac:dyDescent="0.35">
      <c r="A452" s="18" t="s">
        <v>3205</v>
      </c>
      <c r="B452" s="18" t="s">
        <v>1862</v>
      </c>
      <c r="C452" s="17" t="s">
        <v>5521</v>
      </c>
      <c r="D452" s="17" t="s">
        <v>1867</v>
      </c>
      <c r="E452" s="17" t="s">
        <v>9520</v>
      </c>
      <c r="F452" s="26" t="str">
        <f t="shared" si="7"/>
        <v>2602900302600</v>
      </c>
      <c r="G452" s="18" t="s">
        <v>5526</v>
      </c>
      <c r="H452" s="18" t="s">
        <v>5525</v>
      </c>
      <c r="I452" s="18" t="s">
        <v>5520</v>
      </c>
      <c r="J452" s="16" t="s">
        <v>5520</v>
      </c>
      <c r="K452" s="18" t="s">
        <v>5519</v>
      </c>
      <c r="L452" s="18" t="s">
        <v>5524</v>
      </c>
      <c r="M452" s="18" t="s">
        <v>5523</v>
      </c>
      <c r="N452" s="16" t="s">
        <v>1830</v>
      </c>
      <c r="O452" s="16" t="s">
        <v>2380</v>
      </c>
      <c r="P452" s="16" t="s">
        <v>2379</v>
      </c>
      <c r="Q452" s="16" t="s">
        <v>1928</v>
      </c>
      <c r="R452" s="17" t="s">
        <v>1855</v>
      </c>
      <c r="S452" s="112" t="s">
        <v>5522</v>
      </c>
    </row>
    <row r="453" spans="1:20" x14ac:dyDescent="0.35">
      <c r="A453" s="18" t="s">
        <v>3205</v>
      </c>
      <c r="B453" s="18" t="s">
        <v>1862</v>
      </c>
      <c r="C453" s="17" t="s">
        <v>5514</v>
      </c>
      <c r="D453" s="17" t="s">
        <v>1867</v>
      </c>
      <c r="E453" s="17" t="s">
        <v>9520</v>
      </c>
      <c r="F453" s="26" t="str">
        <f t="shared" si="7"/>
        <v>2602900402600</v>
      </c>
      <c r="G453" s="18" t="s">
        <v>5518</v>
      </c>
      <c r="H453" s="18" t="s">
        <v>5517</v>
      </c>
      <c r="I453" s="18" t="s">
        <v>5513</v>
      </c>
      <c r="K453" s="18" t="s">
        <v>5512</v>
      </c>
      <c r="L453" s="18" t="s">
        <v>5511</v>
      </c>
      <c r="M453" s="18" t="s">
        <v>5516</v>
      </c>
      <c r="N453" s="16" t="s">
        <v>1830</v>
      </c>
      <c r="O453" s="16" t="s">
        <v>2380</v>
      </c>
      <c r="P453" s="16" t="s">
        <v>2379</v>
      </c>
      <c r="Q453" s="16" t="s">
        <v>1928</v>
      </c>
      <c r="R453" s="17" t="s">
        <v>1855</v>
      </c>
      <c r="S453" s="112" t="s">
        <v>5515</v>
      </c>
    </row>
    <row r="454" spans="1:20" x14ac:dyDescent="0.35">
      <c r="A454" s="18" t="s">
        <v>3205</v>
      </c>
      <c r="B454" s="18" t="s">
        <v>1862</v>
      </c>
      <c r="C454" s="17" t="s">
        <v>5503</v>
      </c>
      <c r="D454" s="17" t="s">
        <v>1850</v>
      </c>
      <c r="E454" s="17" t="s">
        <v>9520</v>
      </c>
      <c r="F454" s="26" t="str">
        <f t="shared" si="7"/>
        <v>2602906602500</v>
      </c>
      <c r="G454" s="18" t="s">
        <v>5510</v>
      </c>
      <c r="H454" s="18" t="s">
        <v>5509</v>
      </c>
      <c r="I454" s="18" t="s">
        <v>5508</v>
      </c>
      <c r="K454" s="18" t="s">
        <v>5502</v>
      </c>
      <c r="L454" s="18" t="s">
        <v>5507</v>
      </c>
      <c r="M454" s="18" t="s">
        <v>5506</v>
      </c>
      <c r="N454" s="16" t="s">
        <v>1830</v>
      </c>
      <c r="O454" s="16" t="s">
        <v>2380</v>
      </c>
      <c r="P454" s="16" t="s">
        <v>2379</v>
      </c>
      <c r="Q454" s="16" t="s">
        <v>1928</v>
      </c>
      <c r="R454" s="17" t="s">
        <v>1855</v>
      </c>
      <c r="S454" s="112" t="s">
        <v>5505</v>
      </c>
      <c r="T454" s="16" t="s">
        <v>5504</v>
      </c>
    </row>
    <row r="455" spans="1:20" x14ac:dyDescent="0.35">
      <c r="A455" s="18" t="s">
        <v>3205</v>
      </c>
      <c r="B455" s="18" t="s">
        <v>1862</v>
      </c>
      <c r="C455" s="17" t="s">
        <v>5497</v>
      </c>
      <c r="D455" s="17" t="s">
        <v>1867</v>
      </c>
      <c r="E455" s="17" t="s">
        <v>9520</v>
      </c>
      <c r="F455" s="26" t="str">
        <f t="shared" si="7"/>
        <v>2602909702600</v>
      </c>
      <c r="G455" s="18" t="s">
        <v>5501</v>
      </c>
      <c r="H455" s="18" t="s">
        <v>5500</v>
      </c>
      <c r="I455" s="18" t="s">
        <v>5496</v>
      </c>
      <c r="K455" s="18" t="s">
        <v>5495</v>
      </c>
      <c r="L455" s="18" t="s">
        <v>5494</v>
      </c>
      <c r="M455" s="18" t="s">
        <v>5499</v>
      </c>
      <c r="N455" s="16" t="s">
        <v>1830</v>
      </c>
      <c r="O455" s="16" t="s">
        <v>2380</v>
      </c>
      <c r="P455" s="16" t="s">
        <v>2379</v>
      </c>
      <c r="Q455" s="16" t="s">
        <v>1928</v>
      </c>
      <c r="R455" s="17" t="s">
        <v>1855</v>
      </c>
      <c r="S455" s="112" t="s">
        <v>5498</v>
      </c>
    </row>
    <row r="456" spans="1:20" x14ac:dyDescent="0.35">
      <c r="A456" s="18" t="s">
        <v>5426</v>
      </c>
      <c r="B456" s="18" t="s">
        <v>1862</v>
      </c>
      <c r="C456" s="17" t="s">
        <v>5490</v>
      </c>
      <c r="D456" s="17" t="s">
        <v>1879</v>
      </c>
      <c r="E456" s="17" t="s">
        <v>9520</v>
      </c>
      <c r="F456" s="26" t="str">
        <f t="shared" si="7"/>
        <v>2603430701600</v>
      </c>
      <c r="G456" s="18" t="s">
        <v>5493</v>
      </c>
      <c r="H456" s="18" t="s">
        <v>5492</v>
      </c>
      <c r="I456" s="18" t="s">
        <v>5489</v>
      </c>
      <c r="K456" s="18" t="s">
        <v>5468</v>
      </c>
      <c r="L456" s="18" t="s">
        <v>5488</v>
      </c>
      <c r="M456" s="18" t="s">
        <v>5487</v>
      </c>
      <c r="N456" s="16" t="s">
        <v>1829</v>
      </c>
      <c r="O456" s="16" t="s">
        <v>2510</v>
      </c>
      <c r="P456" s="16" t="s">
        <v>2499</v>
      </c>
      <c r="Q456" s="16" t="s">
        <v>1824</v>
      </c>
      <c r="R456" s="17" t="s">
        <v>1855</v>
      </c>
      <c r="S456" s="112" t="s">
        <v>5491</v>
      </c>
      <c r="T456" s="16" t="s">
        <v>5486</v>
      </c>
    </row>
    <row r="457" spans="1:20" x14ac:dyDescent="0.35">
      <c r="A457" s="18" t="s">
        <v>5426</v>
      </c>
      <c r="B457" s="18" t="s">
        <v>1862</v>
      </c>
      <c r="C457" s="17" t="s">
        <v>5481</v>
      </c>
      <c r="D457" s="17" t="s">
        <v>1867</v>
      </c>
      <c r="E457" s="17" t="s">
        <v>9520</v>
      </c>
      <c r="F457" s="26" t="str">
        <f t="shared" si="7"/>
        <v>2603431602600</v>
      </c>
      <c r="G457" s="18" t="s">
        <v>5485</v>
      </c>
      <c r="H457" s="18" t="s">
        <v>5484</v>
      </c>
      <c r="I457" s="18" t="s">
        <v>5480</v>
      </c>
      <c r="K457" s="18" t="s">
        <v>5479</v>
      </c>
      <c r="L457" s="18" t="s">
        <v>5478</v>
      </c>
      <c r="M457" s="18" t="s">
        <v>5477</v>
      </c>
      <c r="N457" s="16" t="s">
        <v>5483</v>
      </c>
      <c r="O457" s="16" t="s">
        <v>2510</v>
      </c>
      <c r="P457" s="16" t="s">
        <v>2499</v>
      </c>
      <c r="Q457" s="16" t="s">
        <v>1824</v>
      </c>
      <c r="R457" s="17" t="s">
        <v>1855</v>
      </c>
      <c r="S457" s="112" t="s">
        <v>5482</v>
      </c>
      <c r="T457" s="16" t="s">
        <v>5476</v>
      </c>
    </row>
    <row r="458" spans="1:20" x14ac:dyDescent="0.35">
      <c r="A458" s="18" t="s">
        <v>5426</v>
      </c>
      <c r="B458" s="18" t="s">
        <v>1862</v>
      </c>
      <c r="C458" s="17" t="s">
        <v>5470</v>
      </c>
      <c r="D458" s="17" t="s">
        <v>1949</v>
      </c>
      <c r="E458" s="17" t="s">
        <v>9520</v>
      </c>
      <c r="F458" s="26" t="str">
        <f t="shared" si="7"/>
        <v>2603431700400</v>
      </c>
      <c r="G458" s="18" t="s">
        <v>5475</v>
      </c>
      <c r="H458" s="18" t="s">
        <v>5474</v>
      </c>
      <c r="I458" s="18" t="s">
        <v>5469</v>
      </c>
      <c r="K458" s="18" t="s">
        <v>5468</v>
      </c>
      <c r="L458" s="18" t="s">
        <v>5467</v>
      </c>
      <c r="M458" s="18" t="s">
        <v>5473</v>
      </c>
      <c r="N458" s="16" t="s">
        <v>1827</v>
      </c>
      <c r="O458" s="16" t="s">
        <v>2510</v>
      </c>
      <c r="P458" s="16" t="s">
        <v>2499</v>
      </c>
      <c r="Q458" s="16" t="s">
        <v>1824</v>
      </c>
      <c r="R458" s="17" t="s">
        <v>1855</v>
      </c>
      <c r="S458" s="112" t="s">
        <v>5472</v>
      </c>
      <c r="T458" s="16" t="s">
        <v>5471</v>
      </c>
    </row>
    <row r="459" spans="1:20" x14ac:dyDescent="0.35">
      <c r="A459" s="18" t="s">
        <v>5426</v>
      </c>
      <c r="B459" s="18" t="s">
        <v>1862</v>
      </c>
      <c r="C459" s="17" t="s">
        <v>5462</v>
      </c>
      <c r="D459" s="17" t="s">
        <v>1867</v>
      </c>
      <c r="E459" s="17" t="s">
        <v>9520</v>
      </c>
      <c r="F459" s="26" t="str">
        <f t="shared" si="7"/>
        <v>2603432502600</v>
      </c>
      <c r="G459" s="18" t="s">
        <v>5466</v>
      </c>
      <c r="H459" s="18" t="s">
        <v>5465</v>
      </c>
      <c r="I459" s="18" t="s">
        <v>5461</v>
      </c>
      <c r="J459" s="16" t="s">
        <v>5461</v>
      </c>
      <c r="K459" s="18" t="s">
        <v>5460</v>
      </c>
      <c r="L459" s="18" t="s">
        <v>5459</v>
      </c>
      <c r="M459" s="18" t="s">
        <v>5464</v>
      </c>
      <c r="N459" s="16" t="s">
        <v>1827</v>
      </c>
      <c r="O459" s="16" t="s">
        <v>2510</v>
      </c>
      <c r="P459" s="16" t="s">
        <v>2499</v>
      </c>
      <c r="Q459" s="16" t="s">
        <v>1824</v>
      </c>
      <c r="R459" s="17" t="s">
        <v>1855</v>
      </c>
      <c r="S459" s="112" t="s">
        <v>5463</v>
      </c>
      <c r="T459" s="16" t="s">
        <v>5458</v>
      </c>
    </row>
    <row r="460" spans="1:20" x14ac:dyDescent="0.35">
      <c r="A460" s="18" t="s">
        <v>5426</v>
      </c>
      <c r="B460" s="18" t="s">
        <v>1862</v>
      </c>
      <c r="C460" s="17" t="s">
        <v>5455</v>
      </c>
      <c r="D460" s="17" t="s">
        <v>1949</v>
      </c>
      <c r="E460" s="17" t="s">
        <v>9520</v>
      </c>
      <c r="F460" s="26" t="str">
        <f t="shared" si="7"/>
        <v>2603432700400</v>
      </c>
      <c r="G460" s="18" t="s">
        <v>5457</v>
      </c>
      <c r="H460" s="18" t="s">
        <v>5429</v>
      </c>
      <c r="I460" s="18" t="s">
        <v>5454</v>
      </c>
      <c r="K460" s="18" t="s">
        <v>5453</v>
      </c>
      <c r="L460" s="18" t="s">
        <v>5452</v>
      </c>
      <c r="M460" s="18" t="s">
        <v>5451</v>
      </c>
      <c r="N460" s="16" t="s">
        <v>1827</v>
      </c>
      <c r="O460" s="16" t="s">
        <v>2510</v>
      </c>
      <c r="P460" s="16" t="s">
        <v>2499</v>
      </c>
      <c r="Q460" s="16" t="s">
        <v>1824</v>
      </c>
      <c r="R460" s="17" t="s">
        <v>1855</v>
      </c>
      <c r="S460" s="112" t="s">
        <v>5456</v>
      </c>
      <c r="T460" s="16" t="s">
        <v>5450</v>
      </c>
    </row>
    <row r="461" spans="1:20" x14ac:dyDescent="0.35">
      <c r="A461" s="18" t="s">
        <v>5426</v>
      </c>
      <c r="B461" s="18" t="s">
        <v>1862</v>
      </c>
      <c r="C461" s="17" t="s">
        <v>5444</v>
      </c>
      <c r="D461" s="17" t="s">
        <v>2175</v>
      </c>
      <c r="E461" s="17" t="s">
        <v>9520</v>
      </c>
      <c r="F461" s="26" t="str">
        <f t="shared" si="7"/>
        <v>2603432802400</v>
      </c>
      <c r="G461" s="18" t="s">
        <v>5449</v>
      </c>
      <c r="H461" s="18" t="s">
        <v>5448</v>
      </c>
      <c r="I461" s="18" t="s">
        <v>5446</v>
      </c>
      <c r="K461" s="18" t="s">
        <v>5443</v>
      </c>
      <c r="L461" s="18" t="s">
        <v>5445</v>
      </c>
      <c r="M461" s="18" t="s">
        <v>5442</v>
      </c>
      <c r="N461" s="16" t="s">
        <v>1830</v>
      </c>
      <c r="O461" s="16" t="s">
        <v>2510</v>
      </c>
      <c r="P461" s="16" t="s">
        <v>2499</v>
      </c>
      <c r="Q461" s="16" t="s">
        <v>1824</v>
      </c>
      <c r="R461" s="17" t="s">
        <v>1855</v>
      </c>
      <c r="S461" s="112" t="s">
        <v>5447</v>
      </c>
      <c r="T461" s="16" t="s">
        <v>5441</v>
      </c>
    </row>
    <row r="462" spans="1:20" x14ac:dyDescent="0.35">
      <c r="A462" s="18" t="s">
        <v>5426</v>
      </c>
      <c r="B462" s="18" t="s">
        <v>1862</v>
      </c>
      <c r="C462" s="17" t="s">
        <v>5432</v>
      </c>
      <c r="D462" s="17" t="s">
        <v>1867</v>
      </c>
      <c r="E462" s="17" t="s">
        <v>9520</v>
      </c>
      <c r="F462" s="26" t="str">
        <f t="shared" si="7"/>
        <v>2603433702600</v>
      </c>
      <c r="G462" s="18" t="s">
        <v>5440</v>
      </c>
      <c r="H462" s="18" t="s">
        <v>5439</v>
      </c>
      <c r="I462" s="18" t="s">
        <v>5438</v>
      </c>
      <c r="J462" s="16" t="s">
        <v>5434</v>
      </c>
      <c r="K462" s="18" t="s">
        <v>5433</v>
      </c>
      <c r="L462" s="18" t="s">
        <v>5437</v>
      </c>
      <c r="M462" s="18" t="s">
        <v>5436</v>
      </c>
      <c r="N462" s="16" t="s">
        <v>1830</v>
      </c>
      <c r="O462" s="16" t="s">
        <v>2510</v>
      </c>
      <c r="P462" s="16" t="s">
        <v>2499</v>
      </c>
      <c r="Q462" s="16" t="s">
        <v>1824</v>
      </c>
      <c r="R462" s="17" t="s">
        <v>1855</v>
      </c>
      <c r="S462" s="112" t="s">
        <v>5435</v>
      </c>
      <c r="T462" s="16" t="s">
        <v>5431</v>
      </c>
    </row>
    <row r="463" spans="1:20" x14ac:dyDescent="0.35">
      <c r="A463" s="18" t="s">
        <v>5426</v>
      </c>
      <c r="B463" s="18" t="s">
        <v>1862</v>
      </c>
      <c r="C463" s="17" t="s">
        <v>5425</v>
      </c>
      <c r="D463" s="17" t="s">
        <v>1949</v>
      </c>
      <c r="E463" s="17" t="s">
        <v>9520</v>
      </c>
      <c r="F463" s="26" t="str">
        <f t="shared" si="7"/>
        <v>2603434700400</v>
      </c>
      <c r="G463" s="18" t="s">
        <v>5430</v>
      </c>
      <c r="H463" s="18" t="s">
        <v>5429</v>
      </c>
      <c r="I463" s="18" t="s">
        <v>5424</v>
      </c>
      <c r="K463" s="18" t="s">
        <v>5423</v>
      </c>
      <c r="L463" s="18" t="s">
        <v>5422</v>
      </c>
      <c r="M463" s="18" t="s">
        <v>5428</v>
      </c>
      <c r="N463" s="16" t="s">
        <v>1827</v>
      </c>
      <c r="O463" s="16" t="s">
        <v>2510</v>
      </c>
      <c r="P463" s="16" t="s">
        <v>2499</v>
      </c>
      <c r="Q463" s="16" t="s">
        <v>1824</v>
      </c>
      <c r="R463" s="17" t="s">
        <v>1855</v>
      </c>
      <c r="S463" s="112" t="s">
        <v>5427</v>
      </c>
      <c r="T463" s="16" t="s">
        <v>5421</v>
      </c>
    </row>
    <row r="464" spans="1:20" x14ac:dyDescent="0.35">
      <c r="A464" s="18" t="s">
        <v>5395</v>
      </c>
      <c r="B464" s="18" t="s">
        <v>1862</v>
      </c>
      <c r="C464" s="17" t="s">
        <v>5414</v>
      </c>
      <c r="D464" s="17" t="s">
        <v>1867</v>
      </c>
      <c r="E464" s="17" t="s">
        <v>9520</v>
      </c>
      <c r="F464" s="26" t="str">
        <f t="shared" si="7"/>
        <v>2606210302600</v>
      </c>
      <c r="G464" s="18" t="s">
        <v>5420</v>
      </c>
      <c r="H464" s="18" t="s">
        <v>5419</v>
      </c>
      <c r="I464" s="18" t="s">
        <v>5418</v>
      </c>
      <c r="K464" s="18" t="s">
        <v>5413</v>
      </c>
      <c r="L464" s="18" t="s">
        <v>5417</v>
      </c>
      <c r="M464" s="18" t="s">
        <v>5416</v>
      </c>
      <c r="N464" s="16" t="s">
        <v>1830</v>
      </c>
      <c r="O464" s="16" t="s">
        <v>2500</v>
      </c>
      <c r="P464" s="16" t="s">
        <v>2499</v>
      </c>
      <c r="Q464" s="16" t="s">
        <v>1824</v>
      </c>
      <c r="R464" s="17" t="s">
        <v>1855</v>
      </c>
      <c r="S464" s="112" t="s">
        <v>5415</v>
      </c>
      <c r="T464" s="16" t="s">
        <v>5412</v>
      </c>
    </row>
    <row r="465" spans="1:20" x14ac:dyDescent="0.35">
      <c r="A465" s="18" t="s">
        <v>5395</v>
      </c>
      <c r="B465" s="18" t="s">
        <v>1862</v>
      </c>
      <c r="C465" s="17" t="s">
        <v>5405</v>
      </c>
      <c r="D465" s="17" t="s">
        <v>1867</v>
      </c>
      <c r="E465" s="17" t="s">
        <v>9520</v>
      </c>
      <c r="F465" s="26" t="str">
        <f t="shared" si="7"/>
        <v>2606217002600</v>
      </c>
      <c r="G465" s="18" t="s">
        <v>5411</v>
      </c>
      <c r="H465" s="18" t="s">
        <v>5410</v>
      </c>
      <c r="I465" s="18" t="s">
        <v>5407</v>
      </c>
      <c r="K465" s="18" t="s">
        <v>5404</v>
      </c>
      <c r="L465" s="18" t="s">
        <v>5406</v>
      </c>
      <c r="M465" s="18" t="s">
        <v>5409</v>
      </c>
      <c r="N465" s="16" t="s">
        <v>1830</v>
      </c>
      <c r="O465" s="16" t="s">
        <v>2500</v>
      </c>
      <c r="P465" s="16" t="s">
        <v>2499</v>
      </c>
      <c r="Q465" s="16" t="s">
        <v>1824</v>
      </c>
      <c r="R465" s="17" t="s">
        <v>1855</v>
      </c>
      <c r="S465" s="112" t="s">
        <v>5408</v>
      </c>
      <c r="T465" s="16" t="s">
        <v>5403</v>
      </c>
    </row>
    <row r="466" spans="1:20" x14ac:dyDescent="0.35">
      <c r="A466" s="18" t="s">
        <v>5395</v>
      </c>
      <c r="B466" s="18" t="s">
        <v>1862</v>
      </c>
      <c r="C466" s="17" t="s">
        <v>5394</v>
      </c>
      <c r="D466" s="17" t="s">
        <v>1867</v>
      </c>
      <c r="E466" s="17" t="s">
        <v>9520</v>
      </c>
      <c r="F466" s="26" t="str">
        <f t="shared" si="7"/>
        <v>2606218502600</v>
      </c>
      <c r="G466" s="18" t="s">
        <v>5402</v>
      </c>
      <c r="H466" s="18" t="s">
        <v>5401</v>
      </c>
      <c r="I466" s="18" t="s">
        <v>5400</v>
      </c>
      <c r="K466" s="18" t="s">
        <v>5393</v>
      </c>
      <c r="L466" s="18" t="s">
        <v>5399</v>
      </c>
      <c r="M466" s="18" t="s">
        <v>5398</v>
      </c>
      <c r="N466" s="16" t="s">
        <v>1830</v>
      </c>
      <c r="O466" s="16" t="s">
        <v>2500</v>
      </c>
      <c r="P466" s="16" t="s">
        <v>2499</v>
      </c>
      <c r="Q466" s="16" t="s">
        <v>1824</v>
      </c>
      <c r="R466" s="17" t="s">
        <v>1855</v>
      </c>
      <c r="S466" s="112" t="s">
        <v>5397</v>
      </c>
      <c r="T466" s="16" t="s">
        <v>5396</v>
      </c>
    </row>
    <row r="467" spans="1:20" x14ac:dyDescent="0.35">
      <c r="A467" s="18" t="s">
        <v>5387</v>
      </c>
      <c r="B467" s="18" t="s">
        <v>1862</v>
      </c>
      <c r="C467" s="17" t="s">
        <v>5386</v>
      </c>
      <c r="D467" s="17" t="s">
        <v>1867</v>
      </c>
      <c r="E467" s="17" t="s">
        <v>9520</v>
      </c>
      <c r="F467" s="26" t="str">
        <f t="shared" si="7"/>
        <v>2608500502600</v>
      </c>
      <c r="G467" s="18" t="s">
        <v>5392</v>
      </c>
      <c r="H467" s="18" t="s">
        <v>5388</v>
      </c>
      <c r="I467" s="18" t="s">
        <v>5391</v>
      </c>
      <c r="K467" s="18" t="s">
        <v>5385</v>
      </c>
      <c r="L467" s="18" t="s">
        <v>5390</v>
      </c>
      <c r="M467" s="18" t="s">
        <v>5384</v>
      </c>
      <c r="N467" s="16" t="s">
        <v>1830</v>
      </c>
      <c r="O467" s="16" t="s">
        <v>2500</v>
      </c>
      <c r="P467" s="16" t="s">
        <v>2499</v>
      </c>
      <c r="Q467" s="16" t="s">
        <v>1824</v>
      </c>
      <c r="R467" s="17" t="s">
        <v>1855</v>
      </c>
      <c r="S467" s="112" t="s">
        <v>5389</v>
      </c>
      <c r="T467" s="16" t="s">
        <v>5383</v>
      </c>
    </row>
    <row r="468" spans="1:20" x14ac:dyDescent="0.35">
      <c r="A468" s="18" t="s">
        <v>5283</v>
      </c>
      <c r="B468" s="18" t="s">
        <v>1862</v>
      </c>
      <c r="C468" s="17" t="s">
        <v>5379</v>
      </c>
      <c r="D468" s="17" t="s">
        <v>1949</v>
      </c>
      <c r="E468" s="17" t="s">
        <v>9520</v>
      </c>
      <c r="F468" s="26" t="str">
        <f t="shared" si="7"/>
        <v>2800601700400</v>
      </c>
      <c r="G468" s="18" t="s">
        <v>5382</v>
      </c>
      <c r="H468" s="18" t="s">
        <v>5287</v>
      </c>
      <c r="I468" s="18" t="s">
        <v>5281</v>
      </c>
      <c r="J468" s="16" t="s">
        <v>5286</v>
      </c>
      <c r="K468" s="18" t="s">
        <v>5280</v>
      </c>
      <c r="L468" s="18" t="s">
        <v>5279</v>
      </c>
      <c r="M468" s="18" t="s">
        <v>5381</v>
      </c>
      <c r="N468" s="16" t="s">
        <v>2078</v>
      </c>
      <c r="O468" s="16" t="s">
        <v>2909</v>
      </c>
      <c r="P468" s="16" t="s">
        <v>2264</v>
      </c>
      <c r="Q468" s="16" t="s">
        <v>1879</v>
      </c>
      <c r="R468" s="17" t="s">
        <v>1855</v>
      </c>
      <c r="S468" s="112" t="s">
        <v>5380</v>
      </c>
      <c r="T468" s="16" t="s">
        <v>5284</v>
      </c>
    </row>
    <row r="469" spans="1:20" x14ac:dyDescent="0.35">
      <c r="A469" s="18" t="s">
        <v>5283</v>
      </c>
      <c r="B469" s="18" t="s">
        <v>1862</v>
      </c>
      <c r="C469" s="17" t="s">
        <v>5375</v>
      </c>
      <c r="D469" s="17" t="s">
        <v>1949</v>
      </c>
      <c r="E469" s="17" t="s">
        <v>9520</v>
      </c>
      <c r="F469" s="26" t="str">
        <f t="shared" si="7"/>
        <v>2800608400400</v>
      </c>
      <c r="G469" s="18" t="s">
        <v>5378</v>
      </c>
      <c r="H469" s="18" t="s">
        <v>5374</v>
      </c>
      <c r="I469" s="18" t="s">
        <v>5373</v>
      </c>
      <c r="J469" s="16" t="s">
        <v>5372</v>
      </c>
      <c r="K469" s="18" t="s">
        <v>5371</v>
      </c>
      <c r="L469" s="18" t="s">
        <v>5370</v>
      </c>
      <c r="M469" s="18" t="s">
        <v>5369</v>
      </c>
      <c r="N469" s="16" t="s">
        <v>1827</v>
      </c>
      <c r="O469" s="16" t="s">
        <v>3966</v>
      </c>
      <c r="P469" s="16" t="s">
        <v>1880</v>
      </c>
      <c r="Q469" s="16" t="s">
        <v>1879</v>
      </c>
      <c r="R469" s="17" t="s">
        <v>1855</v>
      </c>
      <c r="S469" s="112" t="s">
        <v>5377</v>
      </c>
      <c r="T469" s="16" t="s">
        <v>5376</v>
      </c>
    </row>
    <row r="470" spans="1:20" x14ac:dyDescent="0.35">
      <c r="A470" s="18" t="s">
        <v>5283</v>
      </c>
      <c r="B470" s="18" t="s">
        <v>1862</v>
      </c>
      <c r="C470" s="17" t="s">
        <v>5365</v>
      </c>
      <c r="D470" s="17" t="s">
        <v>1949</v>
      </c>
      <c r="E470" s="17" t="s">
        <v>9520</v>
      </c>
      <c r="F470" s="26" t="str">
        <f t="shared" si="7"/>
        <v>2800609400400</v>
      </c>
      <c r="G470" s="18" t="s">
        <v>5368</v>
      </c>
      <c r="H470" s="18" t="s">
        <v>5367</v>
      </c>
      <c r="I470" s="18" t="s">
        <v>5364</v>
      </c>
      <c r="K470" s="18" t="s">
        <v>5363</v>
      </c>
      <c r="L470" s="18" t="s">
        <v>5362</v>
      </c>
      <c r="M470" s="18" t="s">
        <v>5361</v>
      </c>
      <c r="N470" s="16" t="s">
        <v>2078</v>
      </c>
      <c r="O470" s="16" t="s">
        <v>3966</v>
      </c>
      <c r="P470" s="16" t="s">
        <v>1880</v>
      </c>
      <c r="Q470" s="16" t="s">
        <v>1879</v>
      </c>
      <c r="R470" s="17" t="s">
        <v>1855</v>
      </c>
      <c r="S470" s="112" t="s">
        <v>5366</v>
      </c>
      <c r="T470" s="16" t="s">
        <v>5360</v>
      </c>
    </row>
    <row r="471" spans="1:20" x14ac:dyDescent="0.35">
      <c r="A471" s="18" t="s">
        <v>5283</v>
      </c>
      <c r="B471" s="18" t="s">
        <v>1862</v>
      </c>
      <c r="C471" s="17" t="s">
        <v>5356</v>
      </c>
      <c r="D471" s="17" t="s">
        <v>1914</v>
      </c>
      <c r="E471" s="17" t="s">
        <v>9520</v>
      </c>
      <c r="F471" s="26" t="str">
        <f t="shared" si="7"/>
        <v>2800609800200</v>
      </c>
      <c r="G471" s="18" t="s">
        <v>5359</v>
      </c>
      <c r="H471" s="18" t="s">
        <v>5358</v>
      </c>
      <c r="I471" s="18" t="s">
        <v>5355</v>
      </c>
      <c r="K471" s="18" t="s">
        <v>5354</v>
      </c>
      <c r="L471" s="18" t="s">
        <v>5353</v>
      </c>
      <c r="M471" s="18" t="s">
        <v>5352</v>
      </c>
      <c r="N471" s="16" t="s">
        <v>2078</v>
      </c>
      <c r="O471" s="16" t="s">
        <v>3966</v>
      </c>
      <c r="P471" s="16" t="s">
        <v>1880</v>
      </c>
      <c r="Q471" s="16" t="s">
        <v>1879</v>
      </c>
      <c r="R471" s="17" t="s">
        <v>1855</v>
      </c>
      <c r="S471" s="112" t="s">
        <v>5357</v>
      </c>
    </row>
    <row r="472" spans="1:20" x14ac:dyDescent="0.35">
      <c r="A472" s="18" t="s">
        <v>5283</v>
      </c>
      <c r="B472" s="18" t="s">
        <v>1862</v>
      </c>
      <c r="C472" s="17" t="s">
        <v>5347</v>
      </c>
      <c r="D472" s="17" t="s">
        <v>1949</v>
      </c>
      <c r="E472" s="17" t="s">
        <v>9520</v>
      </c>
      <c r="F472" s="26" t="str">
        <f t="shared" si="7"/>
        <v>2800609900400</v>
      </c>
      <c r="G472" s="18" t="s">
        <v>5351</v>
      </c>
      <c r="H472" s="18" t="s">
        <v>5350</v>
      </c>
      <c r="I472" s="18" t="s">
        <v>5346</v>
      </c>
      <c r="K472" s="18" t="s">
        <v>5292</v>
      </c>
      <c r="L472" s="18" t="s">
        <v>5345</v>
      </c>
      <c r="M472" s="18" t="s">
        <v>5349</v>
      </c>
      <c r="N472" s="16" t="s">
        <v>1827</v>
      </c>
      <c r="O472" s="16" t="s">
        <v>3966</v>
      </c>
      <c r="P472" s="16" t="s">
        <v>1880</v>
      </c>
      <c r="Q472" s="16" t="s">
        <v>1879</v>
      </c>
      <c r="R472" s="17" t="s">
        <v>1855</v>
      </c>
      <c r="S472" s="112" t="s">
        <v>5348</v>
      </c>
      <c r="T472" s="16" t="s">
        <v>5344</v>
      </c>
    </row>
    <row r="473" spans="1:20" x14ac:dyDescent="0.35">
      <c r="A473" s="18" t="s">
        <v>5283</v>
      </c>
      <c r="B473" s="18" t="s">
        <v>1862</v>
      </c>
      <c r="C473" s="17" t="s">
        <v>5339</v>
      </c>
      <c r="D473" s="17" t="s">
        <v>1957</v>
      </c>
      <c r="E473" s="17" t="s">
        <v>9520</v>
      </c>
      <c r="F473" s="26" t="str">
        <f t="shared" si="7"/>
        <v>2800610302200</v>
      </c>
      <c r="G473" s="18" t="s">
        <v>5343</v>
      </c>
      <c r="H473" s="18" t="s">
        <v>5342</v>
      </c>
      <c r="I473" s="18" t="s">
        <v>5338</v>
      </c>
      <c r="J473" s="16" t="s">
        <v>5340</v>
      </c>
      <c r="K473" s="18" t="s">
        <v>5337</v>
      </c>
      <c r="L473" s="18" t="s">
        <v>5336</v>
      </c>
      <c r="M473" s="18" t="s">
        <v>5335</v>
      </c>
      <c r="N473" s="16" t="s">
        <v>1830</v>
      </c>
      <c r="O473" s="16" t="s">
        <v>3966</v>
      </c>
      <c r="P473" s="16" t="s">
        <v>1880</v>
      </c>
      <c r="Q473" s="16" t="s">
        <v>1879</v>
      </c>
      <c r="R473" s="17" t="s">
        <v>1855</v>
      </c>
      <c r="S473" s="112" t="s">
        <v>5341</v>
      </c>
      <c r="T473" s="16" t="s">
        <v>5334</v>
      </c>
    </row>
    <row r="474" spans="1:20" x14ac:dyDescent="0.35">
      <c r="A474" s="18" t="s">
        <v>5283</v>
      </c>
      <c r="B474" s="18" t="s">
        <v>1862</v>
      </c>
      <c r="C474" s="17" t="s">
        <v>5326</v>
      </c>
      <c r="D474" s="17" t="s">
        <v>1914</v>
      </c>
      <c r="E474" s="17" t="s">
        <v>9520</v>
      </c>
      <c r="F474" s="26" t="str">
        <f t="shared" si="7"/>
        <v>2800611500200</v>
      </c>
      <c r="G474" s="18" t="s">
        <v>5333</v>
      </c>
      <c r="H474" s="18" t="s">
        <v>5332</v>
      </c>
      <c r="I474" s="18" t="s">
        <v>5331</v>
      </c>
      <c r="K474" s="18" t="s">
        <v>5301</v>
      </c>
      <c r="L474" s="18" t="s">
        <v>5330</v>
      </c>
      <c r="M474" s="18" t="s">
        <v>5329</v>
      </c>
      <c r="N474" s="16" t="s">
        <v>1827</v>
      </c>
      <c r="O474" s="16" t="s">
        <v>2909</v>
      </c>
      <c r="P474" s="16" t="s">
        <v>2264</v>
      </c>
      <c r="Q474" s="16" t="s">
        <v>1879</v>
      </c>
      <c r="R474" s="17" t="s">
        <v>1855</v>
      </c>
      <c r="S474" s="112" t="s">
        <v>5328</v>
      </c>
      <c r="T474" s="16" t="s">
        <v>5327</v>
      </c>
    </row>
    <row r="475" spans="1:20" x14ac:dyDescent="0.35">
      <c r="A475" s="18" t="s">
        <v>5283</v>
      </c>
      <c r="B475" s="18" t="s">
        <v>1862</v>
      </c>
      <c r="C475" s="17" t="s">
        <v>5321</v>
      </c>
      <c r="D475" s="17" t="s">
        <v>1867</v>
      </c>
      <c r="E475" s="17" t="s">
        <v>9520</v>
      </c>
      <c r="F475" s="26" t="str">
        <f t="shared" si="7"/>
        <v>2800630302600</v>
      </c>
      <c r="G475" s="18" t="s">
        <v>5325</v>
      </c>
      <c r="H475" s="18" t="s">
        <v>5323</v>
      </c>
      <c r="I475" s="18" t="s">
        <v>5320</v>
      </c>
      <c r="K475" s="18" t="s">
        <v>5319</v>
      </c>
      <c r="L475" s="18" t="s">
        <v>5318</v>
      </c>
      <c r="M475" s="18" t="s">
        <v>5322</v>
      </c>
      <c r="N475" s="16" t="s">
        <v>1834</v>
      </c>
      <c r="O475" s="16" t="s">
        <v>2909</v>
      </c>
      <c r="P475" s="16" t="s">
        <v>2264</v>
      </c>
      <c r="Q475" s="16" t="s">
        <v>1879</v>
      </c>
      <c r="R475" s="17" t="s">
        <v>1855</v>
      </c>
      <c r="S475" s="112" t="s">
        <v>5324</v>
      </c>
      <c r="T475" s="16" t="s">
        <v>5317</v>
      </c>
    </row>
    <row r="476" spans="1:20" x14ac:dyDescent="0.35">
      <c r="A476" s="18" t="s">
        <v>5283</v>
      </c>
      <c r="B476" s="18" t="s">
        <v>1862</v>
      </c>
      <c r="C476" s="17" t="s">
        <v>5308</v>
      </c>
      <c r="D476" s="17" t="s">
        <v>1867</v>
      </c>
      <c r="E476" s="17" t="s">
        <v>9520</v>
      </c>
      <c r="F476" s="26" t="str">
        <f t="shared" si="7"/>
        <v>2800634002600</v>
      </c>
      <c r="G476" s="18" t="s">
        <v>5316</v>
      </c>
      <c r="H476" s="18" t="s">
        <v>5315</v>
      </c>
      <c r="I476" s="18" t="s">
        <v>5314</v>
      </c>
      <c r="J476" s="16" t="s">
        <v>5313</v>
      </c>
      <c r="K476" s="18" t="s">
        <v>5307</v>
      </c>
      <c r="L476" s="18" t="s">
        <v>5312</v>
      </c>
      <c r="M476" s="18" t="s">
        <v>5311</v>
      </c>
      <c r="N476" s="16" t="s">
        <v>1830</v>
      </c>
      <c r="O476" s="16" t="s">
        <v>2909</v>
      </c>
      <c r="P476" s="16" t="s">
        <v>2264</v>
      </c>
      <c r="Q476" s="16" t="s">
        <v>1879</v>
      </c>
      <c r="R476" s="17" t="s">
        <v>1855</v>
      </c>
      <c r="S476" s="112" t="s">
        <v>5310</v>
      </c>
      <c r="T476" s="16" t="s">
        <v>5309</v>
      </c>
    </row>
    <row r="477" spans="1:20" x14ac:dyDescent="0.35">
      <c r="A477" s="18" t="s">
        <v>5283</v>
      </c>
      <c r="B477" s="18" t="s">
        <v>1862</v>
      </c>
      <c r="C477" s="17" t="s">
        <v>5303</v>
      </c>
      <c r="D477" s="17" t="s">
        <v>1842</v>
      </c>
      <c r="E477" s="17" t="s">
        <v>9520</v>
      </c>
      <c r="F477" s="26" t="str">
        <f t="shared" si="7"/>
        <v>2800650001500</v>
      </c>
      <c r="G477" s="18" t="s">
        <v>5306</v>
      </c>
      <c r="H477" s="18" t="s">
        <v>5305</v>
      </c>
      <c r="I477" s="18" t="s">
        <v>5302</v>
      </c>
      <c r="K477" s="18" t="s">
        <v>5301</v>
      </c>
      <c r="L477" s="18" t="s">
        <v>5300</v>
      </c>
      <c r="M477" s="18" t="s">
        <v>5299</v>
      </c>
      <c r="N477" s="16" t="s">
        <v>1829</v>
      </c>
      <c r="O477" s="16" t="s">
        <v>2909</v>
      </c>
      <c r="P477" s="16" t="s">
        <v>2264</v>
      </c>
      <c r="Q477" s="16" t="s">
        <v>1879</v>
      </c>
      <c r="R477" s="17" t="s">
        <v>1855</v>
      </c>
      <c r="S477" s="112" t="s">
        <v>5304</v>
      </c>
      <c r="T477" s="16" t="s">
        <v>5298</v>
      </c>
    </row>
    <row r="478" spans="1:20" x14ac:dyDescent="0.35">
      <c r="A478" s="18" t="s">
        <v>5283</v>
      </c>
      <c r="B478" s="18" t="s">
        <v>1862</v>
      </c>
      <c r="C478" s="17" t="s">
        <v>5294</v>
      </c>
      <c r="D478" s="17" t="s">
        <v>1928</v>
      </c>
      <c r="E478" s="17" t="s">
        <v>9520</v>
      </c>
      <c r="F478" s="26" t="str">
        <f t="shared" si="7"/>
        <v>2800650201700</v>
      </c>
      <c r="G478" s="18" t="s">
        <v>5297</v>
      </c>
      <c r="H478" s="18" t="s">
        <v>5296</v>
      </c>
      <c r="I478" s="18" t="s">
        <v>5293</v>
      </c>
      <c r="K478" s="18" t="s">
        <v>5292</v>
      </c>
      <c r="L478" s="18" t="s">
        <v>5291</v>
      </c>
      <c r="M478" s="18" t="s">
        <v>5290</v>
      </c>
      <c r="N478" s="16" t="s">
        <v>1829</v>
      </c>
      <c r="O478" s="16" t="s">
        <v>3966</v>
      </c>
      <c r="P478" s="16" t="s">
        <v>1880</v>
      </c>
      <c r="Q478" s="16" t="s">
        <v>1879</v>
      </c>
      <c r="R478" s="17" t="s">
        <v>1855</v>
      </c>
      <c r="S478" s="112" t="s">
        <v>5295</v>
      </c>
      <c r="T478" s="16" t="s">
        <v>5289</v>
      </c>
    </row>
    <row r="479" spans="1:20" x14ac:dyDescent="0.35">
      <c r="A479" s="18" t="s">
        <v>5283</v>
      </c>
      <c r="B479" s="18" t="s">
        <v>1862</v>
      </c>
      <c r="C479" s="17" t="s">
        <v>5282</v>
      </c>
      <c r="D479" s="17" t="s">
        <v>1879</v>
      </c>
      <c r="E479" s="17" t="s">
        <v>9520</v>
      </c>
      <c r="F479" s="26" t="str">
        <f t="shared" si="7"/>
        <v>2800650501600</v>
      </c>
      <c r="G479" s="18" t="s">
        <v>5288</v>
      </c>
      <c r="H479" s="18" t="s">
        <v>5287</v>
      </c>
      <c r="I479" s="18" t="s">
        <v>5281</v>
      </c>
      <c r="J479" s="16" t="s">
        <v>5286</v>
      </c>
      <c r="K479" s="18" t="s">
        <v>5280</v>
      </c>
      <c r="L479" s="18" t="s">
        <v>5279</v>
      </c>
      <c r="M479" s="18" t="s">
        <v>5278</v>
      </c>
      <c r="N479" s="16" t="s">
        <v>1829</v>
      </c>
      <c r="O479" s="16" t="s">
        <v>2909</v>
      </c>
      <c r="P479" s="16" t="s">
        <v>2264</v>
      </c>
      <c r="Q479" s="16" t="s">
        <v>1879</v>
      </c>
      <c r="R479" s="17" t="s">
        <v>1855</v>
      </c>
      <c r="S479" s="112" t="s">
        <v>5285</v>
      </c>
      <c r="T479" s="16" t="s">
        <v>5284</v>
      </c>
    </row>
    <row r="480" spans="1:20" x14ac:dyDescent="0.35">
      <c r="A480" s="18" t="s">
        <v>3986</v>
      </c>
      <c r="B480" s="18" t="s">
        <v>1862</v>
      </c>
      <c r="C480" s="17" t="s">
        <v>5274</v>
      </c>
      <c r="D480" s="17" t="s">
        <v>1914</v>
      </c>
      <c r="E480" s="17" t="s">
        <v>9520</v>
      </c>
      <c r="F480" s="26" t="str">
        <f t="shared" si="7"/>
        <v>2803719000200</v>
      </c>
      <c r="G480" s="18" t="s">
        <v>5277</v>
      </c>
      <c r="H480" s="18" t="s">
        <v>5276</v>
      </c>
      <c r="I480" s="18" t="s">
        <v>5273</v>
      </c>
      <c r="K480" s="18" t="s">
        <v>5272</v>
      </c>
      <c r="L480" s="18" t="s">
        <v>5271</v>
      </c>
      <c r="M480" s="18" t="s">
        <v>5270</v>
      </c>
      <c r="N480" s="16" t="s">
        <v>1827</v>
      </c>
      <c r="O480" s="16" t="s">
        <v>2920</v>
      </c>
      <c r="P480" s="16" t="s">
        <v>2897</v>
      </c>
      <c r="Q480" s="16" t="s">
        <v>1928</v>
      </c>
      <c r="R480" s="17" t="s">
        <v>1855</v>
      </c>
      <c r="S480" s="112" t="s">
        <v>5275</v>
      </c>
      <c r="T480" s="16" t="s">
        <v>5269</v>
      </c>
    </row>
    <row r="481" spans="1:20" x14ac:dyDescent="0.35">
      <c r="A481" s="18" t="s">
        <v>3986</v>
      </c>
      <c r="B481" s="18" t="s">
        <v>1862</v>
      </c>
      <c r="C481" s="17" t="s">
        <v>5261</v>
      </c>
      <c r="D481" s="17" t="s">
        <v>1867</v>
      </c>
      <c r="E481" s="17" t="s">
        <v>9520</v>
      </c>
      <c r="F481" s="26" t="str">
        <f t="shared" si="7"/>
        <v>2803722302600</v>
      </c>
      <c r="G481" s="18" t="s">
        <v>5268</v>
      </c>
      <c r="H481" s="18" t="s">
        <v>5267</v>
      </c>
      <c r="I481" s="18" t="s">
        <v>5266</v>
      </c>
      <c r="J481" s="16" t="s">
        <v>5265</v>
      </c>
      <c r="K481" s="18" t="s">
        <v>5260</v>
      </c>
      <c r="L481" s="18" t="s">
        <v>5264</v>
      </c>
      <c r="M481" s="18" t="s">
        <v>5263</v>
      </c>
      <c r="N481" s="16" t="s">
        <v>1830</v>
      </c>
      <c r="O481" s="16" t="s">
        <v>2909</v>
      </c>
      <c r="P481" s="16" t="s">
        <v>2264</v>
      </c>
      <c r="Q481" s="16" t="s">
        <v>1928</v>
      </c>
      <c r="R481" s="17" t="s">
        <v>1855</v>
      </c>
      <c r="S481" s="112" t="s">
        <v>5262</v>
      </c>
      <c r="T481" s="16" t="s">
        <v>5259</v>
      </c>
    </row>
    <row r="482" spans="1:20" x14ac:dyDescent="0.35">
      <c r="A482" s="18" t="s">
        <v>3986</v>
      </c>
      <c r="B482" s="18" t="s">
        <v>1862</v>
      </c>
      <c r="C482" s="17" t="s">
        <v>5254</v>
      </c>
      <c r="D482" s="17" t="s">
        <v>1867</v>
      </c>
      <c r="E482" s="17" t="s">
        <v>9520</v>
      </c>
      <c r="F482" s="26" t="str">
        <f t="shared" si="7"/>
        <v>2803722402600</v>
      </c>
      <c r="G482" s="18" t="s">
        <v>5258</v>
      </c>
      <c r="H482" s="18" t="s">
        <v>5257</v>
      </c>
      <c r="I482" s="18" t="s">
        <v>5253</v>
      </c>
      <c r="K482" s="18" t="s">
        <v>5252</v>
      </c>
      <c r="L482" s="18" t="s">
        <v>5251</v>
      </c>
      <c r="M482" s="18" t="s">
        <v>5256</v>
      </c>
      <c r="N482" s="16" t="s">
        <v>1830</v>
      </c>
      <c r="O482" s="16" t="s">
        <v>2909</v>
      </c>
      <c r="P482" s="16" t="s">
        <v>2264</v>
      </c>
      <c r="Q482" s="16" t="s">
        <v>1928</v>
      </c>
      <c r="R482" s="17" t="s">
        <v>1855</v>
      </c>
      <c r="S482" s="112" t="s">
        <v>5255</v>
      </c>
      <c r="T482" s="16" t="s">
        <v>5250</v>
      </c>
    </row>
    <row r="483" spans="1:20" x14ac:dyDescent="0.35">
      <c r="A483" s="18" t="s">
        <v>3986</v>
      </c>
      <c r="B483" s="18" t="s">
        <v>1862</v>
      </c>
      <c r="C483" s="17" t="s">
        <v>5242</v>
      </c>
      <c r="D483" s="17" t="s">
        <v>1867</v>
      </c>
      <c r="E483" s="17" t="s">
        <v>9520</v>
      </c>
      <c r="F483" s="26" t="str">
        <f t="shared" si="7"/>
        <v>2803722502600</v>
      </c>
      <c r="G483" s="18" t="s">
        <v>5249</v>
      </c>
      <c r="H483" s="18" t="s">
        <v>5248</v>
      </c>
      <c r="I483" s="18" t="s">
        <v>5245</v>
      </c>
      <c r="K483" s="18" t="s">
        <v>5244</v>
      </c>
      <c r="L483" s="18" t="s">
        <v>5243</v>
      </c>
      <c r="M483" s="18" t="s">
        <v>5247</v>
      </c>
      <c r="N483" s="16" t="s">
        <v>1830</v>
      </c>
      <c r="O483" s="16" t="s">
        <v>2909</v>
      </c>
      <c r="P483" s="16" t="s">
        <v>2264</v>
      </c>
      <c r="Q483" s="16" t="s">
        <v>1928</v>
      </c>
      <c r="R483" s="17" t="s">
        <v>1855</v>
      </c>
      <c r="S483" s="112" t="s">
        <v>5246</v>
      </c>
      <c r="T483" s="16" t="s">
        <v>5241</v>
      </c>
    </row>
    <row r="484" spans="1:20" x14ac:dyDescent="0.35">
      <c r="A484" s="18" t="s">
        <v>3986</v>
      </c>
      <c r="B484" s="18" t="s">
        <v>1862</v>
      </c>
      <c r="C484" s="17" t="s">
        <v>5236</v>
      </c>
      <c r="D484" s="17" t="s">
        <v>1867</v>
      </c>
      <c r="E484" s="17" t="s">
        <v>9520</v>
      </c>
      <c r="F484" s="26" t="str">
        <f t="shared" si="7"/>
        <v>2803722602600</v>
      </c>
      <c r="G484" s="18" t="s">
        <v>5240</v>
      </c>
      <c r="H484" s="18" t="s">
        <v>5239</v>
      </c>
      <c r="I484" s="18" t="s">
        <v>3456</v>
      </c>
      <c r="K484" s="18" t="s">
        <v>5235</v>
      </c>
      <c r="L484" s="18" t="s">
        <v>5234</v>
      </c>
      <c r="M484" s="18" t="s">
        <v>5237</v>
      </c>
      <c r="N484" s="16" t="s">
        <v>1830</v>
      </c>
      <c r="O484" s="16" t="s">
        <v>2909</v>
      </c>
      <c r="P484" s="16" t="s">
        <v>2264</v>
      </c>
      <c r="Q484" s="16" t="s">
        <v>1928</v>
      </c>
      <c r="R484" s="17" t="s">
        <v>1855</v>
      </c>
      <c r="S484" s="112" t="s">
        <v>5238</v>
      </c>
      <c r="T484" s="16" t="s">
        <v>5233</v>
      </c>
    </row>
    <row r="485" spans="1:20" x14ac:dyDescent="0.35">
      <c r="A485" s="18" t="s">
        <v>3986</v>
      </c>
      <c r="B485" s="18" t="s">
        <v>1862</v>
      </c>
      <c r="C485" s="17" t="s">
        <v>5226</v>
      </c>
      <c r="D485" s="17" t="s">
        <v>1867</v>
      </c>
      <c r="E485" s="17" t="s">
        <v>9520</v>
      </c>
      <c r="F485" s="26" t="str">
        <f t="shared" si="7"/>
        <v>2803722702600</v>
      </c>
      <c r="G485" s="18" t="s">
        <v>5232</v>
      </c>
      <c r="H485" s="18" t="s">
        <v>5231</v>
      </c>
      <c r="I485" s="18" t="s">
        <v>5228</v>
      </c>
      <c r="K485" s="18" t="s">
        <v>5225</v>
      </c>
      <c r="L485" s="18" t="s">
        <v>5224</v>
      </c>
      <c r="M485" s="18" t="s">
        <v>5230</v>
      </c>
      <c r="N485" s="16" t="s">
        <v>1830</v>
      </c>
      <c r="O485" s="16" t="s">
        <v>2909</v>
      </c>
      <c r="P485" s="16" t="s">
        <v>2264</v>
      </c>
      <c r="Q485" s="16" t="s">
        <v>1928</v>
      </c>
      <c r="R485" s="17" t="s">
        <v>1855</v>
      </c>
      <c r="S485" s="112" t="s">
        <v>5229</v>
      </c>
      <c r="T485" s="16" t="s">
        <v>5227</v>
      </c>
    </row>
    <row r="486" spans="1:20" x14ac:dyDescent="0.35">
      <c r="A486" s="18" t="s">
        <v>3986</v>
      </c>
      <c r="B486" s="18" t="s">
        <v>1862</v>
      </c>
      <c r="C486" s="17" t="s">
        <v>5217</v>
      </c>
      <c r="D486" s="17" t="s">
        <v>1867</v>
      </c>
      <c r="E486" s="17" t="s">
        <v>9520</v>
      </c>
      <c r="F486" s="26" t="str">
        <f t="shared" si="7"/>
        <v>2803722802600</v>
      </c>
      <c r="G486" s="18" t="s">
        <v>5223</v>
      </c>
      <c r="H486" s="18" t="s">
        <v>5222</v>
      </c>
      <c r="I486" s="18" t="s">
        <v>5221</v>
      </c>
      <c r="K486" s="18" t="s">
        <v>5216</v>
      </c>
      <c r="L486" s="18" t="s">
        <v>5220</v>
      </c>
      <c r="M486" s="18" t="s">
        <v>5219</v>
      </c>
      <c r="N486" s="16" t="s">
        <v>1830</v>
      </c>
      <c r="O486" s="16" t="s">
        <v>2909</v>
      </c>
      <c r="P486" s="16" t="s">
        <v>2264</v>
      </c>
      <c r="Q486" s="16" t="s">
        <v>1928</v>
      </c>
      <c r="R486" s="17" t="s">
        <v>1855</v>
      </c>
      <c r="S486" s="112" t="s">
        <v>5218</v>
      </c>
      <c r="T486" s="16" t="s">
        <v>5215</v>
      </c>
    </row>
    <row r="487" spans="1:20" x14ac:dyDescent="0.35">
      <c r="A487" s="18" t="s">
        <v>3986</v>
      </c>
      <c r="B487" s="18" t="s">
        <v>1862</v>
      </c>
      <c r="C487" s="17" t="s">
        <v>5208</v>
      </c>
      <c r="D487" s="17" t="s">
        <v>1867</v>
      </c>
      <c r="E487" s="17" t="s">
        <v>9520</v>
      </c>
      <c r="F487" s="26" t="str">
        <f t="shared" si="7"/>
        <v>2803722902600</v>
      </c>
      <c r="G487" s="18" t="s">
        <v>5214</v>
      </c>
      <c r="H487" s="18" t="s">
        <v>5213</v>
      </c>
      <c r="I487" s="18" t="s">
        <v>5212</v>
      </c>
      <c r="J487" s="16" t="s">
        <v>5212</v>
      </c>
      <c r="K487" s="18" t="s">
        <v>5200</v>
      </c>
      <c r="L487" s="18" t="s">
        <v>5211</v>
      </c>
      <c r="M487" s="18" t="s">
        <v>5210</v>
      </c>
      <c r="N487" s="16" t="s">
        <v>1830</v>
      </c>
      <c r="O487" s="16" t="s">
        <v>2909</v>
      </c>
      <c r="P487" s="16" t="s">
        <v>2264</v>
      </c>
      <c r="Q487" s="16" t="s">
        <v>1928</v>
      </c>
      <c r="R487" s="17" t="s">
        <v>1855</v>
      </c>
      <c r="S487" s="112" t="s">
        <v>5209</v>
      </c>
      <c r="T487" s="16" t="s">
        <v>5207</v>
      </c>
    </row>
    <row r="488" spans="1:20" x14ac:dyDescent="0.35">
      <c r="A488" s="18" t="s">
        <v>3986</v>
      </c>
      <c r="B488" s="18" t="s">
        <v>1862</v>
      </c>
      <c r="C488" s="17" t="s">
        <v>5202</v>
      </c>
      <c r="D488" s="17" t="s">
        <v>1867</v>
      </c>
      <c r="E488" s="17" t="s">
        <v>9520</v>
      </c>
      <c r="F488" s="26" t="str">
        <f t="shared" si="7"/>
        <v>2803723002600</v>
      </c>
      <c r="G488" s="18" t="s">
        <v>5206</v>
      </c>
      <c r="H488" s="18" t="s">
        <v>5205</v>
      </c>
      <c r="I488" s="18" t="s">
        <v>5201</v>
      </c>
      <c r="K488" s="18" t="s">
        <v>5200</v>
      </c>
      <c r="L488" s="18" t="s">
        <v>5199</v>
      </c>
      <c r="M488" s="18" t="s">
        <v>5204</v>
      </c>
      <c r="N488" s="16" t="s">
        <v>1830</v>
      </c>
      <c r="O488" s="16" t="s">
        <v>2909</v>
      </c>
      <c r="P488" s="16" t="s">
        <v>2264</v>
      </c>
      <c r="Q488" s="16" t="s">
        <v>1928</v>
      </c>
      <c r="R488" s="17" t="s">
        <v>1855</v>
      </c>
      <c r="S488" s="112" t="s">
        <v>5203</v>
      </c>
      <c r="T488" s="16" t="s">
        <v>5198</v>
      </c>
    </row>
    <row r="489" spans="1:20" x14ac:dyDescent="0.35">
      <c r="A489" s="18" t="s">
        <v>5183</v>
      </c>
      <c r="B489" s="18" t="s">
        <v>1862</v>
      </c>
      <c r="C489" s="17" t="s">
        <v>5191</v>
      </c>
      <c r="D489" s="17" t="s">
        <v>1867</v>
      </c>
      <c r="E489" s="17" t="s">
        <v>9520</v>
      </c>
      <c r="F489" s="26" t="str">
        <f t="shared" si="7"/>
        <v>2808800102600</v>
      </c>
      <c r="G489" s="18" t="s">
        <v>5197</v>
      </c>
      <c r="H489" s="18" t="s">
        <v>5196</v>
      </c>
      <c r="I489" s="18" t="s">
        <v>5193</v>
      </c>
      <c r="K489" s="18" t="s">
        <v>5190</v>
      </c>
      <c r="L489" s="18" t="s">
        <v>5192</v>
      </c>
      <c r="M489" s="18" t="s">
        <v>5195</v>
      </c>
      <c r="N489" s="16" t="s">
        <v>1827</v>
      </c>
      <c r="O489" s="16" t="s">
        <v>2265</v>
      </c>
      <c r="P489" s="16" t="s">
        <v>2264</v>
      </c>
      <c r="Q489" s="16" t="s">
        <v>1879</v>
      </c>
      <c r="R489" s="17" t="s">
        <v>1855</v>
      </c>
      <c r="S489" s="112" t="s">
        <v>5194</v>
      </c>
      <c r="T489" s="16" t="s">
        <v>5189</v>
      </c>
    </row>
    <row r="490" spans="1:20" x14ac:dyDescent="0.35">
      <c r="A490" s="18" t="s">
        <v>5183</v>
      </c>
      <c r="B490" s="18" t="s">
        <v>1862</v>
      </c>
      <c r="C490" s="17" t="s">
        <v>5182</v>
      </c>
      <c r="D490" s="17" t="s">
        <v>1867</v>
      </c>
      <c r="E490" s="17" t="s">
        <v>9520</v>
      </c>
      <c r="F490" s="26" t="str">
        <f t="shared" si="7"/>
        <v>2808810002600</v>
      </c>
      <c r="G490" s="18" t="s">
        <v>5188</v>
      </c>
      <c r="H490" s="18" t="s">
        <v>5187</v>
      </c>
      <c r="I490" s="18" t="s">
        <v>5181</v>
      </c>
      <c r="K490" s="18" t="s">
        <v>5180</v>
      </c>
      <c r="L490" s="18" t="s">
        <v>5179</v>
      </c>
      <c r="M490" s="18" t="s">
        <v>5186</v>
      </c>
      <c r="N490" s="16" t="s">
        <v>1830</v>
      </c>
      <c r="O490" s="16" t="s">
        <v>2265</v>
      </c>
      <c r="P490" s="16" t="s">
        <v>2264</v>
      </c>
      <c r="Q490" s="16" t="s">
        <v>1824</v>
      </c>
      <c r="R490" s="17" t="s">
        <v>1855</v>
      </c>
      <c r="S490" s="112" t="s">
        <v>5185</v>
      </c>
      <c r="T490" s="16" t="s">
        <v>5178</v>
      </c>
    </row>
    <row r="491" spans="1:20" x14ac:dyDescent="0.35">
      <c r="A491" s="18" t="s">
        <v>5164</v>
      </c>
      <c r="B491" s="18" t="s">
        <v>1862</v>
      </c>
      <c r="C491" s="17" t="s">
        <v>5171</v>
      </c>
      <c r="D491" s="17" t="s">
        <v>1957</v>
      </c>
      <c r="E491" s="17" t="s">
        <v>9520</v>
      </c>
      <c r="F491" s="26" t="str">
        <f t="shared" si="7"/>
        <v>3000200102200</v>
      </c>
      <c r="G491" s="18" t="s">
        <v>5177</v>
      </c>
      <c r="H491" s="18" t="s">
        <v>5176</v>
      </c>
      <c r="I491" s="18" t="s">
        <v>5173</v>
      </c>
      <c r="K491" s="18" t="s">
        <v>5170</v>
      </c>
      <c r="L491" s="18" t="s">
        <v>5172</v>
      </c>
      <c r="M491" s="18" t="s">
        <v>5175</v>
      </c>
      <c r="N491" s="16" t="s">
        <v>1830</v>
      </c>
      <c r="O491" s="16" t="s">
        <v>1844</v>
      </c>
      <c r="P491" s="16" t="s">
        <v>1843</v>
      </c>
      <c r="Q491" s="16" t="s">
        <v>2652</v>
      </c>
      <c r="R491" s="17" t="s">
        <v>1855</v>
      </c>
      <c r="S491" s="112" t="s">
        <v>5174</v>
      </c>
      <c r="T491" s="16" t="s">
        <v>5169</v>
      </c>
    </row>
    <row r="492" spans="1:20" x14ac:dyDescent="0.35">
      <c r="A492" s="18" t="s">
        <v>5164</v>
      </c>
      <c r="B492" s="18" t="s">
        <v>1862</v>
      </c>
      <c r="C492" s="17" t="s">
        <v>5163</v>
      </c>
      <c r="D492" s="17" t="s">
        <v>1867</v>
      </c>
      <c r="E492" s="17" t="s">
        <v>9520</v>
      </c>
      <c r="F492" s="26" t="str">
        <f t="shared" si="7"/>
        <v>3000200502600</v>
      </c>
      <c r="G492" s="18" t="s">
        <v>5168</v>
      </c>
      <c r="H492" s="18" t="s">
        <v>5167</v>
      </c>
      <c r="I492" s="18" t="s">
        <v>5162</v>
      </c>
      <c r="K492" s="18" t="s">
        <v>5161</v>
      </c>
      <c r="L492" s="18" t="s">
        <v>5160</v>
      </c>
      <c r="M492" s="18" t="s">
        <v>5166</v>
      </c>
      <c r="N492" s="16" t="s">
        <v>1830</v>
      </c>
      <c r="O492" s="16" t="s">
        <v>1844</v>
      </c>
      <c r="P492" s="16" t="s">
        <v>1843</v>
      </c>
      <c r="Q492" s="16" t="s">
        <v>2652</v>
      </c>
      <c r="R492" s="17" t="s">
        <v>1855</v>
      </c>
      <c r="S492" s="112" t="s">
        <v>5165</v>
      </c>
      <c r="T492" s="16" t="s">
        <v>5159</v>
      </c>
    </row>
    <row r="493" spans="1:20" x14ac:dyDescent="0.35">
      <c r="A493" s="18" t="s">
        <v>5089</v>
      </c>
      <c r="B493" s="18" t="s">
        <v>1862</v>
      </c>
      <c r="C493" s="17" t="s">
        <v>5155</v>
      </c>
      <c r="D493" s="17" t="s">
        <v>1814</v>
      </c>
      <c r="E493" s="17" t="s">
        <v>9520</v>
      </c>
      <c r="F493" s="26" t="str">
        <f t="shared" si="7"/>
        <v>3003908600300</v>
      </c>
      <c r="G493" s="18" t="s">
        <v>5158</v>
      </c>
      <c r="H493" s="18" t="s">
        <v>5157</v>
      </c>
      <c r="I493" s="18" t="s">
        <v>5154</v>
      </c>
      <c r="K493" s="18" t="s">
        <v>5153</v>
      </c>
      <c r="L493" s="18" t="s">
        <v>5152</v>
      </c>
      <c r="M493" s="18" t="s">
        <v>5151</v>
      </c>
      <c r="N493" s="16" t="s">
        <v>1827</v>
      </c>
      <c r="O493" s="16" t="s">
        <v>4961</v>
      </c>
      <c r="P493" s="16" t="s">
        <v>2674</v>
      </c>
      <c r="Q493" s="16" t="s">
        <v>2652</v>
      </c>
      <c r="R493" s="17" t="s">
        <v>1855</v>
      </c>
      <c r="S493" s="112" t="s">
        <v>5156</v>
      </c>
      <c r="T493" s="16" t="s">
        <v>5150</v>
      </c>
    </row>
    <row r="494" spans="1:20" x14ac:dyDescent="0.35">
      <c r="A494" s="18" t="s">
        <v>5089</v>
      </c>
      <c r="B494" s="18" t="s">
        <v>1862</v>
      </c>
      <c r="C494" s="17" t="s">
        <v>5143</v>
      </c>
      <c r="D494" s="17" t="s">
        <v>1914</v>
      </c>
      <c r="E494" s="17" t="s">
        <v>9520</v>
      </c>
      <c r="F494" s="26" t="str">
        <f t="shared" si="7"/>
        <v>3003909500200</v>
      </c>
      <c r="G494" s="18" t="s">
        <v>5149</v>
      </c>
      <c r="H494" s="18" t="s">
        <v>5148</v>
      </c>
      <c r="I494" s="18" t="s">
        <v>5147</v>
      </c>
      <c r="K494" s="18" t="s">
        <v>5118</v>
      </c>
      <c r="L494" s="18" t="s">
        <v>5146</v>
      </c>
      <c r="M494" s="18" t="s">
        <v>5145</v>
      </c>
      <c r="N494" s="16" t="s">
        <v>1827</v>
      </c>
      <c r="O494" s="16" t="s">
        <v>4961</v>
      </c>
      <c r="P494" s="16" t="s">
        <v>2674</v>
      </c>
      <c r="Q494" s="16" t="s">
        <v>2652</v>
      </c>
      <c r="R494" s="17" t="s">
        <v>1855</v>
      </c>
      <c r="S494" s="112" t="s">
        <v>5144</v>
      </c>
      <c r="T494" s="16" t="s">
        <v>5142</v>
      </c>
    </row>
    <row r="495" spans="1:20" x14ac:dyDescent="0.35">
      <c r="A495" s="18" t="s">
        <v>5089</v>
      </c>
      <c r="B495" s="18" t="s">
        <v>1862</v>
      </c>
      <c r="C495" s="17" t="s">
        <v>5139</v>
      </c>
      <c r="D495" s="17" t="s">
        <v>1949</v>
      </c>
      <c r="E495" s="17" t="s">
        <v>9520</v>
      </c>
      <c r="F495" s="26" t="str">
        <f t="shared" si="7"/>
        <v>3003913000400</v>
      </c>
      <c r="G495" s="18" t="s">
        <v>5141</v>
      </c>
      <c r="H495" s="18" t="s">
        <v>5138</v>
      </c>
      <c r="I495" s="18" t="s">
        <v>5137</v>
      </c>
      <c r="K495" s="18" t="s">
        <v>5118</v>
      </c>
      <c r="L495" s="18" t="s">
        <v>5136</v>
      </c>
      <c r="M495" s="18" t="s">
        <v>5135</v>
      </c>
      <c r="N495" s="16" t="s">
        <v>1827</v>
      </c>
      <c r="O495" s="16" t="s">
        <v>1844</v>
      </c>
      <c r="P495" s="16" t="s">
        <v>1843</v>
      </c>
      <c r="Q495" s="16" t="s">
        <v>2652</v>
      </c>
      <c r="R495" s="17" t="s">
        <v>1855</v>
      </c>
      <c r="S495" s="112" t="s">
        <v>5140</v>
      </c>
      <c r="T495" s="16" t="s">
        <v>5134</v>
      </c>
    </row>
    <row r="496" spans="1:20" x14ac:dyDescent="0.35">
      <c r="A496" s="18" t="s">
        <v>5089</v>
      </c>
      <c r="B496" s="18" t="s">
        <v>1862</v>
      </c>
      <c r="C496" s="17" t="s">
        <v>5130</v>
      </c>
      <c r="D496" s="17" t="s">
        <v>1949</v>
      </c>
      <c r="E496" s="17" t="s">
        <v>9520</v>
      </c>
      <c r="F496" s="26" t="str">
        <f t="shared" si="7"/>
        <v>3003914000400</v>
      </c>
      <c r="G496" s="18" t="s">
        <v>5133</v>
      </c>
      <c r="H496" s="18" t="s">
        <v>5132</v>
      </c>
      <c r="I496" s="18" t="s">
        <v>5129</v>
      </c>
      <c r="K496" s="18" t="s">
        <v>5118</v>
      </c>
      <c r="L496" s="18" t="s">
        <v>5128</v>
      </c>
      <c r="M496" s="18" t="s">
        <v>5127</v>
      </c>
      <c r="N496" s="16" t="s">
        <v>1827</v>
      </c>
      <c r="O496" s="16" t="s">
        <v>4961</v>
      </c>
      <c r="P496" s="16" t="s">
        <v>2674</v>
      </c>
      <c r="Q496" s="16" t="s">
        <v>2652</v>
      </c>
      <c r="R496" s="17" t="s">
        <v>1855</v>
      </c>
      <c r="S496" s="112" t="s">
        <v>5131</v>
      </c>
      <c r="T496" s="16" t="s">
        <v>5126</v>
      </c>
    </row>
    <row r="497" spans="1:20" x14ac:dyDescent="0.35">
      <c r="A497" s="18" t="s">
        <v>5089</v>
      </c>
      <c r="B497" s="18" t="s">
        <v>1862</v>
      </c>
      <c r="C497" s="17" t="s">
        <v>5119</v>
      </c>
      <c r="D497" s="17" t="s">
        <v>1879</v>
      </c>
      <c r="E497" s="17" t="s">
        <v>9520</v>
      </c>
      <c r="F497" s="26" t="str">
        <f t="shared" si="7"/>
        <v>3003916501600</v>
      </c>
      <c r="G497" s="18" t="s">
        <v>5125</v>
      </c>
      <c r="H497" s="18" t="s">
        <v>5124</v>
      </c>
      <c r="I497" s="18" t="s">
        <v>5123</v>
      </c>
      <c r="K497" s="18" t="s">
        <v>5118</v>
      </c>
      <c r="L497" s="18" t="s">
        <v>5122</v>
      </c>
      <c r="M497" s="18" t="s">
        <v>5121</v>
      </c>
      <c r="N497" s="16" t="s">
        <v>1829</v>
      </c>
      <c r="O497" s="16" t="s">
        <v>4961</v>
      </c>
      <c r="P497" s="16" t="s">
        <v>2674</v>
      </c>
      <c r="Q497" s="16" t="s">
        <v>2652</v>
      </c>
      <c r="R497" s="17" t="s">
        <v>1855</v>
      </c>
      <c r="S497" s="112" t="s">
        <v>5120</v>
      </c>
      <c r="T497" s="16" t="s">
        <v>5117</v>
      </c>
    </row>
    <row r="498" spans="1:20" x14ac:dyDescent="0.35">
      <c r="A498" s="18" t="s">
        <v>5089</v>
      </c>
      <c r="B498" s="18" t="s">
        <v>1862</v>
      </c>
      <c r="C498" s="17" t="s">
        <v>5110</v>
      </c>
      <c r="D498" s="17" t="s">
        <v>1867</v>
      </c>
      <c r="E498" s="17" t="s">
        <v>9520</v>
      </c>
      <c r="F498" s="26" t="str">
        <f t="shared" si="7"/>
        <v>3003917602600</v>
      </c>
      <c r="G498" s="18" t="s">
        <v>5116</v>
      </c>
      <c r="H498" s="18" t="s">
        <v>5115</v>
      </c>
      <c r="I498" s="18" t="s">
        <v>5114</v>
      </c>
      <c r="J498" s="16" t="s">
        <v>5113</v>
      </c>
      <c r="K498" s="18" t="s">
        <v>5109</v>
      </c>
      <c r="L498" s="18" t="s">
        <v>5112</v>
      </c>
      <c r="M498" s="18" t="s">
        <v>5108</v>
      </c>
      <c r="N498" s="16" t="s">
        <v>1830</v>
      </c>
      <c r="O498" s="16" t="s">
        <v>4961</v>
      </c>
      <c r="P498" s="16" t="s">
        <v>2674</v>
      </c>
      <c r="Q498" s="16" t="s">
        <v>2652</v>
      </c>
      <c r="R498" s="17" t="s">
        <v>1855</v>
      </c>
      <c r="S498" s="112" t="s">
        <v>5111</v>
      </c>
      <c r="T498" s="16" t="s">
        <v>5107</v>
      </c>
    </row>
    <row r="499" spans="1:20" x14ac:dyDescent="0.35">
      <c r="A499" s="18" t="s">
        <v>5089</v>
      </c>
      <c r="B499" s="18" t="s">
        <v>1862</v>
      </c>
      <c r="C499" s="17" t="s">
        <v>5104</v>
      </c>
      <c r="D499" s="17" t="s">
        <v>1867</v>
      </c>
      <c r="E499" s="17" t="s">
        <v>9520</v>
      </c>
      <c r="F499" s="26" t="str">
        <f t="shared" si="7"/>
        <v>3003918602600</v>
      </c>
      <c r="G499" s="18" t="s">
        <v>5106</v>
      </c>
      <c r="H499" s="18" t="s">
        <v>5103</v>
      </c>
      <c r="I499" s="18" t="s">
        <v>5102</v>
      </c>
      <c r="K499" s="18" t="s">
        <v>5101</v>
      </c>
      <c r="L499" s="18" t="s">
        <v>5100</v>
      </c>
      <c r="M499" s="18" t="s">
        <v>5099</v>
      </c>
      <c r="N499" s="16" t="s">
        <v>1830</v>
      </c>
      <c r="O499" s="16" t="s">
        <v>4961</v>
      </c>
      <c r="P499" s="16" t="s">
        <v>2674</v>
      </c>
      <c r="Q499" s="16" t="s">
        <v>2652</v>
      </c>
      <c r="R499" s="17" t="s">
        <v>1855</v>
      </c>
      <c r="S499" s="112" t="s">
        <v>5105</v>
      </c>
      <c r="T499" s="16" t="s">
        <v>5098</v>
      </c>
    </row>
    <row r="500" spans="1:20" x14ac:dyDescent="0.35">
      <c r="A500" s="18" t="s">
        <v>5089</v>
      </c>
      <c r="B500" s="18" t="s">
        <v>1862</v>
      </c>
      <c r="C500" s="17" t="s">
        <v>5088</v>
      </c>
      <c r="D500" s="17" t="s">
        <v>1867</v>
      </c>
      <c r="E500" s="17" t="s">
        <v>9520</v>
      </c>
      <c r="F500" s="26" t="str">
        <f t="shared" si="7"/>
        <v>3003919602600</v>
      </c>
      <c r="G500" s="18" t="s">
        <v>5097</v>
      </c>
      <c r="H500" s="18" t="s">
        <v>5096</v>
      </c>
      <c r="I500" s="18" t="s">
        <v>5094</v>
      </c>
      <c r="J500" s="16" t="s">
        <v>5093</v>
      </c>
      <c r="K500" s="18" t="s">
        <v>5092</v>
      </c>
      <c r="L500" s="18" t="s">
        <v>5091</v>
      </c>
      <c r="M500" s="18" t="s">
        <v>5090</v>
      </c>
      <c r="N500" s="16" t="s">
        <v>1830</v>
      </c>
      <c r="O500" s="16" t="s">
        <v>4961</v>
      </c>
      <c r="P500" s="16" t="s">
        <v>2674</v>
      </c>
      <c r="Q500" s="16" t="s">
        <v>2652</v>
      </c>
      <c r="R500" s="17" t="s">
        <v>1855</v>
      </c>
      <c r="S500" s="112" t="s">
        <v>5095</v>
      </c>
      <c r="T500" s="16" t="s">
        <v>5087</v>
      </c>
    </row>
    <row r="501" spans="1:20" x14ac:dyDescent="0.35">
      <c r="A501" s="18" t="s">
        <v>5047</v>
      </c>
      <c r="B501" s="18" t="s">
        <v>1862</v>
      </c>
      <c r="C501" s="17" t="s">
        <v>5082</v>
      </c>
      <c r="D501" s="17" t="s">
        <v>1914</v>
      </c>
      <c r="E501" s="17" t="s">
        <v>9520</v>
      </c>
      <c r="F501" s="26" t="str">
        <f t="shared" si="7"/>
        <v>3007300500200</v>
      </c>
      <c r="G501" s="18" t="s">
        <v>5086</v>
      </c>
      <c r="H501" s="18" t="s">
        <v>5085</v>
      </c>
      <c r="I501" s="18" t="s">
        <v>5081</v>
      </c>
      <c r="J501" s="16" t="s">
        <v>5084</v>
      </c>
      <c r="K501" s="18" t="s">
        <v>5080</v>
      </c>
      <c r="L501" s="18" t="s">
        <v>5079</v>
      </c>
      <c r="M501" s="18" t="s">
        <v>5078</v>
      </c>
      <c r="N501" s="16" t="s">
        <v>2078</v>
      </c>
      <c r="O501" s="16" t="s">
        <v>4961</v>
      </c>
      <c r="P501" s="16" t="s">
        <v>2674</v>
      </c>
      <c r="Q501" s="16" t="s">
        <v>2652</v>
      </c>
      <c r="R501" s="17" t="s">
        <v>1855</v>
      </c>
      <c r="S501" s="112" t="s">
        <v>5083</v>
      </c>
      <c r="T501" s="16" t="s">
        <v>5077</v>
      </c>
    </row>
    <row r="502" spans="1:20" x14ac:dyDescent="0.35">
      <c r="A502" s="18" t="s">
        <v>5047</v>
      </c>
      <c r="B502" s="18" t="s">
        <v>1862</v>
      </c>
      <c r="C502" s="17" t="s">
        <v>5070</v>
      </c>
      <c r="D502" s="17" t="s">
        <v>1914</v>
      </c>
      <c r="E502" s="17" t="s">
        <v>9520</v>
      </c>
      <c r="F502" s="26" t="str">
        <f t="shared" si="7"/>
        <v>3007305000200</v>
      </c>
      <c r="G502" s="18" t="s">
        <v>5076</v>
      </c>
      <c r="H502" s="18" t="s">
        <v>5075</v>
      </c>
      <c r="I502" s="18" t="s">
        <v>5073</v>
      </c>
      <c r="K502" s="18" t="s">
        <v>5055</v>
      </c>
      <c r="L502" s="18" t="s">
        <v>5072</v>
      </c>
      <c r="M502" s="18" t="s">
        <v>5071</v>
      </c>
      <c r="N502" s="16" t="s">
        <v>1827</v>
      </c>
      <c r="O502" s="16" t="s">
        <v>2675</v>
      </c>
      <c r="P502" s="16" t="s">
        <v>2674</v>
      </c>
      <c r="Q502" s="16" t="s">
        <v>2652</v>
      </c>
      <c r="R502" s="17" t="s">
        <v>1855</v>
      </c>
      <c r="S502" s="112" t="s">
        <v>5074</v>
      </c>
      <c r="T502" s="16" t="s">
        <v>5069</v>
      </c>
    </row>
    <row r="503" spans="1:20" x14ac:dyDescent="0.35">
      <c r="A503" s="18" t="s">
        <v>5047</v>
      </c>
      <c r="B503" s="18" t="s">
        <v>1862</v>
      </c>
      <c r="C503" s="17" t="s">
        <v>5065</v>
      </c>
      <c r="D503" s="17" t="s">
        <v>1879</v>
      </c>
      <c r="E503" s="17" t="s">
        <v>9520</v>
      </c>
      <c r="F503" s="26" t="str">
        <f t="shared" si="7"/>
        <v>3007310101600</v>
      </c>
      <c r="G503" s="18" t="s">
        <v>5068</v>
      </c>
      <c r="H503" s="18" t="s">
        <v>5067</v>
      </c>
      <c r="I503" s="18" t="s">
        <v>5064</v>
      </c>
      <c r="K503" s="18" t="s">
        <v>5055</v>
      </c>
      <c r="L503" s="18" t="s">
        <v>5063</v>
      </c>
      <c r="M503" s="18" t="s">
        <v>5062</v>
      </c>
      <c r="N503" s="16" t="s">
        <v>3650</v>
      </c>
      <c r="O503" s="16" t="s">
        <v>2675</v>
      </c>
      <c r="P503" s="16" t="s">
        <v>2674</v>
      </c>
      <c r="Q503" s="16" t="s">
        <v>2652</v>
      </c>
      <c r="R503" s="17" t="s">
        <v>1855</v>
      </c>
      <c r="S503" s="112" t="s">
        <v>5066</v>
      </c>
      <c r="T503" s="16" t="s">
        <v>5061</v>
      </c>
    </row>
    <row r="504" spans="1:20" x14ac:dyDescent="0.35">
      <c r="A504" s="18" t="s">
        <v>5047</v>
      </c>
      <c r="B504" s="18" t="s">
        <v>1862</v>
      </c>
      <c r="C504" s="17" t="s">
        <v>5057</v>
      </c>
      <c r="D504" s="17" t="s">
        <v>1949</v>
      </c>
      <c r="E504" s="17" t="s">
        <v>9520</v>
      </c>
      <c r="F504" s="26" t="str">
        <f t="shared" si="7"/>
        <v>3007320400400</v>
      </c>
      <c r="G504" s="18" t="s">
        <v>5060</v>
      </c>
      <c r="H504" s="18" t="s">
        <v>5059</v>
      </c>
      <c r="I504" s="18" t="s">
        <v>5056</v>
      </c>
      <c r="K504" s="18" t="s">
        <v>5055</v>
      </c>
      <c r="L504" s="18" t="s">
        <v>5054</v>
      </c>
      <c r="M504" s="18" t="s">
        <v>5053</v>
      </c>
      <c r="N504" s="16" t="s">
        <v>2078</v>
      </c>
      <c r="O504" s="16" t="s">
        <v>2675</v>
      </c>
      <c r="P504" s="16" t="s">
        <v>2674</v>
      </c>
      <c r="Q504" s="16" t="s">
        <v>2652</v>
      </c>
      <c r="R504" s="17" t="s">
        <v>1855</v>
      </c>
      <c r="S504" s="112" t="s">
        <v>5058</v>
      </c>
      <c r="T504" s="16" t="s">
        <v>5052</v>
      </c>
    </row>
    <row r="505" spans="1:20" x14ac:dyDescent="0.35">
      <c r="A505" s="18" t="s">
        <v>5047</v>
      </c>
      <c r="B505" s="18" t="s">
        <v>1862</v>
      </c>
      <c r="C505" s="17" t="s">
        <v>5046</v>
      </c>
      <c r="D505" s="17" t="s">
        <v>1867</v>
      </c>
      <c r="E505" s="17" t="s">
        <v>9520</v>
      </c>
      <c r="F505" s="26" t="str">
        <f t="shared" si="7"/>
        <v>3007330002600</v>
      </c>
      <c r="G505" s="18" t="s">
        <v>5051</v>
      </c>
      <c r="H505" s="18" t="s">
        <v>5050</v>
      </c>
      <c r="I505" s="18" t="s">
        <v>5045</v>
      </c>
      <c r="K505" s="18" t="s">
        <v>5044</v>
      </c>
      <c r="L505" s="18" t="s">
        <v>5043</v>
      </c>
      <c r="M505" s="18" t="s">
        <v>5049</v>
      </c>
      <c r="N505" s="16" t="s">
        <v>1830</v>
      </c>
      <c r="O505" s="16" t="s">
        <v>4961</v>
      </c>
      <c r="P505" s="16" t="s">
        <v>2674</v>
      </c>
      <c r="Q505" s="16" t="s">
        <v>2652</v>
      </c>
      <c r="R505" s="17" t="s">
        <v>1855</v>
      </c>
      <c r="S505" s="112" t="s">
        <v>5048</v>
      </c>
      <c r="T505" s="16" t="s">
        <v>5042</v>
      </c>
    </row>
    <row r="506" spans="1:20" x14ac:dyDescent="0.35">
      <c r="A506" s="18" t="s">
        <v>5028</v>
      </c>
      <c r="B506" s="18" t="s">
        <v>1862</v>
      </c>
      <c r="C506" s="17" t="s">
        <v>5036</v>
      </c>
      <c r="D506" s="17" t="s">
        <v>1867</v>
      </c>
      <c r="E506" s="17" t="s">
        <v>9520</v>
      </c>
      <c r="F506" s="26" t="str">
        <f t="shared" si="7"/>
        <v>3007710002600</v>
      </c>
      <c r="G506" s="18" t="s">
        <v>5041</v>
      </c>
      <c r="H506" s="18" t="s">
        <v>5038</v>
      </c>
      <c r="I506" s="18" t="s">
        <v>5035</v>
      </c>
      <c r="K506" s="18" t="s">
        <v>5034</v>
      </c>
      <c r="L506" s="18" t="s">
        <v>5033</v>
      </c>
      <c r="M506" s="18" t="s">
        <v>5040</v>
      </c>
      <c r="N506" s="16" t="s">
        <v>1830</v>
      </c>
      <c r="O506" s="16" t="s">
        <v>1844</v>
      </c>
      <c r="P506" s="16" t="s">
        <v>1843</v>
      </c>
      <c r="Q506" s="16" t="s">
        <v>2652</v>
      </c>
      <c r="R506" s="17" t="s">
        <v>1855</v>
      </c>
      <c r="S506" s="112" t="s">
        <v>5039</v>
      </c>
      <c r="T506" s="16" t="s">
        <v>5037</v>
      </c>
    </row>
    <row r="507" spans="1:20" x14ac:dyDescent="0.35">
      <c r="A507" s="18" t="s">
        <v>5028</v>
      </c>
      <c r="B507" s="18" t="s">
        <v>1862</v>
      </c>
      <c r="C507" s="17" t="s">
        <v>5027</v>
      </c>
      <c r="D507" s="17" t="s">
        <v>1867</v>
      </c>
      <c r="E507" s="17" t="s">
        <v>9520</v>
      </c>
      <c r="F507" s="26" t="str">
        <f t="shared" si="7"/>
        <v>3007710102600</v>
      </c>
      <c r="G507" s="18" t="s">
        <v>5032</v>
      </c>
      <c r="H507" s="18" t="s">
        <v>5031</v>
      </c>
      <c r="I507" s="18" t="s">
        <v>5026</v>
      </c>
      <c r="K507" s="18" t="s">
        <v>5025</v>
      </c>
      <c r="L507" s="18" t="s">
        <v>5024</v>
      </c>
      <c r="M507" s="18" t="s">
        <v>5023</v>
      </c>
      <c r="N507" s="16" t="s">
        <v>1830</v>
      </c>
      <c r="O507" s="16" t="s">
        <v>1844</v>
      </c>
      <c r="P507" s="16" t="s">
        <v>1843</v>
      </c>
      <c r="Q507" s="16" t="s">
        <v>2652</v>
      </c>
      <c r="R507" s="17" t="s">
        <v>1855</v>
      </c>
      <c r="S507" s="112" t="s">
        <v>5030</v>
      </c>
      <c r="T507" s="16" t="s">
        <v>5029</v>
      </c>
    </row>
    <row r="508" spans="1:20" x14ac:dyDescent="0.35">
      <c r="A508" s="18" t="s">
        <v>4965</v>
      </c>
      <c r="B508" s="18" t="s">
        <v>1862</v>
      </c>
      <c r="C508" s="17" t="s">
        <v>5020</v>
      </c>
      <c r="D508" s="17" t="s">
        <v>1949</v>
      </c>
      <c r="E508" s="17" t="s">
        <v>9520</v>
      </c>
      <c r="F508" s="26" t="str">
        <f t="shared" si="7"/>
        <v>3009101600400</v>
      </c>
      <c r="G508" s="18" t="s">
        <v>5022</v>
      </c>
      <c r="H508" s="18" t="s">
        <v>5019</v>
      </c>
      <c r="I508" s="18" t="s">
        <v>5018</v>
      </c>
      <c r="K508" s="18" t="s">
        <v>5017</v>
      </c>
      <c r="L508" s="18" t="s">
        <v>5016</v>
      </c>
      <c r="M508" s="18" t="s">
        <v>5015</v>
      </c>
      <c r="N508" s="16" t="s">
        <v>1827</v>
      </c>
      <c r="O508" s="16" t="s">
        <v>1844</v>
      </c>
      <c r="P508" s="16" t="s">
        <v>1843</v>
      </c>
      <c r="Q508" s="16" t="s">
        <v>1842</v>
      </c>
      <c r="R508" s="17" t="s">
        <v>1855</v>
      </c>
      <c r="S508" s="112" t="s">
        <v>5021</v>
      </c>
    </row>
    <row r="509" spans="1:20" x14ac:dyDescent="0.35">
      <c r="A509" s="18" t="s">
        <v>4965</v>
      </c>
      <c r="B509" s="18" t="s">
        <v>1862</v>
      </c>
      <c r="C509" s="17" t="s">
        <v>5010</v>
      </c>
      <c r="D509" s="17" t="s">
        <v>1957</v>
      </c>
      <c r="E509" s="17" t="s">
        <v>9520</v>
      </c>
      <c r="F509" s="26" t="str">
        <f t="shared" si="7"/>
        <v>3009101702200</v>
      </c>
      <c r="G509" s="18" t="s">
        <v>5014</v>
      </c>
      <c r="H509" s="18" t="s">
        <v>5013</v>
      </c>
      <c r="I509" s="18" t="s">
        <v>5009</v>
      </c>
      <c r="K509" s="18" t="s">
        <v>5008</v>
      </c>
      <c r="L509" s="18" t="s">
        <v>5007</v>
      </c>
      <c r="M509" s="18" t="s">
        <v>5012</v>
      </c>
      <c r="N509" s="16" t="s">
        <v>1830</v>
      </c>
      <c r="O509" s="16" t="s">
        <v>4961</v>
      </c>
      <c r="P509" s="16" t="s">
        <v>2674</v>
      </c>
      <c r="Q509" s="16" t="s">
        <v>2652</v>
      </c>
      <c r="R509" s="17" t="s">
        <v>1855</v>
      </c>
      <c r="S509" s="112" t="s">
        <v>5011</v>
      </c>
      <c r="T509" s="16" t="s">
        <v>5006</v>
      </c>
    </row>
    <row r="510" spans="1:20" x14ac:dyDescent="0.35">
      <c r="A510" s="18" t="s">
        <v>4965</v>
      </c>
      <c r="B510" s="18" t="s">
        <v>1862</v>
      </c>
      <c r="C510" s="17" t="s">
        <v>4998</v>
      </c>
      <c r="D510" s="17" t="s">
        <v>1949</v>
      </c>
      <c r="E510" s="17" t="s">
        <v>9520</v>
      </c>
      <c r="F510" s="26" t="str">
        <f t="shared" si="7"/>
        <v>3009103700400</v>
      </c>
      <c r="G510" s="18" t="s">
        <v>5005</v>
      </c>
      <c r="H510" s="18" t="s">
        <v>5004</v>
      </c>
      <c r="I510" s="18" t="s">
        <v>5000</v>
      </c>
      <c r="K510" s="18" t="s">
        <v>4973</v>
      </c>
      <c r="L510" s="18" t="s">
        <v>4999</v>
      </c>
      <c r="M510" s="18" t="s">
        <v>5003</v>
      </c>
      <c r="N510" s="16" t="s">
        <v>1827</v>
      </c>
      <c r="O510" s="16" t="s">
        <v>4961</v>
      </c>
      <c r="P510" s="16" t="s">
        <v>2674</v>
      </c>
      <c r="Q510" s="16" t="s">
        <v>2652</v>
      </c>
      <c r="R510" s="17" t="s">
        <v>1855</v>
      </c>
      <c r="S510" s="112" t="s">
        <v>5002</v>
      </c>
      <c r="T510" s="16" t="s">
        <v>5001</v>
      </c>
    </row>
    <row r="511" spans="1:20" x14ac:dyDescent="0.35">
      <c r="A511" s="18" t="s">
        <v>4965</v>
      </c>
      <c r="B511" s="18" t="s">
        <v>1862</v>
      </c>
      <c r="C511" s="17" t="s">
        <v>4993</v>
      </c>
      <c r="D511" s="17" t="s">
        <v>1949</v>
      </c>
      <c r="E511" s="17" t="s">
        <v>9520</v>
      </c>
      <c r="F511" s="26" t="str">
        <f t="shared" si="7"/>
        <v>3009104300400</v>
      </c>
      <c r="G511" s="18" t="s">
        <v>4997</v>
      </c>
      <c r="H511" s="18" t="s">
        <v>4996</v>
      </c>
      <c r="I511" s="18" t="s">
        <v>4992</v>
      </c>
      <c r="K511" s="18" t="s">
        <v>4991</v>
      </c>
      <c r="L511" s="18" t="s">
        <v>4990</v>
      </c>
      <c r="M511" s="18" t="s">
        <v>4995</v>
      </c>
      <c r="N511" s="16" t="s">
        <v>1827</v>
      </c>
      <c r="O511" s="16" t="s">
        <v>4961</v>
      </c>
      <c r="P511" s="16" t="s">
        <v>2674</v>
      </c>
      <c r="Q511" s="16" t="s">
        <v>2652</v>
      </c>
      <c r="R511" s="17" t="s">
        <v>1855</v>
      </c>
      <c r="S511" s="112" t="s">
        <v>4994</v>
      </c>
      <c r="T511" s="16" t="s">
        <v>4989</v>
      </c>
    </row>
    <row r="512" spans="1:20" x14ac:dyDescent="0.35">
      <c r="A512" s="18" t="s">
        <v>4965</v>
      </c>
      <c r="B512" s="18" t="s">
        <v>1862</v>
      </c>
      <c r="C512" s="17" t="s">
        <v>4984</v>
      </c>
      <c r="D512" s="17" t="s">
        <v>1957</v>
      </c>
      <c r="E512" s="17" t="s">
        <v>9520</v>
      </c>
      <c r="F512" s="26" t="str">
        <f t="shared" si="7"/>
        <v>3009106602200</v>
      </c>
      <c r="G512" s="18" t="s">
        <v>4988</v>
      </c>
      <c r="H512" s="18" t="s">
        <v>4987</v>
      </c>
      <c r="I512" s="18" t="s">
        <v>4808</v>
      </c>
      <c r="J512" s="16" t="s">
        <v>4983</v>
      </c>
      <c r="K512" s="18" t="s">
        <v>4982</v>
      </c>
      <c r="L512" s="18" t="s">
        <v>4981</v>
      </c>
      <c r="M512" s="18" t="s">
        <v>4986</v>
      </c>
      <c r="N512" s="16" t="s">
        <v>1830</v>
      </c>
      <c r="O512" s="16" t="s">
        <v>1844</v>
      </c>
      <c r="P512" s="16" t="s">
        <v>1843</v>
      </c>
      <c r="Q512" s="16" t="s">
        <v>2652</v>
      </c>
      <c r="R512" s="17" t="s">
        <v>1855</v>
      </c>
      <c r="S512" s="112" t="s">
        <v>4985</v>
      </c>
      <c r="T512" s="16" t="s">
        <v>4980</v>
      </c>
    </row>
    <row r="513" spans="1:20" x14ac:dyDescent="0.35">
      <c r="A513" s="18" t="s">
        <v>4965</v>
      </c>
      <c r="B513" s="18" t="s">
        <v>1862</v>
      </c>
      <c r="C513" s="17" t="s">
        <v>4975</v>
      </c>
      <c r="D513" s="17" t="s">
        <v>1879</v>
      </c>
      <c r="E513" s="17" t="s">
        <v>9520</v>
      </c>
      <c r="F513" s="26" t="str">
        <f t="shared" si="7"/>
        <v>3009108101600</v>
      </c>
      <c r="G513" s="18" t="s">
        <v>4979</v>
      </c>
      <c r="H513" s="18" t="s">
        <v>4978</v>
      </c>
      <c r="I513" s="18" t="s">
        <v>4974</v>
      </c>
      <c r="K513" s="18" t="s">
        <v>4973</v>
      </c>
      <c r="L513" s="18" t="s">
        <v>4972</v>
      </c>
      <c r="M513" s="18" t="s">
        <v>4977</v>
      </c>
      <c r="N513" s="16" t="s">
        <v>1829</v>
      </c>
      <c r="O513" s="16" t="s">
        <v>1844</v>
      </c>
      <c r="P513" s="16" t="s">
        <v>1843</v>
      </c>
      <c r="Q513" s="16" t="s">
        <v>2652</v>
      </c>
      <c r="R513" s="17" t="s">
        <v>1855</v>
      </c>
      <c r="S513" s="112" t="s">
        <v>4976</v>
      </c>
      <c r="T513" s="16" t="s">
        <v>4971</v>
      </c>
    </row>
    <row r="514" spans="1:20" x14ac:dyDescent="0.35">
      <c r="A514" s="18" t="s">
        <v>4965</v>
      </c>
      <c r="B514" s="18" t="s">
        <v>1862</v>
      </c>
      <c r="C514" s="17" t="s">
        <v>4964</v>
      </c>
      <c r="D514" s="17" t="s">
        <v>1867</v>
      </c>
      <c r="E514" s="17" t="s">
        <v>9520</v>
      </c>
      <c r="F514" s="26" t="str">
        <f t="shared" si="7"/>
        <v>3009108402600</v>
      </c>
      <c r="G514" s="18" t="s">
        <v>4970</v>
      </c>
      <c r="H514" s="18" t="s">
        <v>4969</v>
      </c>
      <c r="I514" s="18" t="s">
        <v>4966</v>
      </c>
      <c r="K514" s="18" t="s">
        <v>4963</v>
      </c>
      <c r="L514" s="18" t="s">
        <v>4962</v>
      </c>
      <c r="M514" s="18" t="s">
        <v>4968</v>
      </c>
      <c r="N514" s="16" t="s">
        <v>1830</v>
      </c>
      <c r="O514" s="16" t="s">
        <v>4961</v>
      </c>
      <c r="P514" s="16" t="s">
        <v>2674</v>
      </c>
      <c r="Q514" s="16" t="s">
        <v>2652</v>
      </c>
      <c r="R514" s="17" t="s">
        <v>1855</v>
      </c>
      <c r="S514" s="112" t="s">
        <v>4967</v>
      </c>
      <c r="T514" s="16" t="s">
        <v>4960</v>
      </c>
    </row>
    <row r="515" spans="1:20" x14ac:dyDescent="0.35">
      <c r="A515" s="18" t="s">
        <v>4872</v>
      </c>
      <c r="B515" s="18" t="s">
        <v>1862</v>
      </c>
      <c r="C515" s="17" t="s">
        <v>4947</v>
      </c>
      <c r="D515" s="17" t="s">
        <v>1957</v>
      </c>
      <c r="E515" s="17" t="s">
        <v>9520</v>
      </c>
      <c r="F515" s="26" t="str">
        <f t="shared" ref="F515:F578" si="8">CONCATENATE(C515,D515,E515)</f>
        <v>3104504602200</v>
      </c>
      <c r="G515" s="18" t="s">
        <v>4959</v>
      </c>
      <c r="H515" s="18" t="s">
        <v>4958</v>
      </c>
      <c r="I515" s="18" t="s">
        <v>4952</v>
      </c>
      <c r="K515" s="18" t="s">
        <v>4871</v>
      </c>
      <c r="L515" s="18" t="s">
        <v>4951</v>
      </c>
      <c r="M515" s="18" t="s">
        <v>4946</v>
      </c>
      <c r="N515" s="16" t="s">
        <v>1830</v>
      </c>
      <c r="O515" s="16" t="s">
        <v>4233</v>
      </c>
      <c r="P515" s="16" t="s">
        <v>1957</v>
      </c>
      <c r="Q515" s="16" t="s">
        <v>4231</v>
      </c>
      <c r="R515" s="17" t="s">
        <v>1855</v>
      </c>
      <c r="S515" s="112" t="s">
        <v>4957</v>
      </c>
      <c r="T515" s="16" t="s">
        <v>4948</v>
      </c>
    </row>
    <row r="516" spans="1:20" x14ac:dyDescent="0.35">
      <c r="A516" s="18" t="s">
        <v>4872</v>
      </c>
      <c r="B516" s="18" t="s">
        <v>1862</v>
      </c>
      <c r="C516" s="17" t="s">
        <v>4938</v>
      </c>
      <c r="D516" s="17" t="s">
        <v>1957</v>
      </c>
      <c r="E516" s="17" t="s">
        <v>9520</v>
      </c>
      <c r="F516" s="26" t="str">
        <f t="shared" si="8"/>
        <v>3104510102200</v>
      </c>
      <c r="G516" s="18" t="s">
        <v>4945</v>
      </c>
      <c r="H516" s="18" t="s">
        <v>4944</v>
      </c>
      <c r="I516" s="18" t="s">
        <v>4943</v>
      </c>
      <c r="K516" s="18" t="s">
        <v>4937</v>
      </c>
      <c r="L516" s="18" t="s">
        <v>4942</v>
      </c>
      <c r="M516" s="18" t="s">
        <v>4941</v>
      </c>
      <c r="N516" s="16" t="s">
        <v>1830</v>
      </c>
      <c r="O516" s="16" t="s">
        <v>4875</v>
      </c>
      <c r="P516" s="16" t="s">
        <v>1850</v>
      </c>
      <c r="Q516" s="16" t="s">
        <v>1846</v>
      </c>
      <c r="R516" s="17" t="s">
        <v>1855</v>
      </c>
      <c r="S516" s="112" t="s">
        <v>4940</v>
      </c>
      <c r="T516" s="16" t="s">
        <v>4939</v>
      </c>
    </row>
    <row r="517" spans="1:20" x14ac:dyDescent="0.35">
      <c r="A517" s="18" t="s">
        <v>4872</v>
      </c>
      <c r="B517" s="18" t="s">
        <v>1862</v>
      </c>
      <c r="C517" s="17" t="s">
        <v>4930</v>
      </c>
      <c r="D517" s="17" t="s">
        <v>1957</v>
      </c>
      <c r="E517" s="17" t="s">
        <v>9520</v>
      </c>
      <c r="F517" s="26" t="str">
        <f t="shared" si="8"/>
        <v>3104512902200</v>
      </c>
      <c r="G517" s="18" t="s">
        <v>4936</v>
      </c>
      <c r="H517" s="18" t="s">
        <v>4935</v>
      </c>
      <c r="I517" s="18" t="s">
        <v>4934</v>
      </c>
      <c r="K517" s="18" t="s">
        <v>1819</v>
      </c>
      <c r="L517" s="18" t="s">
        <v>4933</v>
      </c>
      <c r="M517" s="18" t="s">
        <v>4932</v>
      </c>
      <c r="N517" s="16" t="s">
        <v>1830</v>
      </c>
      <c r="O517" s="16" t="s">
        <v>1818</v>
      </c>
      <c r="P517" s="16" t="s">
        <v>1817</v>
      </c>
      <c r="Q517" s="16" t="s">
        <v>1816</v>
      </c>
      <c r="R517" s="17" t="s">
        <v>1855</v>
      </c>
      <c r="S517" s="112" t="s">
        <v>4931</v>
      </c>
      <c r="T517" s="16" t="s">
        <v>4929</v>
      </c>
    </row>
    <row r="518" spans="1:20" x14ac:dyDescent="0.35">
      <c r="A518" s="18" t="s">
        <v>4872</v>
      </c>
      <c r="B518" s="18" t="s">
        <v>1862</v>
      </c>
      <c r="C518" s="17" t="s">
        <v>4920</v>
      </c>
      <c r="D518" s="17" t="s">
        <v>1957</v>
      </c>
      <c r="E518" s="17" t="s">
        <v>9520</v>
      </c>
      <c r="F518" s="26" t="str">
        <f t="shared" si="8"/>
        <v>3104513102200</v>
      </c>
      <c r="G518" s="18" t="s">
        <v>4928</v>
      </c>
      <c r="H518" s="18" t="s">
        <v>4927</v>
      </c>
      <c r="I518" s="18" t="s">
        <v>4926</v>
      </c>
      <c r="K518" s="18" t="s">
        <v>1819</v>
      </c>
      <c r="L518" s="18" t="s">
        <v>4925</v>
      </c>
      <c r="M518" s="18" t="s">
        <v>4922</v>
      </c>
      <c r="N518" s="16" t="s">
        <v>1830</v>
      </c>
      <c r="O518" s="16" t="s">
        <v>1818</v>
      </c>
      <c r="P518" s="16" t="s">
        <v>1817</v>
      </c>
      <c r="Q518" s="16" t="s">
        <v>1816</v>
      </c>
      <c r="R518" s="17" t="s">
        <v>1855</v>
      </c>
      <c r="S518" s="112" t="s">
        <v>4924</v>
      </c>
      <c r="T518" s="16" t="s">
        <v>4921</v>
      </c>
    </row>
    <row r="519" spans="1:20" x14ac:dyDescent="0.35">
      <c r="A519" s="18" t="s">
        <v>4872</v>
      </c>
      <c r="B519" s="18" t="s">
        <v>1862</v>
      </c>
      <c r="C519" s="17" t="s">
        <v>4912</v>
      </c>
      <c r="D519" s="17" t="s">
        <v>1867</v>
      </c>
      <c r="E519" s="17" t="s">
        <v>9520</v>
      </c>
      <c r="F519" s="26" t="str">
        <f t="shared" si="8"/>
        <v>3104530002600</v>
      </c>
      <c r="G519" s="18" t="s">
        <v>4919</v>
      </c>
      <c r="H519" s="18" t="s">
        <v>4918</v>
      </c>
      <c r="I519" s="18" t="s">
        <v>4917</v>
      </c>
      <c r="K519" s="18" t="s">
        <v>3478</v>
      </c>
      <c r="L519" s="18" t="s">
        <v>4916</v>
      </c>
      <c r="M519" s="18" t="s">
        <v>4915</v>
      </c>
      <c r="N519" s="16" t="s">
        <v>1830</v>
      </c>
      <c r="O519" s="16" t="s">
        <v>3479</v>
      </c>
      <c r="P519" s="16" t="s">
        <v>3474</v>
      </c>
      <c r="Q519" s="16" t="s">
        <v>1846</v>
      </c>
      <c r="R519" s="17" t="s">
        <v>1855</v>
      </c>
      <c r="S519" s="112" t="s">
        <v>4914</v>
      </c>
      <c r="T519" s="16" t="s">
        <v>4913</v>
      </c>
    </row>
    <row r="520" spans="1:20" x14ac:dyDescent="0.35">
      <c r="A520" s="18" t="s">
        <v>4872</v>
      </c>
      <c r="B520" s="18" t="s">
        <v>1862</v>
      </c>
      <c r="C520" s="17" t="s">
        <v>4903</v>
      </c>
      <c r="D520" s="17" t="s">
        <v>1867</v>
      </c>
      <c r="E520" s="17" t="s">
        <v>9520</v>
      </c>
      <c r="F520" s="26" t="str">
        <f t="shared" si="8"/>
        <v>3104530102600</v>
      </c>
      <c r="G520" s="18" t="s">
        <v>4911</v>
      </c>
      <c r="H520" s="18" t="s">
        <v>4910</v>
      </c>
      <c r="I520" s="18" t="s">
        <v>3420</v>
      </c>
      <c r="J520" s="16" t="s">
        <v>4909</v>
      </c>
      <c r="K520" s="18" t="s">
        <v>4904</v>
      </c>
      <c r="L520" s="18" t="s">
        <v>4908</v>
      </c>
      <c r="M520" s="18" t="s">
        <v>4907</v>
      </c>
      <c r="N520" s="16" t="s">
        <v>1830</v>
      </c>
      <c r="O520" s="16" t="s">
        <v>4885</v>
      </c>
      <c r="P520" s="16" t="s">
        <v>4884</v>
      </c>
      <c r="Q520" s="16" t="s">
        <v>1846</v>
      </c>
      <c r="R520" s="17" t="s">
        <v>1855</v>
      </c>
      <c r="S520" s="112" t="s">
        <v>4906</v>
      </c>
      <c r="T520" s="16" t="s">
        <v>4905</v>
      </c>
    </row>
    <row r="521" spans="1:20" x14ac:dyDescent="0.35">
      <c r="A521" s="18" t="s">
        <v>4872</v>
      </c>
      <c r="B521" s="18" t="s">
        <v>1862</v>
      </c>
      <c r="C521" s="17" t="s">
        <v>4895</v>
      </c>
      <c r="D521" s="17" t="s">
        <v>1867</v>
      </c>
      <c r="E521" s="17" t="s">
        <v>9520</v>
      </c>
      <c r="F521" s="26" t="str">
        <f t="shared" si="8"/>
        <v>3104530202600</v>
      </c>
      <c r="G521" s="18" t="s">
        <v>4902</v>
      </c>
      <c r="H521" s="18" t="s">
        <v>4901</v>
      </c>
      <c r="I521" s="18" t="s">
        <v>4898</v>
      </c>
      <c r="K521" s="18" t="s">
        <v>4897</v>
      </c>
      <c r="L521" s="18" t="s">
        <v>4896</v>
      </c>
      <c r="M521" s="18" t="s">
        <v>4900</v>
      </c>
      <c r="N521" s="16" t="s">
        <v>1830</v>
      </c>
      <c r="O521" s="16" t="s">
        <v>4885</v>
      </c>
      <c r="P521" s="16" t="s">
        <v>4884</v>
      </c>
      <c r="Q521" s="16" t="s">
        <v>1846</v>
      </c>
      <c r="R521" s="17" t="s">
        <v>1855</v>
      </c>
      <c r="S521" s="112" t="s">
        <v>4899</v>
      </c>
      <c r="T521" s="16" t="s">
        <v>4893</v>
      </c>
    </row>
    <row r="522" spans="1:20" x14ac:dyDescent="0.35">
      <c r="A522" s="18" t="s">
        <v>4872</v>
      </c>
      <c r="B522" s="18" t="s">
        <v>1862</v>
      </c>
      <c r="C522" s="17" t="s">
        <v>4882</v>
      </c>
      <c r="D522" s="17" t="s">
        <v>1867</v>
      </c>
      <c r="E522" s="17" t="s">
        <v>9520</v>
      </c>
      <c r="F522" s="26" t="str">
        <f t="shared" si="8"/>
        <v>3104530302600</v>
      </c>
      <c r="G522" s="18" t="s">
        <v>4892</v>
      </c>
      <c r="H522" s="18" t="s">
        <v>4891</v>
      </c>
      <c r="I522" s="18" t="s">
        <v>4890</v>
      </c>
      <c r="K522" s="18" t="s">
        <v>1852</v>
      </c>
      <c r="L522" s="18" t="s">
        <v>4889</v>
      </c>
      <c r="M522" s="18" t="s">
        <v>4888</v>
      </c>
      <c r="N522" s="16" t="s">
        <v>1830</v>
      </c>
      <c r="O522" s="16" t="s">
        <v>3479</v>
      </c>
      <c r="P522" s="16" t="s">
        <v>3474</v>
      </c>
      <c r="Q522" s="16" t="s">
        <v>1846</v>
      </c>
      <c r="R522" s="17" t="s">
        <v>1855</v>
      </c>
      <c r="S522" s="112" t="s">
        <v>4887</v>
      </c>
      <c r="T522" s="16" t="s">
        <v>4886</v>
      </c>
    </row>
    <row r="523" spans="1:20" x14ac:dyDescent="0.35">
      <c r="A523" s="18" t="s">
        <v>4872</v>
      </c>
      <c r="B523" s="18" t="s">
        <v>1862</v>
      </c>
      <c r="C523" s="17" t="s">
        <v>4874</v>
      </c>
      <c r="D523" s="17" t="s">
        <v>1867</v>
      </c>
      <c r="E523" s="17" t="s">
        <v>9520</v>
      </c>
      <c r="F523" s="26" t="str">
        <f t="shared" si="8"/>
        <v>3104530402600</v>
      </c>
      <c r="G523" s="18" t="s">
        <v>4881</v>
      </c>
      <c r="H523" s="18" t="s">
        <v>4880</v>
      </c>
      <c r="I523" s="18" t="s">
        <v>4879</v>
      </c>
      <c r="K523" s="18" t="s">
        <v>4873</v>
      </c>
      <c r="L523" s="18" t="s">
        <v>4878</v>
      </c>
      <c r="M523" s="18" t="s">
        <v>4877</v>
      </c>
      <c r="N523" s="16" t="s">
        <v>1830</v>
      </c>
      <c r="O523" s="16" t="s">
        <v>3479</v>
      </c>
      <c r="P523" s="16" t="s">
        <v>3474</v>
      </c>
      <c r="Q523" s="16" t="s">
        <v>1846</v>
      </c>
      <c r="R523" s="17" t="s">
        <v>1855</v>
      </c>
      <c r="S523" s="112" t="s">
        <v>4876</v>
      </c>
    </row>
    <row r="524" spans="1:20" x14ac:dyDescent="0.35">
      <c r="A524" s="18" t="s">
        <v>4810</v>
      </c>
      <c r="B524" s="18" t="s">
        <v>1862</v>
      </c>
      <c r="C524" s="17" t="s">
        <v>4864</v>
      </c>
      <c r="D524" s="17" t="s">
        <v>1867</v>
      </c>
      <c r="E524" s="17" t="s">
        <v>9520</v>
      </c>
      <c r="F524" s="26" t="str">
        <f t="shared" si="8"/>
        <v>3203800302600</v>
      </c>
      <c r="G524" s="18" t="s">
        <v>4870</v>
      </c>
      <c r="H524" s="18" t="s">
        <v>4863</v>
      </c>
      <c r="I524" s="18" t="s">
        <v>4868</v>
      </c>
      <c r="J524" s="16" t="s">
        <v>4867</v>
      </c>
      <c r="K524" s="18" t="s">
        <v>4862</v>
      </c>
      <c r="L524" s="18" t="s">
        <v>4866</v>
      </c>
      <c r="M524" s="18" t="s">
        <v>4865</v>
      </c>
      <c r="N524" s="16" t="s">
        <v>1830</v>
      </c>
      <c r="O524" s="16" t="s">
        <v>2145</v>
      </c>
      <c r="P524" s="16" t="s">
        <v>1825</v>
      </c>
      <c r="Q524" s="16" t="s">
        <v>1879</v>
      </c>
      <c r="R524" s="17" t="s">
        <v>1855</v>
      </c>
      <c r="S524" s="112" t="s">
        <v>4869</v>
      </c>
      <c r="T524" s="16" t="s">
        <v>4861</v>
      </c>
    </row>
    <row r="525" spans="1:20" x14ac:dyDescent="0.35">
      <c r="A525" s="18" t="s">
        <v>4810</v>
      </c>
      <c r="B525" s="18" t="s">
        <v>1862</v>
      </c>
      <c r="C525" s="17" t="s">
        <v>4856</v>
      </c>
      <c r="D525" s="17" t="s">
        <v>1867</v>
      </c>
      <c r="E525" s="17" t="s">
        <v>9520</v>
      </c>
      <c r="F525" s="26" t="str">
        <f t="shared" si="8"/>
        <v>3203800402600</v>
      </c>
      <c r="G525" s="18" t="s">
        <v>4860</v>
      </c>
      <c r="H525" s="18" t="s">
        <v>4859</v>
      </c>
      <c r="I525" s="18" t="s">
        <v>4855</v>
      </c>
      <c r="J525" s="16" t="s">
        <v>4854</v>
      </c>
      <c r="K525" s="18" t="s">
        <v>4853</v>
      </c>
      <c r="L525" s="18" t="s">
        <v>4852</v>
      </c>
      <c r="M525" s="18" t="s">
        <v>4851</v>
      </c>
      <c r="N525" s="16" t="s">
        <v>1830</v>
      </c>
      <c r="O525" s="16" t="s">
        <v>2145</v>
      </c>
      <c r="P525" s="16" t="s">
        <v>1825</v>
      </c>
      <c r="Q525" s="16" t="s">
        <v>1879</v>
      </c>
      <c r="R525" s="17" t="s">
        <v>1855</v>
      </c>
      <c r="S525" s="112" t="s">
        <v>4858</v>
      </c>
      <c r="T525" s="16" t="s">
        <v>4857</v>
      </c>
    </row>
    <row r="526" spans="1:20" x14ac:dyDescent="0.35">
      <c r="A526" s="18" t="s">
        <v>4810</v>
      </c>
      <c r="B526" s="18" t="s">
        <v>1862</v>
      </c>
      <c r="C526" s="17" t="s">
        <v>4847</v>
      </c>
      <c r="D526" s="17" t="s">
        <v>1867</v>
      </c>
      <c r="E526" s="17" t="s">
        <v>9520</v>
      </c>
      <c r="F526" s="26" t="str">
        <f t="shared" si="8"/>
        <v>3203800602600</v>
      </c>
      <c r="G526" s="18" t="s">
        <v>4850</v>
      </c>
      <c r="H526" s="18" t="s">
        <v>4849</v>
      </c>
      <c r="I526" s="18" t="s">
        <v>4846</v>
      </c>
      <c r="K526" s="18" t="s">
        <v>4845</v>
      </c>
      <c r="L526" s="18" t="s">
        <v>4844</v>
      </c>
      <c r="M526" s="18" t="s">
        <v>4843</v>
      </c>
      <c r="N526" s="16" t="s">
        <v>1834</v>
      </c>
      <c r="O526" s="16" t="s">
        <v>2145</v>
      </c>
      <c r="P526" s="16" t="s">
        <v>1825</v>
      </c>
      <c r="Q526" s="16" t="s">
        <v>1879</v>
      </c>
      <c r="R526" s="17" t="s">
        <v>1855</v>
      </c>
      <c r="S526" s="112" t="s">
        <v>4848</v>
      </c>
      <c r="T526" s="16" t="s">
        <v>4842</v>
      </c>
    </row>
    <row r="527" spans="1:20" x14ac:dyDescent="0.35">
      <c r="A527" s="18" t="s">
        <v>4810</v>
      </c>
      <c r="B527" s="18" t="s">
        <v>1862</v>
      </c>
      <c r="C527" s="17" t="s">
        <v>4834</v>
      </c>
      <c r="D527" s="17" t="s">
        <v>1867</v>
      </c>
      <c r="E527" s="17" t="s">
        <v>9520</v>
      </c>
      <c r="F527" s="26" t="str">
        <f t="shared" si="8"/>
        <v>3203800902600</v>
      </c>
      <c r="G527" s="18" t="s">
        <v>4841</v>
      </c>
      <c r="H527" s="18" t="s">
        <v>4840</v>
      </c>
      <c r="I527" s="18" t="s">
        <v>4839</v>
      </c>
      <c r="K527" s="18" t="s">
        <v>4833</v>
      </c>
      <c r="L527" s="18" t="s">
        <v>4838</v>
      </c>
      <c r="M527" s="18" t="s">
        <v>4837</v>
      </c>
      <c r="N527" s="16" t="s">
        <v>1830</v>
      </c>
      <c r="O527" s="16" t="s">
        <v>2145</v>
      </c>
      <c r="P527" s="16" t="s">
        <v>1825</v>
      </c>
      <c r="Q527" s="16" t="s">
        <v>1879</v>
      </c>
      <c r="R527" s="17" t="s">
        <v>1855</v>
      </c>
      <c r="S527" s="112" t="s">
        <v>4836</v>
      </c>
      <c r="T527" s="16" t="s">
        <v>4835</v>
      </c>
    </row>
    <row r="528" spans="1:20" x14ac:dyDescent="0.35">
      <c r="A528" s="18" t="s">
        <v>4810</v>
      </c>
      <c r="B528" s="18" t="s">
        <v>1862</v>
      </c>
      <c r="C528" s="17" t="s">
        <v>4824</v>
      </c>
      <c r="D528" s="17" t="s">
        <v>1867</v>
      </c>
      <c r="E528" s="17" t="s">
        <v>9520</v>
      </c>
      <c r="F528" s="26" t="str">
        <f t="shared" si="8"/>
        <v>3203801002600</v>
      </c>
      <c r="G528" s="18" t="s">
        <v>4832</v>
      </c>
      <c r="H528" s="18" t="s">
        <v>4831</v>
      </c>
      <c r="I528" s="18" t="s">
        <v>4828</v>
      </c>
      <c r="J528" s="16" t="s">
        <v>4828</v>
      </c>
      <c r="K528" s="18" t="s">
        <v>4825</v>
      </c>
      <c r="L528" s="18" t="s">
        <v>4827</v>
      </c>
      <c r="M528" s="18" t="s">
        <v>4830</v>
      </c>
      <c r="N528" s="16" t="s">
        <v>1830</v>
      </c>
      <c r="O528" s="16" t="s">
        <v>2145</v>
      </c>
      <c r="P528" s="16" t="s">
        <v>1825</v>
      </c>
      <c r="Q528" s="16" t="s">
        <v>1879</v>
      </c>
      <c r="R528" s="17" t="s">
        <v>1855</v>
      </c>
      <c r="S528" s="112" t="s">
        <v>4829</v>
      </c>
      <c r="T528" s="16" t="s">
        <v>4826</v>
      </c>
    </row>
    <row r="529" spans="1:20" x14ac:dyDescent="0.35">
      <c r="A529" s="18" t="s">
        <v>4810</v>
      </c>
      <c r="B529" s="18" t="s">
        <v>1862</v>
      </c>
      <c r="C529" s="17" t="s">
        <v>4816</v>
      </c>
      <c r="D529" s="17" t="s">
        <v>1867</v>
      </c>
      <c r="E529" s="17" t="s">
        <v>9520</v>
      </c>
      <c r="F529" s="26" t="str">
        <f t="shared" si="8"/>
        <v>3203812402600</v>
      </c>
      <c r="G529" s="18" t="s">
        <v>4822</v>
      </c>
      <c r="H529" s="18" t="s">
        <v>4821</v>
      </c>
      <c r="I529" s="18" t="s">
        <v>4820</v>
      </c>
      <c r="J529" s="16" t="s">
        <v>4820</v>
      </c>
      <c r="K529" s="18" t="s">
        <v>4817</v>
      </c>
      <c r="L529" s="18" t="s">
        <v>4819</v>
      </c>
      <c r="M529" s="18" t="s">
        <v>4815</v>
      </c>
      <c r="N529" s="16" t="s">
        <v>1830</v>
      </c>
      <c r="O529" s="16" t="s">
        <v>2145</v>
      </c>
      <c r="P529" s="16" t="s">
        <v>1825</v>
      </c>
      <c r="Q529" s="16" t="s">
        <v>1879</v>
      </c>
      <c r="R529" s="17" t="s">
        <v>1855</v>
      </c>
      <c r="S529" s="112" t="s">
        <v>4818</v>
      </c>
    </row>
    <row r="530" spans="1:20" x14ac:dyDescent="0.35">
      <c r="A530" s="18" t="s">
        <v>4810</v>
      </c>
      <c r="B530" s="18" t="s">
        <v>1862</v>
      </c>
      <c r="C530" s="17" t="s">
        <v>4809</v>
      </c>
      <c r="D530" s="17" t="s">
        <v>1867</v>
      </c>
      <c r="E530" s="17" t="s">
        <v>9520</v>
      </c>
      <c r="F530" s="26" t="str">
        <f t="shared" si="8"/>
        <v>3203824902600</v>
      </c>
      <c r="G530" s="18" t="s">
        <v>4814</v>
      </c>
      <c r="H530" s="18" t="s">
        <v>4813</v>
      </c>
      <c r="I530" s="18" t="s">
        <v>4808</v>
      </c>
      <c r="J530" s="16" t="s">
        <v>4807</v>
      </c>
      <c r="K530" s="18" t="s">
        <v>4806</v>
      </c>
      <c r="L530" s="18" t="s">
        <v>4805</v>
      </c>
      <c r="M530" s="18" t="s">
        <v>4804</v>
      </c>
      <c r="N530" s="16" t="s">
        <v>2078</v>
      </c>
      <c r="O530" s="16" t="s">
        <v>2145</v>
      </c>
      <c r="P530" s="16" t="s">
        <v>1825</v>
      </c>
      <c r="Q530" s="16" t="s">
        <v>1879</v>
      </c>
      <c r="R530" s="17" t="s">
        <v>1855</v>
      </c>
      <c r="S530" s="112" t="s">
        <v>4812</v>
      </c>
      <c r="T530" s="16" t="s">
        <v>4811</v>
      </c>
    </row>
    <row r="531" spans="1:20" x14ac:dyDescent="0.35">
      <c r="A531" s="18" t="s">
        <v>4703</v>
      </c>
      <c r="B531" s="18" t="s">
        <v>1862</v>
      </c>
      <c r="C531" s="17" t="s">
        <v>4797</v>
      </c>
      <c r="D531" s="17" t="s">
        <v>1867</v>
      </c>
      <c r="E531" s="17" t="s">
        <v>9520</v>
      </c>
      <c r="F531" s="26" t="str">
        <f t="shared" si="8"/>
        <v>3204600102600</v>
      </c>
      <c r="G531" s="18" t="s">
        <v>4803</v>
      </c>
      <c r="H531" s="18" t="s">
        <v>4802</v>
      </c>
      <c r="I531" s="18" t="s">
        <v>4801</v>
      </c>
      <c r="K531" s="18" t="s">
        <v>4796</v>
      </c>
      <c r="L531" s="18" t="s">
        <v>4800</v>
      </c>
      <c r="M531" s="18" t="s">
        <v>4799</v>
      </c>
      <c r="N531" s="16" t="s">
        <v>1830</v>
      </c>
      <c r="O531" s="16" t="s">
        <v>1980</v>
      </c>
      <c r="P531" s="16" t="s">
        <v>1928</v>
      </c>
      <c r="Q531" s="16" t="s">
        <v>1914</v>
      </c>
      <c r="R531" s="17" t="s">
        <v>1855</v>
      </c>
      <c r="S531" s="112" t="s">
        <v>4798</v>
      </c>
      <c r="T531" s="16" t="s">
        <v>4795</v>
      </c>
    </row>
    <row r="532" spans="1:20" x14ac:dyDescent="0.35">
      <c r="A532" s="18" t="s">
        <v>4703</v>
      </c>
      <c r="B532" s="18" t="s">
        <v>1862</v>
      </c>
      <c r="C532" s="17" t="s">
        <v>4786</v>
      </c>
      <c r="D532" s="17" t="s">
        <v>1867</v>
      </c>
      <c r="E532" s="17" t="s">
        <v>9520</v>
      </c>
      <c r="F532" s="26" t="str">
        <f t="shared" si="8"/>
        <v>3204600202600</v>
      </c>
      <c r="G532" s="18" t="s">
        <v>4794</v>
      </c>
      <c r="H532" s="18" t="s">
        <v>4793</v>
      </c>
      <c r="I532" s="18" t="s">
        <v>4789</v>
      </c>
      <c r="J532" s="16" t="s">
        <v>4790</v>
      </c>
      <c r="K532" s="18" t="s">
        <v>4788</v>
      </c>
      <c r="L532" s="18" t="s">
        <v>4787</v>
      </c>
      <c r="M532" s="18" t="s">
        <v>4792</v>
      </c>
      <c r="N532" s="16" t="s">
        <v>1830</v>
      </c>
      <c r="O532" s="16" t="s">
        <v>1915</v>
      </c>
      <c r="P532" s="16" t="s">
        <v>1906</v>
      </c>
      <c r="Q532" s="16" t="s">
        <v>1914</v>
      </c>
      <c r="R532" s="17" t="s">
        <v>1855</v>
      </c>
      <c r="S532" s="112" t="s">
        <v>4791</v>
      </c>
      <c r="T532" s="16" t="s">
        <v>4785</v>
      </c>
    </row>
    <row r="533" spans="1:20" x14ac:dyDescent="0.35">
      <c r="A533" s="18" t="s">
        <v>4703</v>
      </c>
      <c r="B533" s="18" t="s">
        <v>1862</v>
      </c>
      <c r="C533" s="17" t="s">
        <v>4777</v>
      </c>
      <c r="D533" s="17" t="s">
        <v>1867</v>
      </c>
      <c r="E533" s="17" t="s">
        <v>9520</v>
      </c>
      <c r="F533" s="26" t="str">
        <f t="shared" si="8"/>
        <v>3204600502600</v>
      </c>
      <c r="G533" s="18" t="s">
        <v>4784</v>
      </c>
      <c r="H533" s="18" t="s">
        <v>4783</v>
      </c>
      <c r="I533" s="18" t="s">
        <v>4782</v>
      </c>
      <c r="K533" s="18" t="s">
        <v>4776</v>
      </c>
      <c r="L533" s="18" t="s">
        <v>4781</v>
      </c>
      <c r="M533" s="18" t="s">
        <v>4780</v>
      </c>
      <c r="N533" s="16" t="s">
        <v>1830</v>
      </c>
      <c r="O533" s="16" t="s">
        <v>1980</v>
      </c>
      <c r="P533" s="16" t="s">
        <v>1928</v>
      </c>
      <c r="Q533" s="16" t="s">
        <v>1914</v>
      </c>
      <c r="R533" s="17" t="s">
        <v>1855</v>
      </c>
      <c r="S533" s="112" t="s">
        <v>4779</v>
      </c>
      <c r="T533" s="16" t="s">
        <v>4778</v>
      </c>
    </row>
    <row r="534" spans="1:20" x14ac:dyDescent="0.35">
      <c r="A534" s="18" t="s">
        <v>4703</v>
      </c>
      <c r="B534" s="18" t="s">
        <v>1862</v>
      </c>
      <c r="C534" s="17" t="s">
        <v>4771</v>
      </c>
      <c r="D534" s="17" t="s">
        <v>1867</v>
      </c>
      <c r="E534" s="17" t="s">
        <v>9520</v>
      </c>
      <c r="F534" s="26" t="str">
        <f t="shared" si="8"/>
        <v>3204600602600</v>
      </c>
      <c r="G534" s="18" t="s">
        <v>4775</v>
      </c>
      <c r="H534" s="18" t="s">
        <v>4774</v>
      </c>
      <c r="I534" s="18" t="s">
        <v>4770</v>
      </c>
      <c r="J534" s="16" t="s">
        <v>4769</v>
      </c>
      <c r="K534" s="18" t="s">
        <v>4768</v>
      </c>
      <c r="L534" s="18" t="s">
        <v>4767</v>
      </c>
      <c r="M534" s="18" t="s">
        <v>4773</v>
      </c>
      <c r="N534" s="16" t="s">
        <v>1830</v>
      </c>
      <c r="O534" s="16" t="s">
        <v>1980</v>
      </c>
      <c r="P534" s="16" t="s">
        <v>1928</v>
      </c>
      <c r="Q534" s="16" t="s">
        <v>1914</v>
      </c>
      <c r="R534" s="17" t="s">
        <v>1855</v>
      </c>
      <c r="S534" s="112" t="s">
        <v>4772</v>
      </c>
      <c r="T534" s="16" t="s">
        <v>4766</v>
      </c>
    </row>
    <row r="535" spans="1:20" x14ac:dyDescent="0.35">
      <c r="A535" s="18" t="s">
        <v>4703</v>
      </c>
      <c r="B535" s="18" t="s">
        <v>1862</v>
      </c>
      <c r="C535" s="17" t="s">
        <v>4759</v>
      </c>
      <c r="D535" s="17" t="s">
        <v>1914</v>
      </c>
      <c r="E535" s="17" t="s">
        <v>9520</v>
      </c>
      <c r="F535" s="26" t="str">
        <f t="shared" si="8"/>
        <v>3204605300200</v>
      </c>
      <c r="G535" s="18" t="s">
        <v>4765</v>
      </c>
      <c r="H535" s="18" t="s">
        <v>4764</v>
      </c>
      <c r="I535" s="18" t="s">
        <v>4763</v>
      </c>
      <c r="K535" s="18" t="s">
        <v>4729</v>
      </c>
      <c r="L535" s="18" t="s">
        <v>4762</v>
      </c>
      <c r="M535" s="18" t="s">
        <v>4761</v>
      </c>
      <c r="N535" s="16" t="s">
        <v>1827</v>
      </c>
      <c r="O535" s="16" t="s">
        <v>1915</v>
      </c>
      <c r="P535" s="16" t="s">
        <v>1906</v>
      </c>
      <c r="Q535" s="16" t="s">
        <v>1914</v>
      </c>
      <c r="R535" s="17" t="s">
        <v>1855</v>
      </c>
      <c r="S535" s="112" t="s">
        <v>4760</v>
      </c>
      <c r="T535" s="16" t="s">
        <v>4758</v>
      </c>
    </row>
    <row r="536" spans="1:20" x14ac:dyDescent="0.35">
      <c r="A536" s="18" t="s">
        <v>4703</v>
      </c>
      <c r="B536" s="18" t="s">
        <v>1862</v>
      </c>
      <c r="C536" s="17" t="s">
        <v>4751</v>
      </c>
      <c r="D536" s="17" t="s">
        <v>1914</v>
      </c>
      <c r="E536" s="17" t="s">
        <v>9520</v>
      </c>
      <c r="F536" s="26" t="str">
        <f t="shared" si="8"/>
        <v>3204606100200</v>
      </c>
      <c r="G536" s="18" t="s">
        <v>4757</v>
      </c>
      <c r="H536" s="18" t="s">
        <v>4756</v>
      </c>
      <c r="I536" s="18" t="s">
        <v>4755</v>
      </c>
      <c r="K536" s="18" t="s">
        <v>4700</v>
      </c>
      <c r="L536" s="18" t="s">
        <v>4754</v>
      </c>
      <c r="M536" s="18" t="s">
        <v>4753</v>
      </c>
      <c r="N536" s="16" t="s">
        <v>1827</v>
      </c>
      <c r="O536" s="16" t="s">
        <v>1915</v>
      </c>
      <c r="P536" s="16" t="s">
        <v>1906</v>
      </c>
      <c r="Q536" s="16" t="s">
        <v>1914</v>
      </c>
      <c r="R536" s="17" t="s">
        <v>1855</v>
      </c>
      <c r="S536" s="112" t="s">
        <v>4752</v>
      </c>
      <c r="T536" s="16" t="s">
        <v>4750</v>
      </c>
    </row>
    <row r="537" spans="1:20" x14ac:dyDescent="0.35">
      <c r="A537" s="18" t="s">
        <v>4703</v>
      </c>
      <c r="B537" s="18" t="s">
        <v>1862</v>
      </c>
      <c r="C537" s="17" t="s">
        <v>4742</v>
      </c>
      <c r="D537" s="17" t="s">
        <v>1850</v>
      </c>
      <c r="E537" s="17" t="s">
        <v>9520</v>
      </c>
      <c r="F537" s="26" t="str">
        <f t="shared" si="8"/>
        <v>3204611102500</v>
      </c>
      <c r="G537" s="18" t="s">
        <v>4749</v>
      </c>
      <c r="H537" s="18" t="s">
        <v>4748</v>
      </c>
      <c r="I537" s="18" t="s">
        <v>4745</v>
      </c>
      <c r="K537" s="18" t="s">
        <v>4703</v>
      </c>
      <c r="L537" s="18" t="s">
        <v>4744</v>
      </c>
      <c r="M537" s="18" t="s">
        <v>4747</v>
      </c>
      <c r="N537" s="16" t="s">
        <v>1830</v>
      </c>
      <c r="O537" s="16" t="s">
        <v>1915</v>
      </c>
      <c r="P537" s="16" t="s">
        <v>1906</v>
      </c>
      <c r="Q537" s="16" t="s">
        <v>1914</v>
      </c>
      <c r="R537" s="17" t="s">
        <v>1855</v>
      </c>
      <c r="S537" s="112" t="s">
        <v>4746</v>
      </c>
      <c r="T537" s="16" t="s">
        <v>4743</v>
      </c>
    </row>
    <row r="538" spans="1:20" x14ac:dyDescent="0.35">
      <c r="A538" s="18" t="s">
        <v>4703</v>
      </c>
      <c r="B538" s="18" t="s">
        <v>1862</v>
      </c>
      <c r="C538" s="17" t="s">
        <v>4739</v>
      </c>
      <c r="D538" s="17" t="s">
        <v>1949</v>
      </c>
      <c r="E538" s="17" t="s">
        <v>9520</v>
      </c>
      <c r="F538" s="26" t="str">
        <f t="shared" si="8"/>
        <v>3204625600400</v>
      </c>
      <c r="G538" s="18" t="s">
        <v>4741</v>
      </c>
      <c r="H538" s="18" t="s">
        <v>4715</v>
      </c>
      <c r="I538" s="18" t="s">
        <v>2561</v>
      </c>
      <c r="J538" s="16" t="s">
        <v>4738</v>
      </c>
      <c r="K538" s="18" t="s">
        <v>4709</v>
      </c>
      <c r="L538" s="18" t="s">
        <v>4737</v>
      </c>
      <c r="M538" s="18" t="s">
        <v>4712</v>
      </c>
      <c r="N538" s="16" t="s">
        <v>1827</v>
      </c>
      <c r="O538" s="16" t="s">
        <v>1915</v>
      </c>
      <c r="P538" s="16" t="s">
        <v>1906</v>
      </c>
      <c r="Q538" s="16" t="s">
        <v>1914</v>
      </c>
      <c r="R538" s="17" t="s">
        <v>1855</v>
      </c>
      <c r="S538" s="112" t="s">
        <v>4740</v>
      </c>
      <c r="T538" s="16" t="s">
        <v>4736</v>
      </c>
    </row>
    <row r="539" spans="1:20" x14ac:dyDescent="0.35">
      <c r="A539" s="18" t="s">
        <v>4703</v>
      </c>
      <c r="B539" s="18" t="s">
        <v>1862</v>
      </c>
      <c r="C539" s="17" t="s">
        <v>4731</v>
      </c>
      <c r="D539" s="17" t="s">
        <v>1949</v>
      </c>
      <c r="E539" s="17" t="s">
        <v>9520</v>
      </c>
      <c r="F539" s="26" t="str">
        <f t="shared" si="8"/>
        <v>3204625800400</v>
      </c>
      <c r="G539" s="18" t="s">
        <v>4735</v>
      </c>
      <c r="H539" s="18" t="s">
        <v>4734</v>
      </c>
      <c r="I539" s="18" t="s">
        <v>4730</v>
      </c>
      <c r="K539" s="18" t="s">
        <v>4729</v>
      </c>
      <c r="L539" s="18" t="s">
        <v>4728</v>
      </c>
      <c r="M539" s="18" t="s">
        <v>4733</v>
      </c>
      <c r="N539" s="16" t="s">
        <v>1827</v>
      </c>
      <c r="O539" s="16" t="s">
        <v>1980</v>
      </c>
      <c r="P539" s="16" t="s">
        <v>1928</v>
      </c>
      <c r="Q539" s="16" t="s">
        <v>1914</v>
      </c>
      <c r="R539" s="17" t="s">
        <v>1855</v>
      </c>
      <c r="S539" s="112" t="s">
        <v>4732</v>
      </c>
      <c r="T539" s="16" t="s">
        <v>4727</v>
      </c>
    </row>
    <row r="540" spans="1:20" x14ac:dyDescent="0.35">
      <c r="A540" s="18" t="s">
        <v>4703</v>
      </c>
      <c r="B540" s="18" t="s">
        <v>1862</v>
      </c>
      <c r="C540" s="17" t="s">
        <v>4722</v>
      </c>
      <c r="D540" s="17" t="s">
        <v>1949</v>
      </c>
      <c r="E540" s="17" t="s">
        <v>9520</v>
      </c>
      <c r="F540" s="26" t="str">
        <f t="shared" si="8"/>
        <v>3204625900400</v>
      </c>
      <c r="G540" s="18" t="s">
        <v>4726</v>
      </c>
      <c r="H540" s="18" t="s">
        <v>4721</v>
      </c>
      <c r="I540" s="18" t="s">
        <v>4720</v>
      </c>
      <c r="J540" s="16" t="s">
        <v>4719</v>
      </c>
      <c r="K540" s="18" t="s">
        <v>4718</v>
      </c>
      <c r="L540" s="18" t="s">
        <v>4717</v>
      </c>
      <c r="M540" s="18" t="s">
        <v>4725</v>
      </c>
      <c r="N540" s="16" t="s">
        <v>1827</v>
      </c>
      <c r="O540" s="16" t="s">
        <v>1915</v>
      </c>
      <c r="P540" s="16" t="s">
        <v>1906</v>
      </c>
      <c r="Q540" s="16" t="s">
        <v>1914</v>
      </c>
      <c r="R540" s="17" t="s">
        <v>1855</v>
      </c>
      <c r="S540" s="112" t="s">
        <v>4724</v>
      </c>
      <c r="T540" s="16" t="s">
        <v>4723</v>
      </c>
    </row>
    <row r="541" spans="1:20" x14ac:dyDescent="0.35">
      <c r="A541" s="18" t="s">
        <v>4703</v>
      </c>
      <c r="B541" s="18" t="s">
        <v>1862</v>
      </c>
      <c r="C541" s="17" t="s">
        <v>4710</v>
      </c>
      <c r="D541" s="17" t="s">
        <v>1879</v>
      </c>
      <c r="E541" s="17" t="s">
        <v>9520</v>
      </c>
      <c r="F541" s="26" t="str">
        <f t="shared" si="8"/>
        <v>3204630201600</v>
      </c>
      <c r="G541" s="18" t="s">
        <v>4716</v>
      </c>
      <c r="H541" s="18" t="s">
        <v>4715</v>
      </c>
      <c r="I541" s="18" t="s">
        <v>4714</v>
      </c>
      <c r="K541" s="18" t="s">
        <v>4709</v>
      </c>
      <c r="L541" s="18" t="s">
        <v>4713</v>
      </c>
      <c r="M541" s="18" t="s">
        <v>4712</v>
      </c>
      <c r="N541" s="16" t="s">
        <v>1829</v>
      </c>
      <c r="O541" s="16" t="s">
        <v>1915</v>
      </c>
      <c r="P541" s="16" t="s">
        <v>1906</v>
      </c>
      <c r="Q541" s="16" t="s">
        <v>1914</v>
      </c>
      <c r="R541" s="17" t="s">
        <v>1855</v>
      </c>
      <c r="S541" s="112" t="s">
        <v>4711</v>
      </c>
      <c r="T541" s="16" t="s">
        <v>4708</v>
      </c>
    </row>
    <row r="542" spans="1:20" x14ac:dyDescent="0.35">
      <c r="A542" s="18" t="s">
        <v>4703</v>
      </c>
      <c r="B542" s="18" t="s">
        <v>1862</v>
      </c>
      <c r="C542" s="17" t="s">
        <v>4702</v>
      </c>
      <c r="D542" s="17" t="s">
        <v>1879</v>
      </c>
      <c r="E542" s="17" t="s">
        <v>9520</v>
      </c>
      <c r="F542" s="26" t="str">
        <f t="shared" si="8"/>
        <v>3204630701600</v>
      </c>
      <c r="G542" s="18" t="s">
        <v>4707</v>
      </c>
      <c r="H542" s="18" t="s">
        <v>4706</v>
      </c>
      <c r="I542" s="18" t="s">
        <v>4701</v>
      </c>
      <c r="K542" s="18" t="s">
        <v>4700</v>
      </c>
      <c r="L542" s="18" t="s">
        <v>4699</v>
      </c>
      <c r="M542" s="18" t="s">
        <v>4705</v>
      </c>
      <c r="N542" s="16" t="s">
        <v>1829</v>
      </c>
      <c r="O542" s="16" t="s">
        <v>1915</v>
      </c>
      <c r="P542" s="16" t="s">
        <v>1906</v>
      </c>
      <c r="Q542" s="16" t="s">
        <v>1914</v>
      </c>
      <c r="R542" s="17" t="s">
        <v>1855</v>
      </c>
      <c r="S542" s="112" t="s">
        <v>4704</v>
      </c>
      <c r="T542" s="16" t="s">
        <v>4698</v>
      </c>
    </row>
    <row r="543" spans="1:20" x14ac:dyDescent="0.35">
      <c r="A543" s="18" t="s">
        <v>4690</v>
      </c>
      <c r="B543" s="18" t="s">
        <v>1862</v>
      </c>
      <c r="C543" s="17" t="s">
        <v>4689</v>
      </c>
      <c r="D543" s="17" t="s">
        <v>1867</v>
      </c>
      <c r="E543" s="17" t="s">
        <v>9520</v>
      </c>
      <c r="F543" s="26" t="str">
        <f t="shared" si="8"/>
        <v>3303623502600</v>
      </c>
      <c r="G543" s="18" t="s">
        <v>4697</v>
      </c>
      <c r="H543" s="18" t="s">
        <v>4696</v>
      </c>
      <c r="I543" s="18" t="s">
        <v>4693</v>
      </c>
      <c r="K543" s="18" t="s">
        <v>4692</v>
      </c>
      <c r="L543" s="18" t="s">
        <v>4691</v>
      </c>
      <c r="M543" s="18" t="s">
        <v>4695</v>
      </c>
      <c r="N543" s="16" t="s">
        <v>1830</v>
      </c>
      <c r="O543" s="16" t="s">
        <v>2510</v>
      </c>
      <c r="P543" s="16" t="s">
        <v>2499</v>
      </c>
      <c r="Q543" s="16" t="s">
        <v>1928</v>
      </c>
      <c r="R543" s="17" t="s">
        <v>1855</v>
      </c>
      <c r="S543" s="112" t="s">
        <v>4694</v>
      </c>
      <c r="T543" s="16" t="s">
        <v>4688</v>
      </c>
    </row>
    <row r="544" spans="1:20" x14ac:dyDescent="0.35">
      <c r="A544" s="18" t="s">
        <v>4642</v>
      </c>
      <c r="B544" s="18" t="s">
        <v>1862</v>
      </c>
      <c r="C544" s="17" t="s">
        <v>4681</v>
      </c>
      <c r="D544" s="17" t="s">
        <v>1867</v>
      </c>
      <c r="E544" s="17" t="s">
        <v>9520</v>
      </c>
      <c r="F544" s="26" t="str">
        <f t="shared" si="8"/>
        <v>3304820202600</v>
      </c>
      <c r="G544" s="18" t="s">
        <v>4687</v>
      </c>
      <c r="H544" s="18" t="s">
        <v>4686</v>
      </c>
      <c r="I544" s="18" t="s">
        <v>4685</v>
      </c>
      <c r="K544" s="18" t="s">
        <v>4680</v>
      </c>
      <c r="L544" s="18" t="s">
        <v>4684</v>
      </c>
      <c r="M544" s="18" t="s">
        <v>4683</v>
      </c>
      <c r="N544" s="16" t="s">
        <v>1830</v>
      </c>
      <c r="O544" s="16" t="s">
        <v>2909</v>
      </c>
      <c r="P544" s="16" t="s">
        <v>2264</v>
      </c>
      <c r="Q544" s="16" t="s">
        <v>1928</v>
      </c>
      <c r="R544" s="17" t="s">
        <v>1855</v>
      </c>
      <c r="S544" s="112" t="s">
        <v>4682</v>
      </c>
      <c r="T544" s="16" t="s">
        <v>4679</v>
      </c>
    </row>
    <row r="545" spans="1:20" x14ac:dyDescent="0.35">
      <c r="A545" s="18" t="s">
        <v>4642</v>
      </c>
      <c r="B545" s="18" t="s">
        <v>1862</v>
      </c>
      <c r="C545" s="17" t="s">
        <v>4670</v>
      </c>
      <c r="D545" s="17" t="s">
        <v>1867</v>
      </c>
      <c r="E545" s="17" t="s">
        <v>9520</v>
      </c>
      <c r="F545" s="26" t="str">
        <f t="shared" si="8"/>
        <v>3304820502600</v>
      </c>
      <c r="G545" s="18" t="s">
        <v>4678</v>
      </c>
      <c r="H545" s="18" t="s">
        <v>4677</v>
      </c>
      <c r="I545" s="18" t="s">
        <v>4676</v>
      </c>
      <c r="J545" s="16" t="s">
        <v>4671</v>
      </c>
      <c r="K545" s="18" t="s">
        <v>4669</v>
      </c>
      <c r="L545" s="18" t="s">
        <v>4675</v>
      </c>
      <c r="M545" s="18" t="s">
        <v>4674</v>
      </c>
      <c r="N545" s="16" t="s">
        <v>1830</v>
      </c>
      <c r="O545" s="16" t="s">
        <v>2909</v>
      </c>
      <c r="P545" s="16" t="s">
        <v>2264</v>
      </c>
      <c r="Q545" s="16" t="s">
        <v>1928</v>
      </c>
      <c r="R545" s="17" t="s">
        <v>1855</v>
      </c>
      <c r="S545" s="112" t="s">
        <v>4673</v>
      </c>
      <c r="T545" s="16" t="s">
        <v>4672</v>
      </c>
    </row>
    <row r="546" spans="1:20" x14ac:dyDescent="0.35">
      <c r="A546" s="18" t="s">
        <v>4642</v>
      </c>
      <c r="B546" s="18" t="s">
        <v>1862</v>
      </c>
      <c r="C546" s="17" t="s">
        <v>4662</v>
      </c>
      <c r="D546" s="17" t="s">
        <v>1867</v>
      </c>
      <c r="E546" s="17" t="s">
        <v>9520</v>
      </c>
      <c r="F546" s="26" t="str">
        <f t="shared" si="8"/>
        <v>3304820802600</v>
      </c>
      <c r="G546" s="18" t="s">
        <v>4668</v>
      </c>
      <c r="H546" s="18" t="s">
        <v>4667</v>
      </c>
      <c r="I546" s="18" t="s">
        <v>4661</v>
      </c>
      <c r="J546" s="16" t="s">
        <v>4664</v>
      </c>
      <c r="K546" s="18" t="s">
        <v>4660</v>
      </c>
      <c r="L546" s="18" t="s">
        <v>4659</v>
      </c>
      <c r="M546" s="18" t="s">
        <v>4666</v>
      </c>
      <c r="N546" s="16" t="s">
        <v>1830</v>
      </c>
      <c r="O546" s="16" t="s">
        <v>2909</v>
      </c>
      <c r="P546" s="16" t="s">
        <v>2264</v>
      </c>
      <c r="Q546" s="16" t="s">
        <v>1928</v>
      </c>
      <c r="R546" s="17" t="s">
        <v>1855</v>
      </c>
      <c r="S546" s="112" t="s">
        <v>4665</v>
      </c>
      <c r="T546" s="16" t="s">
        <v>4663</v>
      </c>
    </row>
    <row r="547" spans="1:20" x14ac:dyDescent="0.35">
      <c r="A547" s="18" t="s">
        <v>4642</v>
      </c>
      <c r="B547" s="18" t="s">
        <v>1862</v>
      </c>
      <c r="C547" s="17" t="s">
        <v>4655</v>
      </c>
      <c r="D547" s="17" t="s">
        <v>1867</v>
      </c>
      <c r="E547" s="17" t="s">
        <v>9520</v>
      </c>
      <c r="F547" s="26" t="str">
        <f t="shared" si="8"/>
        <v>3304821002600</v>
      </c>
      <c r="G547" s="18" t="s">
        <v>4658</v>
      </c>
      <c r="H547" s="18" t="s">
        <v>4657</v>
      </c>
      <c r="I547" s="18" t="s">
        <v>4654</v>
      </c>
      <c r="J547" s="16" t="s">
        <v>4654</v>
      </c>
      <c r="K547" s="18" t="s">
        <v>4653</v>
      </c>
      <c r="L547" s="18" t="s">
        <v>4652</v>
      </c>
      <c r="M547" s="18" t="s">
        <v>4651</v>
      </c>
      <c r="N547" s="16" t="s">
        <v>1830</v>
      </c>
      <c r="O547" s="16" t="s">
        <v>2909</v>
      </c>
      <c r="P547" s="16" t="s">
        <v>2264</v>
      </c>
      <c r="Q547" s="16" t="s">
        <v>1928</v>
      </c>
      <c r="R547" s="17" t="s">
        <v>1855</v>
      </c>
      <c r="S547" s="112" t="s">
        <v>4656</v>
      </c>
      <c r="T547" s="16" t="s">
        <v>4650</v>
      </c>
    </row>
    <row r="548" spans="1:20" x14ac:dyDescent="0.35">
      <c r="A548" s="18" t="s">
        <v>4642</v>
      </c>
      <c r="B548" s="18" t="s">
        <v>1862</v>
      </c>
      <c r="C548" s="17" t="s">
        <v>4641</v>
      </c>
      <c r="D548" s="17" t="s">
        <v>1867</v>
      </c>
      <c r="E548" s="17" t="s">
        <v>9520</v>
      </c>
      <c r="F548" s="26" t="str">
        <f t="shared" si="8"/>
        <v>3304827602600</v>
      </c>
      <c r="G548" s="18" t="s">
        <v>4649</v>
      </c>
      <c r="H548" s="18" t="s">
        <v>4648</v>
      </c>
      <c r="I548" s="18" t="s">
        <v>4647</v>
      </c>
      <c r="K548" s="18" t="s">
        <v>4643</v>
      </c>
      <c r="L548" s="18" t="s">
        <v>4646</v>
      </c>
      <c r="M548" s="18" t="s">
        <v>4645</v>
      </c>
      <c r="N548" s="16" t="s">
        <v>1830</v>
      </c>
      <c r="O548" s="16" t="s">
        <v>2500</v>
      </c>
      <c r="P548" s="16" t="s">
        <v>2499</v>
      </c>
      <c r="Q548" s="16" t="s">
        <v>1928</v>
      </c>
      <c r="R548" s="17" t="s">
        <v>1855</v>
      </c>
      <c r="S548" s="112" t="s">
        <v>4644</v>
      </c>
    </row>
    <row r="549" spans="1:20" x14ac:dyDescent="0.35">
      <c r="A549" s="18" t="s">
        <v>4636</v>
      </c>
      <c r="B549" s="18" t="s">
        <v>1862</v>
      </c>
      <c r="C549" s="17" t="s">
        <v>4635</v>
      </c>
      <c r="D549" s="17" t="s">
        <v>1867</v>
      </c>
      <c r="E549" s="17" t="s">
        <v>9520</v>
      </c>
      <c r="F549" s="26" t="str">
        <f t="shared" si="8"/>
        <v>3306640402600</v>
      </c>
      <c r="G549" s="18" t="s">
        <v>4640</v>
      </c>
      <c r="H549" s="18" t="s">
        <v>4639</v>
      </c>
      <c r="I549" s="18" t="s">
        <v>4634</v>
      </c>
      <c r="K549" s="18" t="s">
        <v>4633</v>
      </c>
      <c r="L549" s="18" t="s">
        <v>4632</v>
      </c>
      <c r="M549" s="18" t="s">
        <v>4638</v>
      </c>
      <c r="N549" s="16" t="s">
        <v>1830</v>
      </c>
      <c r="O549" s="16" t="s">
        <v>2909</v>
      </c>
      <c r="P549" s="16" t="s">
        <v>2264</v>
      </c>
      <c r="Q549" s="16" t="s">
        <v>1928</v>
      </c>
      <c r="R549" s="17" t="s">
        <v>1855</v>
      </c>
      <c r="S549" s="112" t="s">
        <v>4637</v>
      </c>
      <c r="T549" s="16" t="s">
        <v>4631</v>
      </c>
    </row>
    <row r="550" spans="1:20" x14ac:dyDescent="0.35">
      <c r="A550" s="18" t="s">
        <v>4615</v>
      </c>
      <c r="B550" s="18" t="s">
        <v>1862</v>
      </c>
      <c r="C550" s="17" t="s">
        <v>4624</v>
      </c>
      <c r="D550" s="17" t="s">
        <v>1867</v>
      </c>
      <c r="E550" s="17" t="s">
        <v>9520</v>
      </c>
      <c r="F550" s="26" t="str">
        <f t="shared" si="8"/>
        <v>3309423802600</v>
      </c>
      <c r="G550" s="18" t="s">
        <v>4630</v>
      </c>
      <c r="H550" s="18" t="s">
        <v>4629</v>
      </c>
      <c r="I550" s="18" t="s">
        <v>4628</v>
      </c>
      <c r="K550" s="18" t="s">
        <v>4613</v>
      </c>
      <c r="L550" s="18" t="s">
        <v>4627</v>
      </c>
      <c r="M550" s="18" t="s">
        <v>4626</v>
      </c>
      <c r="N550" s="16" t="s">
        <v>1830</v>
      </c>
      <c r="O550" s="16" t="s">
        <v>2510</v>
      </c>
      <c r="P550" s="16" t="s">
        <v>2499</v>
      </c>
      <c r="Q550" s="16" t="s">
        <v>1928</v>
      </c>
      <c r="R550" s="17" t="s">
        <v>1855</v>
      </c>
      <c r="S550" s="112" t="s">
        <v>4625</v>
      </c>
      <c r="T550" s="16" t="s">
        <v>4623</v>
      </c>
    </row>
    <row r="551" spans="1:20" x14ac:dyDescent="0.35">
      <c r="A551" s="18" t="s">
        <v>4615</v>
      </c>
      <c r="B551" s="18" t="s">
        <v>1862</v>
      </c>
      <c r="C551" s="17" t="s">
        <v>4614</v>
      </c>
      <c r="D551" s="17" t="s">
        <v>1867</v>
      </c>
      <c r="E551" s="17" t="s">
        <v>9520</v>
      </c>
      <c r="F551" s="26" t="str">
        <f t="shared" si="8"/>
        <v>3309430402600</v>
      </c>
      <c r="G551" s="18" t="s">
        <v>4622</v>
      </c>
      <c r="H551" s="18" t="s">
        <v>4621</v>
      </c>
      <c r="I551" s="18" t="s">
        <v>4618</v>
      </c>
      <c r="K551" s="18" t="s">
        <v>4613</v>
      </c>
      <c r="L551" s="18" t="s">
        <v>4617</v>
      </c>
      <c r="M551" s="18" t="s">
        <v>4620</v>
      </c>
      <c r="N551" s="16" t="s">
        <v>1830</v>
      </c>
      <c r="O551" s="16" t="s">
        <v>2510</v>
      </c>
      <c r="P551" s="16" t="s">
        <v>2499</v>
      </c>
      <c r="Q551" s="16" t="s">
        <v>1928</v>
      </c>
      <c r="R551" s="17" t="s">
        <v>1855</v>
      </c>
      <c r="S551" s="112" t="s">
        <v>4619</v>
      </c>
      <c r="T551" s="16" t="s">
        <v>4616</v>
      </c>
    </row>
    <row r="552" spans="1:20" x14ac:dyDescent="0.35">
      <c r="A552" s="18" t="s">
        <v>4222</v>
      </c>
      <c r="B552" s="18" t="s">
        <v>1862</v>
      </c>
      <c r="C552" s="17" t="s">
        <v>4606</v>
      </c>
      <c r="D552" s="17" t="s">
        <v>1914</v>
      </c>
      <c r="E552" s="17" t="s">
        <v>9520</v>
      </c>
      <c r="F552" s="26" t="str">
        <f t="shared" si="8"/>
        <v>3404900100200</v>
      </c>
      <c r="G552" s="18" t="s">
        <v>4612</v>
      </c>
      <c r="H552" s="18" t="s">
        <v>4611</v>
      </c>
      <c r="I552" s="18" t="s">
        <v>4608</v>
      </c>
      <c r="K552" s="18" t="s">
        <v>4605</v>
      </c>
      <c r="L552" s="18" t="s">
        <v>4607</v>
      </c>
      <c r="M552" s="18" t="s">
        <v>4610</v>
      </c>
      <c r="N552" s="16" t="s">
        <v>1827</v>
      </c>
      <c r="O552" s="16" t="s">
        <v>4272</v>
      </c>
      <c r="P552" s="16" t="s">
        <v>4223</v>
      </c>
      <c r="Q552" s="16" t="s">
        <v>4219</v>
      </c>
      <c r="R552" s="17" t="s">
        <v>1855</v>
      </c>
      <c r="S552" s="112" t="s">
        <v>4609</v>
      </c>
      <c r="T552" s="16" t="s">
        <v>4604</v>
      </c>
    </row>
    <row r="553" spans="1:20" x14ac:dyDescent="0.35">
      <c r="A553" s="18" t="s">
        <v>4222</v>
      </c>
      <c r="B553" s="18" t="s">
        <v>1862</v>
      </c>
      <c r="C553" s="17" t="s">
        <v>4599</v>
      </c>
      <c r="D553" s="17" t="s">
        <v>1949</v>
      </c>
      <c r="E553" s="17" t="s">
        <v>9520</v>
      </c>
      <c r="F553" s="26" t="str">
        <f t="shared" si="8"/>
        <v>3404900300400</v>
      </c>
      <c r="G553" s="18" t="s">
        <v>4603</v>
      </c>
      <c r="H553" s="18" t="s">
        <v>4602</v>
      </c>
      <c r="I553" s="18" t="s">
        <v>4598</v>
      </c>
      <c r="K553" s="18" t="s">
        <v>4597</v>
      </c>
      <c r="L553" s="18" t="s">
        <v>4596</v>
      </c>
      <c r="M553" s="18" t="s">
        <v>4601</v>
      </c>
      <c r="N553" s="16" t="s">
        <v>1827</v>
      </c>
      <c r="O553" s="16" t="s">
        <v>4272</v>
      </c>
      <c r="P553" s="16" t="s">
        <v>4223</v>
      </c>
      <c r="Q553" s="16" t="s">
        <v>4219</v>
      </c>
      <c r="R553" s="17" t="s">
        <v>1855</v>
      </c>
      <c r="S553" s="112" t="s">
        <v>4600</v>
      </c>
      <c r="T553" s="16" t="s">
        <v>4595</v>
      </c>
    </row>
    <row r="554" spans="1:20" x14ac:dyDescent="0.35">
      <c r="A554" s="18" t="s">
        <v>4222</v>
      </c>
      <c r="B554" s="18" t="s">
        <v>1862</v>
      </c>
      <c r="C554" s="17" t="s">
        <v>4588</v>
      </c>
      <c r="D554" s="17" t="s">
        <v>1914</v>
      </c>
      <c r="E554" s="17" t="s">
        <v>9520</v>
      </c>
      <c r="F554" s="26" t="str">
        <f t="shared" si="8"/>
        <v>3404900600200</v>
      </c>
      <c r="G554" s="18" t="s">
        <v>4594</v>
      </c>
      <c r="H554" s="18" t="s">
        <v>4593</v>
      </c>
      <c r="I554" s="18" t="s">
        <v>4592</v>
      </c>
      <c r="K554" s="18" t="s">
        <v>4273</v>
      </c>
      <c r="L554" s="18" t="s">
        <v>4591</v>
      </c>
      <c r="M554" s="18" t="s">
        <v>4590</v>
      </c>
      <c r="N554" s="16" t="s">
        <v>1827</v>
      </c>
      <c r="O554" s="16" t="s">
        <v>4272</v>
      </c>
      <c r="P554" s="16" t="s">
        <v>4223</v>
      </c>
      <c r="Q554" s="16" t="s">
        <v>4219</v>
      </c>
      <c r="R554" s="17" t="s">
        <v>1855</v>
      </c>
      <c r="S554" s="112" t="s">
        <v>4589</v>
      </c>
    </row>
    <row r="555" spans="1:20" x14ac:dyDescent="0.35">
      <c r="A555" s="18" t="s">
        <v>4222</v>
      </c>
      <c r="B555" s="18" t="s">
        <v>1862</v>
      </c>
      <c r="C555" s="17" t="s">
        <v>4580</v>
      </c>
      <c r="D555" s="17" t="s">
        <v>1949</v>
      </c>
      <c r="E555" s="17" t="s">
        <v>9520</v>
      </c>
      <c r="F555" s="26" t="str">
        <f t="shared" si="8"/>
        <v>3404902400400</v>
      </c>
      <c r="G555" s="18" t="s">
        <v>4587</v>
      </c>
      <c r="H555" s="18" t="s">
        <v>4586</v>
      </c>
      <c r="I555" s="18" t="s">
        <v>4584</v>
      </c>
      <c r="K555" s="18" t="s">
        <v>4583</v>
      </c>
      <c r="L555" s="18" t="s">
        <v>4582</v>
      </c>
      <c r="M555" s="18" t="s">
        <v>4581</v>
      </c>
      <c r="N555" s="16" t="s">
        <v>1827</v>
      </c>
      <c r="O555" s="16" t="s">
        <v>4272</v>
      </c>
      <c r="P555" s="16" t="s">
        <v>4223</v>
      </c>
      <c r="Q555" s="16" t="s">
        <v>1846</v>
      </c>
      <c r="R555" s="17" t="s">
        <v>1855</v>
      </c>
      <c r="S555" s="112" t="s">
        <v>4585</v>
      </c>
      <c r="T555" s="16" t="s">
        <v>4579</v>
      </c>
    </row>
    <row r="556" spans="1:20" x14ac:dyDescent="0.35">
      <c r="A556" s="18" t="s">
        <v>4222</v>
      </c>
      <c r="B556" s="18" t="s">
        <v>1862</v>
      </c>
      <c r="C556" s="17" t="s">
        <v>4575</v>
      </c>
      <c r="D556" s="17" t="s">
        <v>1914</v>
      </c>
      <c r="E556" s="17" t="s">
        <v>9520</v>
      </c>
      <c r="F556" s="26" t="str">
        <f t="shared" si="8"/>
        <v>3404903300200</v>
      </c>
      <c r="G556" s="18" t="s">
        <v>4578</v>
      </c>
      <c r="H556" s="18" t="s">
        <v>4577</v>
      </c>
      <c r="I556" s="18" t="s">
        <v>4574</v>
      </c>
      <c r="K556" s="18" t="s">
        <v>4329</v>
      </c>
      <c r="L556" s="18" t="s">
        <v>4573</v>
      </c>
      <c r="M556" s="18" t="s">
        <v>4572</v>
      </c>
      <c r="N556" s="16" t="s">
        <v>2078</v>
      </c>
      <c r="O556" s="16" t="s">
        <v>4272</v>
      </c>
      <c r="P556" s="16" t="s">
        <v>4223</v>
      </c>
      <c r="Q556" s="16" t="s">
        <v>1846</v>
      </c>
      <c r="R556" s="17" t="s">
        <v>1855</v>
      </c>
      <c r="S556" s="112" t="s">
        <v>4576</v>
      </c>
      <c r="T556" s="16" t="s">
        <v>4571</v>
      </c>
    </row>
    <row r="557" spans="1:20" x14ac:dyDescent="0.35">
      <c r="A557" s="18" t="s">
        <v>4222</v>
      </c>
      <c r="B557" s="18" t="s">
        <v>1862</v>
      </c>
      <c r="C557" s="17" t="s">
        <v>4563</v>
      </c>
      <c r="D557" s="17" t="s">
        <v>1949</v>
      </c>
      <c r="E557" s="17" t="s">
        <v>9520</v>
      </c>
      <c r="F557" s="26" t="str">
        <f t="shared" si="8"/>
        <v>3404903400400</v>
      </c>
      <c r="G557" s="18" t="s">
        <v>4570</v>
      </c>
      <c r="H557" s="18" t="s">
        <v>4569</v>
      </c>
      <c r="I557" s="18" t="s">
        <v>4568</v>
      </c>
      <c r="K557" s="18" t="s">
        <v>4329</v>
      </c>
      <c r="L557" s="18" t="s">
        <v>4567</v>
      </c>
      <c r="M557" s="18" t="s">
        <v>4566</v>
      </c>
      <c r="N557" s="16" t="s">
        <v>1827</v>
      </c>
      <c r="O557" s="16" t="s">
        <v>4272</v>
      </c>
      <c r="P557" s="16" t="s">
        <v>4223</v>
      </c>
      <c r="Q557" s="16" t="s">
        <v>1846</v>
      </c>
      <c r="R557" s="17" t="s">
        <v>1855</v>
      </c>
      <c r="S557" s="112" t="s">
        <v>4565</v>
      </c>
      <c r="T557" s="16" t="s">
        <v>4564</v>
      </c>
    </row>
    <row r="558" spans="1:20" x14ac:dyDescent="0.35">
      <c r="A558" s="18" t="s">
        <v>4222</v>
      </c>
      <c r="B558" s="18" t="s">
        <v>1862</v>
      </c>
      <c r="C558" s="17" t="s">
        <v>4558</v>
      </c>
      <c r="D558" s="17" t="s">
        <v>1914</v>
      </c>
      <c r="E558" s="17" t="s">
        <v>9520</v>
      </c>
      <c r="F558" s="26" t="str">
        <f t="shared" si="8"/>
        <v>3404903600200</v>
      </c>
      <c r="G558" s="18" t="s">
        <v>4562</v>
      </c>
      <c r="H558" s="18" t="s">
        <v>4561</v>
      </c>
      <c r="I558" s="18" t="s">
        <v>4557</v>
      </c>
      <c r="K558" s="18" t="s">
        <v>4329</v>
      </c>
      <c r="L558" s="18" t="s">
        <v>4556</v>
      </c>
      <c r="M558" s="18" t="s">
        <v>4560</v>
      </c>
      <c r="N558" s="16" t="s">
        <v>1827</v>
      </c>
      <c r="O558" s="16" t="s">
        <v>3506</v>
      </c>
      <c r="P558" s="16" t="s">
        <v>3451</v>
      </c>
      <c r="Q558" s="16" t="s">
        <v>1846</v>
      </c>
      <c r="R558" s="17" t="s">
        <v>1855</v>
      </c>
      <c r="S558" s="112" t="s">
        <v>4559</v>
      </c>
      <c r="T558" s="16" t="s">
        <v>4555</v>
      </c>
    </row>
    <row r="559" spans="1:20" x14ac:dyDescent="0.35">
      <c r="A559" s="18" t="s">
        <v>4222</v>
      </c>
      <c r="B559" s="18" t="s">
        <v>1862</v>
      </c>
      <c r="C559" s="17" t="s">
        <v>4548</v>
      </c>
      <c r="D559" s="17" t="s">
        <v>1914</v>
      </c>
      <c r="E559" s="17" t="s">
        <v>9520</v>
      </c>
      <c r="F559" s="26" t="str">
        <f t="shared" si="8"/>
        <v>3404903700200</v>
      </c>
      <c r="G559" s="18" t="s">
        <v>4554</v>
      </c>
      <c r="H559" s="18" t="s">
        <v>4553</v>
      </c>
      <c r="I559" s="18" t="s">
        <v>4550</v>
      </c>
      <c r="K559" s="18" t="s">
        <v>4539</v>
      </c>
      <c r="L559" s="18" t="s">
        <v>4549</v>
      </c>
      <c r="M559" s="18" t="s">
        <v>4552</v>
      </c>
      <c r="N559" s="16" t="s">
        <v>1827</v>
      </c>
      <c r="O559" s="16" t="s">
        <v>4224</v>
      </c>
      <c r="P559" s="16" t="s">
        <v>4223</v>
      </c>
      <c r="Q559" s="16" t="s">
        <v>4219</v>
      </c>
      <c r="R559" s="17" t="s">
        <v>1855</v>
      </c>
      <c r="S559" s="112" t="s">
        <v>4551</v>
      </c>
      <c r="T559" s="16" t="s">
        <v>4547</v>
      </c>
    </row>
    <row r="560" spans="1:20" x14ac:dyDescent="0.35">
      <c r="A560" s="18" t="s">
        <v>4222</v>
      </c>
      <c r="B560" s="18" t="s">
        <v>1862</v>
      </c>
      <c r="C560" s="17" t="s">
        <v>4540</v>
      </c>
      <c r="D560" s="17" t="s">
        <v>1914</v>
      </c>
      <c r="E560" s="17" t="s">
        <v>9520</v>
      </c>
      <c r="F560" s="26" t="str">
        <f t="shared" si="8"/>
        <v>3404903800200</v>
      </c>
      <c r="G560" s="18" t="s">
        <v>4546</v>
      </c>
      <c r="H560" s="18" t="s">
        <v>4545</v>
      </c>
      <c r="I560" s="18" t="s">
        <v>4542</v>
      </c>
      <c r="K560" s="18" t="s">
        <v>4539</v>
      </c>
      <c r="L560" s="18" t="s">
        <v>4541</v>
      </c>
      <c r="M560" s="18" t="s">
        <v>4544</v>
      </c>
      <c r="N560" s="16" t="s">
        <v>1827</v>
      </c>
      <c r="O560" s="16" t="s">
        <v>4224</v>
      </c>
      <c r="P560" s="16" t="s">
        <v>4223</v>
      </c>
      <c r="Q560" s="16" t="s">
        <v>4219</v>
      </c>
      <c r="R560" s="17" t="s">
        <v>1855</v>
      </c>
      <c r="S560" s="112" t="s">
        <v>4543</v>
      </c>
      <c r="T560" s="16" t="s">
        <v>4538</v>
      </c>
    </row>
    <row r="561" spans="1:20" x14ac:dyDescent="0.35">
      <c r="A561" s="18" t="s">
        <v>4222</v>
      </c>
      <c r="B561" s="18" t="s">
        <v>1862</v>
      </c>
      <c r="C561" s="17" t="s">
        <v>4531</v>
      </c>
      <c r="D561" s="17" t="s">
        <v>1949</v>
      </c>
      <c r="E561" s="17" t="s">
        <v>9520</v>
      </c>
      <c r="F561" s="26" t="str">
        <f t="shared" si="8"/>
        <v>3404904100400</v>
      </c>
      <c r="G561" s="18" t="s">
        <v>4537</v>
      </c>
      <c r="H561" s="18" t="s">
        <v>4536</v>
      </c>
      <c r="I561" s="18" t="s">
        <v>4535</v>
      </c>
      <c r="K561" s="18" t="s">
        <v>4327</v>
      </c>
      <c r="L561" s="18" t="s">
        <v>4532</v>
      </c>
      <c r="M561" s="18" t="s">
        <v>4530</v>
      </c>
      <c r="N561" s="16" t="s">
        <v>1827</v>
      </c>
      <c r="O561" s="16" t="s">
        <v>3506</v>
      </c>
      <c r="P561" s="16" t="s">
        <v>3451</v>
      </c>
      <c r="Q561" s="16" t="s">
        <v>4219</v>
      </c>
      <c r="R561" s="17" t="s">
        <v>1855</v>
      </c>
      <c r="S561" s="112" t="s">
        <v>4534</v>
      </c>
      <c r="T561" s="16" t="s">
        <v>4533</v>
      </c>
    </row>
    <row r="562" spans="1:20" x14ac:dyDescent="0.35">
      <c r="A562" s="18" t="s">
        <v>4222</v>
      </c>
      <c r="B562" s="18" t="s">
        <v>1862</v>
      </c>
      <c r="C562" s="17" t="s">
        <v>4523</v>
      </c>
      <c r="D562" s="17" t="s">
        <v>1949</v>
      </c>
      <c r="E562" s="17" t="s">
        <v>9520</v>
      </c>
      <c r="F562" s="26" t="str">
        <f t="shared" si="8"/>
        <v>3404904600400</v>
      </c>
      <c r="G562" s="18" t="s">
        <v>4529</v>
      </c>
      <c r="H562" s="18" t="s">
        <v>4528</v>
      </c>
      <c r="I562" s="18" t="s">
        <v>4527</v>
      </c>
      <c r="K562" s="18" t="s">
        <v>4225</v>
      </c>
      <c r="L562" s="18" t="s">
        <v>4524</v>
      </c>
      <c r="M562" s="18" t="s">
        <v>4526</v>
      </c>
      <c r="N562" s="16" t="s">
        <v>1827</v>
      </c>
      <c r="O562" s="16" t="s">
        <v>4224</v>
      </c>
      <c r="P562" s="16" t="s">
        <v>4223</v>
      </c>
      <c r="Q562" s="16" t="s">
        <v>4219</v>
      </c>
      <c r="R562" s="17" t="s">
        <v>1855</v>
      </c>
      <c r="S562" s="112" t="s">
        <v>4525</v>
      </c>
      <c r="T562" s="16" t="s">
        <v>4522</v>
      </c>
    </row>
    <row r="563" spans="1:20" x14ac:dyDescent="0.35">
      <c r="A563" s="18" t="s">
        <v>4222</v>
      </c>
      <c r="B563" s="18" t="s">
        <v>1862</v>
      </c>
      <c r="C563" s="17" t="s">
        <v>4515</v>
      </c>
      <c r="D563" s="17" t="s">
        <v>1949</v>
      </c>
      <c r="E563" s="17" t="s">
        <v>9520</v>
      </c>
      <c r="F563" s="26" t="str">
        <f t="shared" si="8"/>
        <v>3404905000400</v>
      </c>
      <c r="G563" s="18" t="s">
        <v>4521</v>
      </c>
      <c r="H563" s="18" t="s">
        <v>4520</v>
      </c>
      <c r="I563" s="18" t="s">
        <v>4519</v>
      </c>
      <c r="K563" s="18" t="s">
        <v>4302</v>
      </c>
      <c r="L563" s="18" t="s">
        <v>4516</v>
      </c>
      <c r="M563" s="18" t="s">
        <v>4518</v>
      </c>
      <c r="N563" s="16" t="s">
        <v>1827</v>
      </c>
      <c r="O563" s="16" t="s">
        <v>4272</v>
      </c>
      <c r="P563" s="16" t="s">
        <v>4223</v>
      </c>
      <c r="Q563" s="16" t="s">
        <v>1846</v>
      </c>
      <c r="R563" s="17" t="s">
        <v>1855</v>
      </c>
      <c r="S563" s="112" t="s">
        <v>4517</v>
      </c>
      <c r="T563" s="16" t="s">
        <v>4514</v>
      </c>
    </row>
    <row r="564" spans="1:20" x14ac:dyDescent="0.35">
      <c r="A564" s="18" t="s">
        <v>4222</v>
      </c>
      <c r="B564" s="18" t="s">
        <v>1862</v>
      </c>
      <c r="C564" s="17" t="s">
        <v>4507</v>
      </c>
      <c r="D564" s="17" t="s">
        <v>1914</v>
      </c>
      <c r="E564" s="17" t="s">
        <v>9520</v>
      </c>
      <c r="F564" s="26" t="str">
        <f t="shared" si="8"/>
        <v>3404905600200</v>
      </c>
      <c r="G564" s="18" t="s">
        <v>4513</v>
      </c>
      <c r="H564" s="18" t="s">
        <v>4512</v>
      </c>
      <c r="I564" s="18" t="s">
        <v>4511</v>
      </c>
      <c r="K564" s="18" t="s">
        <v>4302</v>
      </c>
      <c r="L564" s="18" t="s">
        <v>4510</v>
      </c>
      <c r="M564" s="18" t="s">
        <v>4509</v>
      </c>
      <c r="N564" s="16" t="s">
        <v>1827</v>
      </c>
      <c r="O564" s="16" t="s">
        <v>4220</v>
      </c>
      <c r="P564" s="16" t="s">
        <v>1839</v>
      </c>
      <c r="Q564" s="16" t="s">
        <v>4219</v>
      </c>
      <c r="R564" s="17" t="s">
        <v>1855</v>
      </c>
      <c r="S564" s="112" t="s">
        <v>4508</v>
      </c>
      <c r="T564" s="16" t="s">
        <v>4506</v>
      </c>
    </row>
    <row r="565" spans="1:20" x14ac:dyDescent="0.35">
      <c r="A565" s="18" t="s">
        <v>4222</v>
      </c>
      <c r="B565" s="18" t="s">
        <v>1862</v>
      </c>
      <c r="C565" s="17" t="s">
        <v>4498</v>
      </c>
      <c r="D565" s="17" t="s">
        <v>1867</v>
      </c>
      <c r="E565" s="17" t="s">
        <v>9520</v>
      </c>
      <c r="F565" s="26" t="str">
        <f t="shared" si="8"/>
        <v>3404906002600</v>
      </c>
      <c r="G565" s="18" t="s">
        <v>4505</v>
      </c>
      <c r="H565" s="18" t="s">
        <v>4504</v>
      </c>
      <c r="I565" s="18" t="s">
        <v>4503</v>
      </c>
      <c r="K565" s="18" t="s">
        <v>4221</v>
      </c>
      <c r="L565" s="18" t="s">
        <v>4502</v>
      </c>
      <c r="M565" s="18" t="s">
        <v>4501</v>
      </c>
      <c r="N565" s="16" t="s">
        <v>1830</v>
      </c>
      <c r="O565" s="16" t="s">
        <v>4220</v>
      </c>
      <c r="P565" s="16" t="s">
        <v>1839</v>
      </c>
      <c r="Q565" s="16" t="s">
        <v>4219</v>
      </c>
      <c r="R565" s="17" t="s">
        <v>1855</v>
      </c>
      <c r="S565" s="112" t="s">
        <v>4500</v>
      </c>
      <c r="T565" s="16" t="s">
        <v>4499</v>
      </c>
    </row>
    <row r="566" spans="1:20" x14ac:dyDescent="0.35">
      <c r="A566" s="18" t="s">
        <v>4222</v>
      </c>
      <c r="B566" s="18" t="s">
        <v>1862</v>
      </c>
      <c r="C566" s="17" t="s">
        <v>4491</v>
      </c>
      <c r="D566" s="17" t="s">
        <v>1914</v>
      </c>
      <c r="E566" s="17" t="s">
        <v>9520</v>
      </c>
      <c r="F566" s="26" t="str">
        <f t="shared" si="8"/>
        <v>3404906500200</v>
      </c>
      <c r="G566" s="18" t="s">
        <v>4497</v>
      </c>
      <c r="H566" s="18" t="s">
        <v>4496</v>
      </c>
      <c r="I566" s="18" t="s">
        <v>4495</v>
      </c>
      <c r="K566" s="18" t="s">
        <v>4490</v>
      </c>
      <c r="L566" s="18" t="s">
        <v>4494</v>
      </c>
      <c r="M566" s="18" t="s">
        <v>4493</v>
      </c>
      <c r="N566" s="16" t="s">
        <v>1827</v>
      </c>
      <c r="O566" s="16" t="s">
        <v>4241</v>
      </c>
      <c r="P566" s="16" t="s">
        <v>4240</v>
      </c>
      <c r="Q566" s="16" t="s">
        <v>4219</v>
      </c>
      <c r="R566" s="17" t="s">
        <v>1855</v>
      </c>
      <c r="S566" s="112" t="s">
        <v>4492</v>
      </c>
      <c r="T566" s="16" t="s">
        <v>4489</v>
      </c>
    </row>
    <row r="567" spans="1:20" x14ac:dyDescent="0.35">
      <c r="A567" s="18" t="s">
        <v>4222</v>
      </c>
      <c r="B567" s="18" t="s">
        <v>1862</v>
      </c>
      <c r="C567" s="17" t="s">
        <v>4486</v>
      </c>
      <c r="D567" s="17" t="s">
        <v>1831</v>
      </c>
      <c r="E567" s="17" t="s">
        <v>9520</v>
      </c>
      <c r="F567" s="26" t="str">
        <f t="shared" si="8"/>
        <v>3404906700500</v>
      </c>
      <c r="G567" s="18" t="s">
        <v>4488</v>
      </c>
      <c r="H567" s="18" t="s">
        <v>4353</v>
      </c>
      <c r="I567" s="18" t="s">
        <v>4352</v>
      </c>
      <c r="K567" s="18" t="s">
        <v>4347</v>
      </c>
      <c r="L567" s="18" t="s">
        <v>4351</v>
      </c>
      <c r="M567" s="18" t="s">
        <v>4350</v>
      </c>
      <c r="N567" s="16" t="s">
        <v>1827</v>
      </c>
      <c r="O567" s="16" t="s">
        <v>4241</v>
      </c>
      <c r="P567" s="16" t="s">
        <v>4240</v>
      </c>
      <c r="Q567" s="16" t="s">
        <v>4219</v>
      </c>
      <c r="R567" s="17" t="s">
        <v>1855</v>
      </c>
      <c r="S567" s="112" t="s">
        <v>4487</v>
      </c>
    </row>
    <row r="568" spans="1:20" x14ac:dyDescent="0.35">
      <c r="A568" s="18" t="s">
        <v>4222</v>
      </c>
      <c r="B568" s="18" t="s">
        <v>1862</v>
      </c>
      <c r="C568" s="17" t="s">
        <v>4482</v>
      </c>
      <c r="D568" s="17" t="s">
        <v>1914</v>
      </c>
      <c r="E568" s="17" t="s">
        <v>9520</v>
      </c>
      <c r="F568" s="26" t="str">
        <f t="shared" si="8"/>
        <v>3404906800200</v>
      </c>
      <c r="G568" s="18" t="s">
        <v>4485</v>
      </c>
      <c r="H568" s="18" t="s">
        <v>4484</v>
      </c>
      <c r="I568" s="18" t="s">
        <v>4481</v>
      </c>
      <c r="K568" s="18" t="s">
        <v>4257</v>
      </c>
      <c r="L568" s="18" t="s">
        <v>4480</v>
      </c>
      <c r="M568" s="18" t="s">
        <v>4479</v>
      </c>
      <c r="N568" s="16" t="s">
        <v>2078</v>
      </c>
      <c r="O568" s="16" t="s">
        <v>4232</v>
      </c>
      <c r="P568" s="16" t="s">
        <v>1867</v>
      </c>
      <c r="Q568" s="16" t="s">
        <v>4219</v>
      </c>
      <c r="R568" s="17" t="s">
        <v>1855</v>
      </c>
      <c r="S568" s="112" t="s">
        <v>4483</v>
      </c>
      <c r="T568" s="16" t="s">
        <v>4478</v>
      </c>
    </row>
    <row r="569" spans="1:20" x14ac:dyDescent="0.35">
      <c r="A569" s="18" t="s">
        <v>4222</v>
      </c>
      <c r="B569" s="18" t="s">
        <v>1862</v>
      </c>
      <c r="C569" s="17" t="s">
        <v>4471</v>
      </c>
      <c r="D569" s="17" t="s">
        <v>1914</v>
      </c>
      <c r="E569" s="17" t="s">
        <v>9520</v>
      </c>
      <c r="F569" s="26" t="str">
        <f t="shared" si="8"/>
        <v>3404907000200</v>
      </c>
      <c r="G569" s="18" t="s">
        <v>4477</v>
      </c>
      <c r="H569" s="18" t="s">
        <v>4476</v>
      </c>
      <c r="I569" s="18" t="s">
        <v>4475</v>
      </c>
      <c r="K569" s="18" t="s">
        <v>4257</v>
      </c>
      <c r="L569" s="18" t="s">
        <v>4474</v>
      </c>
      <c r="M569" s="18" t="s">
        <v>4473</v>
      </c>
      <c r="N569" s="16" t="s">
        <v>1827</v>
      </c>
      <c r="O569" s="16" t="s">
        <v>4232</v>
      </c>
      <c r="P569" s="16" t="s">
        <v>1867</v>
      </c>
      <c r="Q569" s="16" t="s">
        <v>4219</v>
      </c>
      <c r="R569" s="17" t="s">
        <v>1855</v>
      </c>
      <c r="S569" s="112" t="s">
        <v>4472</v>
      </c>
    </row>
    <row r="570" spans="1:20" x14ac:dyDescent="0.35">
      <c r="A570" s="18" t="s">
        <v>4222</v>
      </c>
      <c r="B570" s="18" t="s">
        <v>1862</v>
      </c>
      <c r="C570" s="17" t="s">
        <v>4467</v>
      </c>
      <c r="D570" s="17" t="s">
        <v>1914</v>
      </c>
      <c r="E570" s="17" t="s">
        <v>9520</v>
      </c>
      <c r="F570" s="26" t="str">
        <f t="shared" si="8"/>
        <v>3404907200200</v>
      </c>
      <c r="G570" s="18" t="s">
        <v>4470</v>
      </c>
      <c r="H570" s="18" t="s">
        <v>4469</v>
      </c>
      <c r="I570" s="18" t="s">
        <v>4466</v>
      </c>
      <c r="K570" s="18" t="s">
        <v>4347</v>
      </c>
      <c r="L570" s="18" t="s">
        <v>4465</v>
      </c>
      <c r="M570" s="18" t="s">
        <v>4464</v>
      </c>
      <c r="N570" s="16" t="s">
        <v>2078</v>
      </c>
      <c r="O570" s="16" t="s">
        <v>4254</v>
      </c>
      <c r="P570" s="16" t="s">
        <v>1839</v>
      </c>
      <c r="Q570" s="16" t="s">
        <v>4219</v>
      </c>
      <c r="R570" s="17" t="s">
        <v>1855</v>
      </c>
      <c r="S570" s="112" t="s">
        <v>4468</v>
      </c>
      <c r="T570" s="16" t="s">
        <v>4463</v>
      </c>
    </row>
    <row r="571" spans="1:20" x14ac:dyDescent="0.35">
      <c r="A571" s="18" t="s">
        <v>4222</v>
      </c>
      <c r="B571" s="18" t="s">
        <v>1862</v>
      </c>
      <c r="C571" s="17" t="s">
        <v>4455</v>
      </c>
      <c r="D571" s="17" t="s">
        <v>1949</v>
      </c>
      <c r="E571" s="17" t="s">
        <v>9520</v>
      </c>
      <c r="F571" s="26" t="str">
        <f t="shared" si="8"/>
        <v>3404907300400</v>
      </c>
      <c r="G571" s="18" t="s">
        <v>4462</v>
      </c>
      <c r="H571" s="18" t="s">
        <v>4461</v>
      </c>
      <c r="I571" s="18" t="s">
        <v>4460</v>
      </c>
      <c r="K571" s="18" t="s">
        <v>4255</v>
      </c>
      <c r="L571" s="18" t="s">
        <v>4459</v>
      </c>
      <c r="M571" s="18" t="s">
        <v>4458</v>
      </c>
      <c r="N571" s="16" t="s">
        <v>1827</v>
      </c>
      <c r="O571" s="16" t="s">
        <v>4254</v>
      </c>
      <c r="P571" s="16" t="s">
        <v>1839</v>
      </c>
      <c r="Q571" s="16" t="s">
        <v>4219</v>
      </c>
      <c r="R571" s="17" t="s">
        <v>1855</v>
      </c>
      <c r="S571" s="112" t="s">
        <v>4457</v>
      </c>
      <c r="T571" s="16" t="s">
        <v>4456</v>
      </c>
    </row>
    <row r="572" spans="1:20" x14ac:dyDescent="0.35">
      <c r="A572" s="18" t="s">
        <v>4222</v>
      </c>
      <c r="B572" s="18" t="s">
        <v>1862</v>
      </c>
      <c r="C572" s="17" t="s">
        <v>4449</v>
      </c>
      <c r="D572" s="17" t="s">
        <v>1914</v>
      </c>
      <c r="E572" s="17" t="s">
        <v>9520</v>
      </c>
      <c r="F572" s="26" t="str">
        <f t="shared" si="8"/>
        <v>3404907500200</v>
      </c>
      <c r="G572" s="18" t="s">
        <v>4454</v>
      </c>
      <c r="H572" s="18" t="s">
        <v>4316</v>
      </c>
      <c r="I572" s="18" t="s">
        <v>4453</v>
      </c>
      <c r="K572" s="18" t="s">
        <v>4311</v>
      </c>
      <c r="L572" s="18" t="s">
        <v>4452</v>
      </c>
      <c r="M572" s="18" t="s">
        <v>4448</v>
      </c>
      <c r="N572" s="16" t="s">
        <v>1827</v>
      </c>
      <c r="O572" s="16" t="s">
        <v>4254</v>
      </c>
      <c r="P572" s="16" t="s">
        <v>1839</v>
      </c>
      <c r="Q572" s="16" t="s">
        <v>4219</v>
      </c>
      <c r="R572" s="17" t="s">
        <v>1855</v>
      </c>
      <c r="S572" s="112" t="s">
        <v>4451</v>
      </c>
      <c r="T572" s="16" t="s">
        <v>4450</v>
      </c>
    </row>
    <row r="573" spans="1:20" x14ac:dyDescent="0.35">
      <c r="A573" s="18" t="s">
        <v>4222</v>
      </c>
      <c r="B573" s="18" t="s">
        <v>1862</v>
      </c>
      <c r="C573" s="17" t="s">
        <v>4441</v>
      </c>
      <c r="D573" s="17" t="s">
        <v>1914</v>
      </c>
      <c r="E573" s="17" t="s">
        <v>9520</v>
      </c>
      <c r="F573" s="26" t="str">
        <f t="shared" si="8"/>
        <v>3404907600200</v>
      </c>
      <c r="G573" s="18" t="s">
        <v>4447</v>
      </c>
      <c r="H573" s="18" t="s">
        <v>4446</v>
      </c>
      <c r="I573" s="18" t="s">
        <v>4443</v>
      </c>
      <c r="K573" s="18" t="s">
        <v>4311</v>
      </c>
      <c r="L573" s="18" t="s">
        <v>4442</v>
      </c>
      <c r="M573" s="18" t="s">
        <v>4445</v>
      </c>
      <c r="N573" s="16" t="s">
        <v>1827</v>
      </c>
      <c r="O573" s="16" t="s">
        <v>4232</v>
      </c>
      <c r="P573" s="16" t="s">
        <v>1867</v>
      </c>
      <c r="Q573" s="16" t="s">
        <v>4219</v>
      </c>
      <c r="R573" s="17" t="s">
        <v>1855</v>
      </c>
      <c r="S573" s="112" t="s">
        <v>4444</v>
      </c>
      <c r="T573" s="16" t="s">
        <v>4440</v>
      </c>
    </row>
    <row r="574" spans="1:20" x14ac:dyDescent="0.35">
      <c r="A574" s="18" t="s">
        <v>4222</v>
      </c>
      <c r="B574" s="18" t="s">
        <v>1862</v>
      </c>
      <c r="C574" s="17" t="s">
        <v>4433</v>
      </c>
      <c r="D574" s="17" t="s">
        <v>1914</v>
      </c>
      <c r="E574" s="17" t="s">
        <v>9520</v>
      </c>
      <c r="F574" s="26" t="str">
        <f t="shared" si="8"/>
        <v>3404907900200</v>
      </c>
      <c r="G574" s="18" t="s">
        <v>4439</v>
      </c>
      <c r="H574" s="18" t="s">
        <v>4438</v>
      </c>
      <c r="I574" s="18" t="s">
        <v>4437</v>
      </c>
      <c r="K574" s="18" t="s">
        <v>4311</v>
      </c>
      <c r="L574" s="18" t="s">
        <v>4434</v>
      </c>
      <c r="M574" s="18" t="s">
        <v>4436</v>
      </c>
      <c r="N574" s="16" t="s">
        <v>1827</v>
      </c>
      <c r="O574" s="16" t="s">
        <v>4232</v>
      </c>
      <c r="P574" s="16" t="s">
        <v>1867</v>
      </c>
      <c r="Q574" s="16" t="s">
        <v>1846</v>
      </c>
      <c r="R574" s="17" t="s">
        <v>1855</v>
      </c>
      <c r="S574" s="112" t="s">
        <v>4435</v>
      </c>
      <c r="T574" s="16" t="s">
        <v>4432</v>
      </c>
    </row>
    <row r="575" spans="1:20" x14ac:dyDescent="0.35">
      <c r="A575" s="18" t="s">
        <v>4222</v>
      </c>
      <c r="B575" s="18" t="s">
        <v>1862</v>
      </c>
      <c r="C575" s="17" t="s">
        <v>4423</v>
      </c>
      <c r="D575" s="17" t="s">
        <v>1867</v>
      </c>
      <c r="E575" s="17" t="s">
        <v>9520</v>
      </c>
      <c r="F575" s="26" t="str">
        <f t="shared" si="8"/>
        <v>3404909502600</v>
      </c>
      <c r="G575" s="18" t="s">
        <v>4431</v>
      </c>
      <c r="H575" s="18" t="s">
        <v>4430</v>
      </c>
      <c r="I575" s="18" t="s">
        <v>4429</v>
      </c>
      <c r="K575" s="18" t="s">
        <v>4424</v>
      </c>
      <c r="L575" s="18" t="s">
        <v>4428</v>
      </c>
      <c r="M575" s="18" t="s">
        <v>4427</v>
      </c>
      <c r="N575" s="16" t="s">
        <v>1830</v>
      </c>
      <c r="O575" s="16" t="s">
        <v>4232</v>
      </c>
      <c r="P575" s="16" t="s">
        <v>1867</v>
      </c>
      <c r="Q575" s="16" t="s">
        <v>3473</v>
      </c>
      <c r="R575" s="17" t="s">
        <v>1855</v>
      </c>
      <c r="S575" s="112" t="s">
        <v>4426</v>
      </c>
      <c r="T575" s="16" t="s">
        <v>4425</v>
      </c>
    </row>
    <row r="576" spans="1:20" x14ac:dyDescent="0.35">
      <c r="A576" s="18" t="s">
        <v>4222</v>
      </c>
      <c r="B576" s="18" t="s">
        <v>1862</v>
      </c>
      <c r="C576" s="17" t="s">
        <v>4417</v>
      </c>
      <c r="D576" s="17" t="s">
        <v>1949</v>
      </c>
      <c r="E576" s="17" t="s">
        <v>9520</v>
      </c>
      <c r="F576" s="26" t="str">
        <f t="shared" si="8"/>
        <v>3404909600400</v>
      </c>
      <c r="G576" s="18" t="s">
        <v>4422</v>
      </c>
      <c r="H576" s="18" t="s">
        <v>4421</v>
      </c>
      <c r="I576" s="18" t="s">
        <v>4420</v>
      </c>
      <c r="K576" s="18" t="s">
        <v>4406</v>
      </c>
      <c r="L576" s="18" t="s">
        <v>4416</v>
      </c>
      <c r="M576" s="18" t="s">
        <v>4419</v>
      </c>
      <c r="N576" s="16" t="s">
        <v>1827</v>
      </c>
      <c r="O576" s="16" t="s">
        <v>4254</v>
      </c>
      <c r="P576" s="16" t="s">
        <v>1839</v>
      </c>
      <c r="Q576" s="16" t="s">
        <v>4219</v>
      </c>
      <c r="R576" s="17" t="s">
        <v>1855</v>
      </c>
      <c r="S576" s="112" t="s">
        <v>4418</v>
      </c>
      <c r="T576" s="16" t="s">
        <v>4415</v>
      </c>
    </row>
    <row r="577" spans="1:20" x14ac:dyDescent="0.35">
      <c r="A577" s="18" t="s">
        <v>4222</v>
      </c>
      <c r="B577" s="18" t="s">
        <v>1862</v>
      </c>
      <c r="C577" s="17" t="s">
        <v>4407</v>
      </c>
      <c r="D577" s="17" t="s">
        <v>1949</v>
      </c>
      <c r="E577" s="17" t="s">
        <v>9520</v>
      </c>
      <c r="F577" s="26" t="str">
        <f t="shared" si="8"/>
        <v>3404910200400</v>
      </c>
      <c r="G577" s="18" t="s">
        <v>4414</v>
      </c>
      <c r="H577" s="18" t="s">
        <v>4413</v>
      </c>
      <c r="I577" s="18" t="s">
        <v>4412</v>
      </c>
      <c r="K577" s="18" t="s">
        <v>4406</v>
      </c>
      <c r="L577" s="18" t="s">
        <v>4409</v>
      </c>
      <c r="M577" s="18" t="s">
        <v>4411</v>
      </c>
      <c r="N577" s="16" t="s">
        <v>1827</v>
      </c>
      <c r="O577" s="16" t="s">
        <v>4254</v>
      </c>
      <c r="P577" s="16" t="s">
        <v>1839</v>
      </c>
      <c r="Q577" s="16" t="s">
        <v>4219</v>
      </c>
      <c r="R577" s="17" t="s">
        <v>1855</v>
      </c>
      <c r="S577" s="112" t="s">
        <v>4410</v>
      </c>
      <c r="T577" s="16" t="s">
        <v>4405</v>
      </c>
    </row>
    <row r="578" spans="1:20" x14ac:dyDescent="0.35">
      <c r="A578" s="18" t="s">
        <v>4222</v>
      </c>
      <c r="B578" s="18" t="s">
        <v>1862</v>
      </c>
      <c r="C578" s="17" t="s">
        <v>4397</v>
      </c>
      <c r="D578" s="17" t="s">
        <v>1914</v>
      </c>
      <c r="E578" s="17" t="s">
        <v>9520</v>
      </c>
      <c r="F578" s="26" t="str">
        <f t="shared" si="8"/>
        <v>3404910300200</v>
      </c>
      <c r="G578" s="18" t="s">
        <v>4404</v>
      </c>
      <c r="H578" s="18" t="s">
        <v>4403</v>
      </c>
      <c r="I578" s="18" t="s">
        <v>4402</v>
      </c>
      <c r="K578" s="18" t="s">
        <v>4286</v>
      </c>
      <c r="L578" s="18" t="s">
        <v>4401</v>
      </c>
      <c r="M578" s="18" t="s">
        <v>4399</v>
      </c>
      <c r="N578" s="16" t="s">
        <v>1827</v>
      </c>
      <c r="O578" s="16" t="s">
        <v>4254</v>
      </c>
      <c r="P578" s="16" t="s">
        <v>1839</v>
      </c>
      <c r="Q578" s="16" t="s">
        <v>4219</v>
      </c>
      <c r="R578" s="17" t="s">
        <v>1855</v>
      </c>
      <c r="S578" s="112" t="s">
        <v>4400</v>
      </c>
      <c r="T578" s="16" t="s">
        <v>4398</v>
      </c>
    </row>
    <row r="579" spans="1:20" x14ac:dyDescent="0.35">
      <c r="A579" s="18" t="s">
        <v>4222</v>
      </c>
      <c r="B579" s="18" t="s">
        <v>1862</v>
      </c>
      <c r="C579" s="17" t="s">
        <v>4393</v>
      </c>
      <c r="D579" s="17" t="s">
        <v>1914</v>
      </c>
      <c r="E579" s="17" t="s">
        <v>9520</v>
      </c>
      <c r="F579" s="26" t="str">
        <f t="shared" ref="F579:F642" si="9">CONCATENATE(C579,D579,E579)</f>
        <v>3404910600200</v>
      </c>
      <c r="G579" s="18" t="s">
        <v>4396</v>
      </c>
      <c r="H579" s="18" t="s">
        <v>4395</v>
      </c>
      <c r="I579" s="18" t="s">
        <v>4392</v>
      </c>
      <c r="K579" s="18" t="s">
        <v>4391</v>
      </c>
      <c r="L579" s="18" t="s">
        <v>4390</v>
      </c>
      <c r="M579" s="18" t="s">
        <v>4389</v>
      </c>
      <c r="N579" s="16" t="s">
        <v>2078</v>
      </c>
      <c r="O579" s="16" t="s">
        <v>4241</v>
      </c>
      <c r="P579" s="16" t="s">
        <v>4240</v>
      </c>
      <c r="Q579" s="16" t="s">
        <v>4219</v>
      </c>
      <c r="R579" s="17" t="s">
        <v>1855</v>
      </c>
      <c r="S579" s="112" t="s">
        <v>4394</v>
      </c>
    </row>
    <row r="580" spans="1:20" x14ac:dyDescent="0.35">
      <c r="A580" s="18" t="s">
        <v>4222</v>
      </c>
      <c r="B580" s="18" t="s">
        <v>1862</v>
      </c>
      <c r="C580" s="17" t="s">
        <v>4382</v>
      </c>
      <c r="D580" s="17" t="s">
        <v>1914</v>
      </c>
      <c r="E580" s="17" t="s">
        <v>9520</v>
      </c>
      <c r="F580" s="26" t="str">
        <f t="shared" si="9"/>
        <v>3404910900200</v>
      </c>
      <c r="G580" s="18" t="s">
        <v>4388</v>
      </c>
      <c r="H580" s="18" t="s">
        <v>4387</v>
      </c>
      <c r="I580" s="18" t="s">
        <v>4386</v>
      </c>
      <c r="K580" s="18" t="s">
        <v>4366</v>
      </c>
      <c r="L580" s="18" t="s">
        <v>4385</v>
      </c>
      <c r="M580" s="18" t="s">
        <v>4384</v>
      </c>
      <c r="N580" s="16" t="s">
        <v>1827</v>
      </c>
      <c r="O580" s="16" t="s">
        <v>4241</v>
      </c>
      <c r="P580" s="16" t="s">
        <v>4240</v>
      </c>
      <c r="Q580" s="16" t="s">
        <v>4219</v>
      </c>
      <c r="R580" s="17" t="s">
        <v>1855</v>
      </c>
      <c r="S580" s="112" t="s">
        <v>4383</v>
      </c>
      <c r="T580" s="16" t="s">
        <v>4381</v>
      </c>
    </row>
    <row r="581" spans="1:20" x14ac:dyDescent="0.35">
      <c r="A581" s="18" t="s">
        <v>4222</v>
      </c>
      <c r="B581" s="18" t="s">
        <v>1862</v>
      </c>
      <c r="C581" s="17" t="s">
        <v>4375</v>
      </c>
      <c r="D581" s="17" t="s">
        <v>1914</v>
      </c>
      <c r="E581" s="17" t="s">
        <v>9520</v>
      </c>
      <c r="F581" s="26" t="str">
        <f t="shared" si="9"/>
        <v>3404911200200</v>
      </c>
      <c r="G581" s="18" t="s">
        <v>4380</v>
      </c>
      <c r="H581" s="18" t="s">
        <v>4379</v>
      </c>
      <c r="I581" s="18" t="s">
        <v>4374</v>
      </c>
      <c r="K581" s="18" t="s">
        <v>4364</v>
      </c>
      <c r="L581" s="18" t="s">
        <v>4373</v>
      </c>
      <c r="M581" s="18" t="s">
        <v>4378</v>
      </c>
      <c r="N581" s="16" t="s">
        <v>1827</v>
      </c>
      <c r="O581" s="16" t="s">
        <v>4241</v>
      </c>
      <c r="P581" s="16" t="s">
        <v>4240</v>
      </c>
      <c r="Q581" s="16" t="s">
        <v>4219</v>
      </c>
      <c r="R581" s="17" t="s">
        <v>1855</v>
      </c>
      <c r="S581" s="112" t="s">
        <v>4377</v>
      </c>
      <c r="T581" s="16" t="s">
        <v>4376</v>
      </c>
    </row>
    <row r="582" spans="1:20" x14ac:dyDescent="0.35">
      <c r="A582" s="18" t="s">
        <v>4222</v>
      </c>
      <c r="B582" s="18" t="s">
        <v>1862</v>
      </c>
      <c r="C582" s="17" t="s">
        <v>4365</v>
      </c>
      <c r="D582" s="17" t="s">
        <v>1928</v>
      </c>
      <c r="E582" s="17" t="s">
        <v>9520</v>
      </c>
      <c r="F582" s="26" t="str">
        <f t="shared" si="9"/>
        <v>3404911301700</v>
      </c>
      <c r="G582" s="18" t="s">
        <v>4372</v>
      </c>
      <c r="H582" s="18" t="s">
        <v>4371</v>
      </c>
      <c r="I582" s="18" t="s">
        <v>4370</v>
      </c>
      <c r="K582" s="18" t="s">
        <v>4364</v>
      </c>
      <c r="L582" s="18" t="s">
        <v>4369</v>
      </c>
      <c r="M582" s="18" t="s">
        <v>4368</v>
      </c>
      <c r="N582" s="16" t="s">
        <v>1829</v>
      </c>
      <c r="O582" s="16" t="s">
        <v>4241</v>
      </c>
      <c r="P582" s="16" t="s">
        <v>4240</v>
      </c>
      <c r="Q582" s="16" t="s">
        <v>4219</v>
      </c>
      <c r="R582" s="17" t="s">
        <v>1855</v>
      </c>
      <c r="S582" s="112" t="s">
        <v>4367</v>
      </c>
      <c r="T582" s="16" t="s">
        <v>4363</v>
      </c>
    </row>
    <row r="583" spans="1:20" x14ac:dyDescent="0.35">
      <c r="A583" s="18" t="s">
        <v>4222</v>
      </c>
      <c r="B583" s="18" t="s">
        <v>1862</v>
      </c>
      <c r="C583" s="17" t="s">
        <v>4358</v>
      </c>
      <c r="D583" s="17" t="s">
        <v>1914</v>
      </c>
      <c r="E583" s="17" t="s">
        <v>9520</v>
      </c>
      <c r="F583" s="26" t="str">
        <f t="shared" si="9"/>
        <v>3404911400200</v>
      </c>
      <c r="G583" s="18" t="s">
        <v>4362</v>
      </c>
      <c r="H583" s="18" t="s">
        <v>4361</v>
      </c>
      <c r="I583" s="18" t="s">
        <v>4357</v>
      </c>
      <c r="K583" s="18" t="s">
        <v>3607</v>
      </c>
      <c r="L583" s="18" t="s">
        <v>4356</v>
      </c>
      <c r="M583" s="18" t="s">
        <v>4360</v>
      </c>
      <c r="N583" s="16" t="s">
        <v>1827</v>
      </c>
      <c r="O583" s="16" t="s">
        <v>3506</v>
      </c>
      <c r="P583" s="16" t="s">
        <v>3451</v>
      </c>
      <c r="Q583" s="16" t="s">
        <v>1846</v>
      </c>
      <c r="R583" s="17" t="s">
        <v>1855</v>
      </c>
      <c r="S583" s="112" t="s">
        <v>4359</v>
      </c>
      <c r="T583" s="16" t="s">
        <v>4355</v>
      </c>
    </row>
    <row r="584" spans="1:20" x14ac:dyDescent="0.35">
      <c r="A584" s="18" t="s">
        <v>4222</v>
      </c>
      <c r="B584" s="18" t="s">
        <v>1862</v>
      </c>
      <c r="C584" s="17" t="s">
        <v>4348</v>
      </c>
      <c r="D584" s="17" t="s">
        <v>1879</v>
      </c>
      <c r="E584" s="17" t="s">
        <v>9520</v>
      </c>
      <c r="F584" s="26" t="str">
        <f t="shared" si="9"/>
        <v>3404911501600</v>
      </c>
      <c r="G584" s="18" t="s">
        <v>4354</v>
      </c>
      <c r="H584" s="18" t="s">
        <v>4353</v>
      </c>
      <c r="I584" s="18" t="s">
        <v>4352</v>
      </c>
      <c r="K584" s="18" t="s">
        <v>4347</v>
      </c>
      <c r="L584" s="18" t="s">
        <v>4351</v>
      </c>
      <c r="M584" s="18" t="s">
        <v>4350</v>
      </c>
      <c r="N584" s="16" t="s">
        <v>1829</v>
      </c>
      <c r="O584" s="16" t="s">
        <v>4241</v>
      </c>
      <c r="P584" s="16" t="s">
        <v>4240</v>
      </c>
      <c r="Q584" s="16" t="s">
        <v>4219</v>
      </c>
      <c r="R584" s="17" t="s">
        <v>1855</v>
      </c>
      <c r="S584" s="112" t="s">
        <v>4349</v>
      </c>
      <c r="T584" s="16" t="s">
        <v>4346</v>
      </c>
    </row>
    <row r="585" spans="1:20" x14ac:dyDescent="0.35">
      <c r="A585" s="18" t="s">
        <v>4222</v>
      </c>
      <c r="B585" s="18" t="s">
        <v>1862</v>
      </c>
      <c r="C585" s="17" t="s">
        <v>4338</v>
      </c>
      <c r="D585" s="17" t="s">
        <v>1867</v>
      </c>
      <c r="E585" s="17" t="s">
        <v>9520</v>
      </c>
      <c r="F585" s="26" t="str">
        <f t="shared" si="9"/>
        <v>3404911602600</v>
      </c>
      <c r="G585" s="18" t="s">
        <v>4345</v>
      </c>
      <c r="H585" s="18" t="s">
        <v>4344</v>
      </c>
      <c r="I585" s="18" t="s">
        <v>4343</v>
      </c>
      <c r="K585" s="18" t="s">
        <v>4337</v>
      </c>
      <c r="L585" s="18" t="s">
        <v>4339</v>
      </c>
      <c r="M585" s="18" t="s">
        <v>4342</v>
      </c>
      <c r="N585" s="16" t="s">
        <v>1830</v>
      </c>
      <c r="O585" s="16" t="s">
        <v>4224</v>
      </c>
      <c r="P585" s="16" t="s">
        <v>4223</v>
      </c>
      <c r="Q585" s="16" t="s">
        <v>4219</v>
      </c>
      <c r="R585" s="17" t="s">
        <v>1855</v>
      </c>
      <c r="S585" s="112" t="s">
        <v>4341</v>
      </c>
      <c r="T585" s="16" t="s">
        <v>4340</v>
      </c>
    </row>
    <row r="586" spans="1:20" x14ac:dyDescent="0.35">
      <c r="A586" s="18" t="s">
        <v>4222</v>
      </c>
      <c r="B586" s="18" t="s">
        <v>1862</v>
      </c>
      <c r="C586" s="17" t="s">
        <v>4328</v>
      </c>
      <c r="D586" s="17" t="s">
        <v>1879</v>
      </c>
      <c r="E586" s="17" t="s">
        <v>9520</v>
      </c>
      <c r="F586" s="26" t="str">
        <f t="shared" si="9"/>
        <v>3404911701600</v>
      </c>
      <c r="G586" s="18" t="s">
        <v>4336</v>
      </c>
      <c r="H586" s="18" t="s">
        <v>4335</v>
      </c>
      <c r="I586" s="18" t="s">
        <v>4334</v>
      </c>
      <c r="K586" s="18" t="s">
        <v>4327</v>
      </c>
      <c r="L586" s="18" t="s">
        <v>4333</v>
      </c>
      <c r="M586" s="18" t="s">
        <v>4332</v>
      </c>
      <c r="N586" s="16" t="s">
        <v>1829</v>
      </c>
      <c r="O586" s="16" t="s">
        <v>4272</v>
      </c>
      <c r="P586" s="16" t="s">
        <v>4223</v>
      </c>
      <c r="Q586" s="16" t="s">
        <v>1846</v>
      </c>
      <c r="R586" s="17" t="s">
        <v>1855</v>
      </c>
      <c r="S586" s="112" t="s">
        <v>4331</v>
      </c>
      <c r="T586" s="16" t="s">
        <v>4330</v>
      </c>
    </row>
    <row r="587" spans="1:20" x14ac:dyDescent="0.35">
      <c r="A587" s="18" t="s">
        <v>4222</v>
      </c>
      <c r="B587" s="18" t="s">
        <v>1862</v>
      </c>
      <c r="C587" s="17" t="s">
        <v>4319</v>
      </c>
      <c r="D587" s="17" t="s">
        <v>1867</v>
      </c>
      <c r="E587" s="17" t="s">
        <v>9520</v>
      </c>
      <c r="F587" s="26" t="str">
        <f t="shared" si="9"/>
        <v>3404911802600</v>
      </c>
      <c r="G587" s="18" t="s">
        <v>4326</v>
      </c>
      <c r="H587" s="18" t="s">
        <v>4325</v>
      </c>
      <c r="I587" s="18" t="s">
        <v>4322</v>
      </c>
      <c r="K587" s="18" t="s">
        <v>4320</v>
      </c>
      <c r="L587" s="18" t="s">
        <v>4321</v>
      </c>
      <c r="M587" s="18" t="s">
        <v>4324</v>
      </c>
      <c r="N587" s="16" t="s">
        <v>1830</v>
      </c>
      <c r="O587" s="16" t="s">
        <v>4224</v>
      </c>
      <c r="P587" s="16" t="s">
        <v>4223</v>
      </c>
      <c r="Q587" s="16" t="s">
        <v>1846</v>
      </c>
      <c r="R587" s="17" t="s">
        <v>1855</v>
      </c>
      <c r="S587" s="112" t="s">
        <v>4323</v>
      </c>
      <c r="T587" s="16" t="s">
        <v>4318</v>
      </c>
    </row>
    <row r="588" spans="1:20" x14ac:dyDescent="0.35">
      <c r="A588" s="18" t="s">
        <v>4222</v>
      </c>
      <c r="B588" s="18" t="s">
        <v>1862</v>
      </c>
      <c r="C588" s="17" t="s">
        <v>4312</v>
      </c>
      <c r="D588" s="17" t="s">
        <v>1820</v>
      </c>
      <c r="E588" s="17" t="s">
        <v>9520</v>
      </c>
      <c r="F588" s="26" t="str">
        <f t="shared" si="9"/>
        <v>3404912001300</v>
      </c>
      <c r="G588" s="18" t="s">
        <v>4317</v>
      </c>
      <c r="H588" s="18" t="s">
        <v>4316</v>
      </c>
      <c r="I588" s="18" t="s">
        <v>4315</v>
      </c>
      <c r="K588" s="18" t="s">
        <v>4311</v>
      </c>
      <c r="L588" s="18" t="s">
        <v>4314</v>
      </c>
      <c r="M588" s="18" t="s">
        <v>4310</v>
      </c>
      <c r="N588" s="16" t="s">
        <v>1829</v>
      </c>
      <c r="O588" s="16" t="s">
        <v>4254</v>
      </c>
      <c r="P588" s="16" t="s">
        <v>1839</v>
      </c>
      <c r="Q588" s="16" t="s">
        <v>4219</v>
      </c>
      <c r="R588" s="17" t="s">
        <v>1855</v>
      </c>
      <c r="S588" s="112" t="s">
        <v>4313</v>
      </c>
      <c r="T588" s="16" t="s">
        <v>4309</v>
      </c>
    </row>
    <row r="589" spans="1:20" x14ac:dyDescent="0.35">
      <c r="A589" s="18" t="s">
        <v>4222</v>
      </c>
      <c r="B589" s="18" t="s">
        <v>1862</v>
      </c>
      <c r="C589" s="17" t="s">
        <v>4304</v>
      </c>
      <c r="D589" s="17" t="s">
        <v>1928</v>
      </c>
      <c r="E589" s="17" t="s">
        <v>9520</v>
      </c>
      <c r="F589" s="26" t="str">
        <f t="shared" si="9"/>
        <v>3404912101700</v>
      </c>
      <c r="G589" s="18" t="s">
        <v>4308</v>
      </c>
      <c r="H589" s="18" t="s">
        <v>4307</v>
      </c>
      <c r="I589" s="18" t="s">
        <v>4303</v>
      </c>
      <c r="K589" s="18" t="s">
        <v>4302</v>
      </c>
      <c r="L589" s="18" t="s">
        <v>4301</v>
      </c>
      <c r="M589" s="18" t="s">
        <v>4306</v>
      </c>
      <c r="N589" s="16" t="s">
        <v>1829</v>
      </c>
      <c r="O589" s="16" t="s">
        <v>4272</v>
      </c>
      <c r="P589" s="16" t="s">
        <v>4223</v>
      </c>
      <c r="Q589" s="16" t="s">
        <v>4219</v>
      </c>
      <c r="R589" s="17" t="s">
        <v>1855</v>
      </c>
      <c r="S589" s="112" t="s">
        <v>4305</v>
      </c>
      <c r="T589" s="16" t="s">
        <v>4300</v>
      </c>
    </row>
    <row r="590" spans="1:20" x14ac:dyDescent="0.35">
      <c r="A590" s="18" t="s">
        <v>4222</v>
      </c>
      <c r="B590" s="18" t="s">
        <v>1862</v>
      </c>
      <c r="C590" s="17" t="s">
        <v>4296</v>
      </c>
      <c r="D590" s="17" t="s">
        <v>1879</v>
      </c>
      <c r="E590" s="17" t="s">
        <v>9520</v>
      </c>
      <c r="F590" s="26" t="str">
        <f t="shared" si="9"/>
        <v>3404912401600</v>
      </c>
      <c r="G590" s="18" t="s">
        <v>4299</v>
      </c>
      <c r="H590" s="18" t="s">
        <v>4298</v>
      </c>
      <c r="I590" s="18" t="s">
        <v>4295</v>
      </c>
      <c r="K590" s="18" t="s">
        <v>4294</v>
      </c>
      <c r="L590" s="18" t="s">
        <v>4293</v>
      </c>
      <c r="M590" s="18" t="s">
        <v>4292</v>
      </c>
      <c r="N590" s="16" t="s">
        <v>1829</v>
      </c>
      <c r="O590" s="16" t="s">
        <v>3506</v>
      </c>
      <c r="P590" s="16" t="s">
        <v>3451</v>
      </c>
      <c r="Q590" s="16" t="s">
        <v>4219</v>
      </c>
      <c r="R590" s="17" t="s">
        <v>1855</v>
      </c>
      <c r="S590" s="112" t="s">
        <v>4297</v>
      </c>
      <c r="T590" s="16" t="s">
        <v>4291</v>
      </c>
    </row>
    <row r="591" spans="1:20" x14ac:dyDescent="0.35">
      <c r="A591" s="18" t="s">
        <v>4222</v>
      </c>
      <c r="B591" s="18" t="s">
        <v>1862</v>
      </c>
      <c r="C591" s="17" t="s">
        <v>4282</v>
      </c>
      <c r="D591" s="17" t="s">
        <v>1820</v>
      </c>
      <c r="E591" s="17" t="s">
        <v>9520</v>
      </c>
      <c r="F591" s="26" t="str">
        <f t="shared" si="9"/>
        <v>3404912501300</v>
      </c>
      <c r="G591" s="18" t="s">
        <v>4290</v>
      </c>
      <c r="H591" s="18" t="s">
        <v>4289</v>
      </c>
      <c r="I591" s="18" t="s">
        <v>4288</v>
      </c>
      <c r="K591" s="18" t="s">
        <v>4286</v>
      </c>
      <c r="L591" s="18" t="s">
        <v>4285</v>
      </c>
      <c r="M591" s="18" t="s">
        <v>4284</v>
      </c>
      <c r="N591" s="16" t="s">
        <v>1829</v>
      </c>
      <c r="O591" s="16" t="s">
        <v>4254</v>
      </c>
      <c r="P591" s="16" t="s">
        <v>1839</v>
      </c>
      <c r="Q591" s="16" t="s">
        <v>4219</v>
      </c>
      <c r="R591" s="17" t="s">
        <v>1855</v>
      </c>
      <c r="S591" s="112" t="s">
        <v>4287</v>
      </c>
      <c r="T591" s="16" t="s">
        <v>4283</v>
      </c>
    </row>
    <row r="592" spans="1:20" x14ac:dyDescent="0.35">
      <c r="A592" s="18" t="s">
        <v>4222</v>
      </c>
      <c r="B592" s="18" t="s">
        <v>1862</v>
      </c>
      <c r="C592" s="17" t="s">
        <v>4274</v>
      </c>
      <c r="D592" s="17" t="s">
        <v>1928</v>
      </c>
      <c r="E592" s="17" t="s">
        <v>9520</v>
      </c>
      <c r="F592" s="26" t="str">
        <f t="shared" si="9"/>
        <v>3404912601700</v>
      </c>
      <c r="G592" s="18" t="s">
        <v>4281</v>
      </c>
      <c r="H592" s="18" t="s">
        <v>4280</v>
      </c>
      <c r="I592" s="18" t="s">
        <v>4277</v>
      </c>
      <c r="K592" s="18" t="s">
        <v>4273</v>
      </c>
      <c r="L592" s="18" t="s">
        <v>4276</v>
      </c>
      <c r="M592" s="18" t="s">
        <v>4279</v>
      </c>
      <c r="N592" s="16" t="s">
        <v>1829</v>
      </c>
      <c r="O592" s="16" t="s">
        <v>4272</v>
      </c>
      <c r="P592" s="16" t="s">
        <v>4223</v>
      </c>
      <c r="Q592" s="16" t="s">
        <v>4219</v>
      </c>
      <c r="R592" s="17" t="s">
        <v>1855</v>
      </c>
      <c r="S592" s="112" t="s">
        <v>4278</v>
      </c>
      <c r="T592" s="16" t="s">
        <v>4275</v>
      </c>
    </row>
    <row r="593" spans="1:20" x14ac:dyDescent="0.35">
      <c r="A593" s="18" t="s">
        <v>4222</v>
      </c>
      <c r="B593" s="18" t="s">
        <v>1862</v>
      </c>
      <c r="C593" s="17" t="s">
        <v>4265</v>
      </c>
      <c r="D593" s="17" t="s">
        <v>1879</v>
      </c>
      <c r="E593" s="17" t="s">
        <v>9520</v>
      </c>
      <c r="F593" s="26" t="str">
        <f t="shared" si="9"/>
        <v>3404912701600</v>
      </c>
      <c r="G593" s="18" t="s">
        <v>4271</v>
      </c>
      <c r="H593" s="18" t="s">
        <v>4270</v>
      </c>
      <c r="I593" s="18" t="s">
        <v>4267</v>
      </c>
      <c r="K593" s="18" t="s">
        <v>4225</v>
      </c>
      <c r="L593" s="18" t="s">
        <v>4266</v>
      </c>
      <c r="M593" s="18" t="s">
        <v>4269</v>
      </c>
      <c r="N593" s="16" t="s">
        <v>1829</v>
      </c>
      <c r="O593" s="16" t="s">
        <v>4224</v>
      </c>
      <c r="P593" s="16" t="s">
        <v>4223</v>
      </c>
      <c r="Q593" s="16" t="s">
        <v>4219</v>
      </c>
      <c r="R593" s="17" t="s">
        <v>1855</v>
      </c>
      <c r="S593" s="112" t="s">
        <v>4268</v>
      </c>
      <c r="T593" s="16" t="s">
        <v>4264</v>
      </c>
    </row>
    <row r="594" spans="1:20" x14ac:dyDescent="0.35">
      <c r="A594" s="18" t="s">
        <v>4222</v>
      </c>
      <c r="B594" s="18" t="s">
        <v>1862</v>
      </c>
      <c r="C594" s="17" t="s">
        <v>4256</v>
      </c>
      <c r="D594" s="17" t="s">
        <v>1879</v>
      </c>
      <c r="E594" s="17" t="s">
        <v>9520</v>
      </c>
      <c r="F594" s="26" t="str">
        <f t="shared" si="9"/>
        <v>3404912801600</v>
      </c>
      <c r="G594" s="18" t="s">
        <v>4263</v>
      </c>
      <c r="H594" s="18" t="s">
        <v>4262</v>
      </c>
      <c r="I594" s="18" t="s">
        <v>4261</v>
      </c>
      <c r="K594" s="18" t="s">
        <v>4255</v>
      </c>
      <c r="L594" s="18" t="s">
        <v>4260</v>
      </c>
      <c r="M594" s="18" t="s">
        <v>4259</v>
      </c>
      <c r="N594" s="16" t="s">
        <v>1829</v>
      </c>
      <c r="O594" s="16" t="s">
        <v>4254</v>
      </c>
      <c r="P594" s="16" t="s">
        <v>1839</v>
      </c>
      <c r="Q594" s="16" t="s">
        <v>4219</v>
      </c>
      <c r="R594" s="17" t="s">
        <v>1855</v>
      </c>
      <c r="S594" s="112" t="s">
        <v>4258</v>
      </c>
      <c r="T594" s="16" t="s">
        <v>4253</v>
      </c>
    </row>
    <row r="595" spans="1:20" x14ac:dyDescent="0.35">
      <c r="A595" s="18" t="s">
        <v>4222</v>
      </c>
      <c r="B595" s="18" t="s">
        <v>1862</v>
      </c>
      <c r="C595" s="17" t="s">
        <v>4242</v>
      </c>
      <c r="D595" s="17" t="s">
        <v>1867</v>
      </c>
      <c r="E595" s="17" t="s">
        <v>9520</v>
      </c>
      <c r="F595" s="26" t="str">
        <f t="shared" si="9"/>
        <v>3404918702600</v>
      </c>
      <c r="G595" s="18" t="s">
        <v>4252</v>
      </c>
      <c r="H595" s="18" t="s">
        <v>4251</v>
      </c>
      <c r="I595" s="18" t="s">
        <v>4250</v>
      </c>
      <c r="K595" s="18" t="s">
        <v>4245</v>
      </c>
      <c r="L595" s="18" t="s">
        <v>4249</v>
      </c>
      <c r="M595" s="18" t="s">
        <v>4248</v>
      </c>
      <c r="N595" s="16" t="s">
        <v>1830</v>
      </c>
      <c r="O595" s="16" t="s">
        <v>4220</v>
      </c>
      <c r="P595" s="16" t="s">
        <v>1839</v>
      </c>
      <c r="Q595" s="16" t="s">
        <v>4219</v>
      </c>
      <c r="R595" s="17" t="s">
        <v>1855</v>
      </c>
      <c r="S595" s="112" t="s">
        <v>4247</v>
      </c>
      <c r="T595" s="16" t="s">
        <v>4246</v>
      </c>
    </row>
    <row r="596" spans="1:20" x14ac:dyDescent="0.35">
      <c r="A596" s="18" t="s">
        <v>4222</v>
      </c>
      <c r="B596" s="18" t="s">
        <v>1862</v>
      </c>
      <c r="C596" s="17" t="s">
        <v>4229</v>
      </c>
      <c r="D596" s="17" t="s">
        <v>1867</v>
      </c>
      <c r="E596" s="17" t="s">
        <v>9520</v>
      </c>
      <c r="F596" s="26" t="str">
        <f t="shared" si="9"/>
        <v>3404922002600</v>
      </c>
      <c r="G596" s="18" t="s">
        <v>4239</v>
      </c>
      <c r="H596" s="18" t="s">
        <v>4238</v>
      </c>
      <c r="I596" s="18" t="s">
        <v>4237</v>
      </c>
      <c r="K596" s="18" t="s">
        <v>4228</v>
      </c>
      <c r="L596" s="18" t="s">
        <v>4236</v>
      </c>
      <c r="M596" s="18" t="s">
        <v>4235</v>
      </c>
      <c r="N596" s="16" t="s">
        <v>1830</v>
      </c>
      <c r="O596" s="16" t="s">
        <v>4232</v>
      </c>
      <c r="P596" s="16" t="s">
        <v>1867</v>
      </c>
      <c r="Q596" s="16" t="s">
        <v>3473</v>
      </c>
      <c r="R596" s="17" t="s">
        <v>1855</v>
      </c>
      <c r="S596" s="112" t="s">
        <v>4234</v>
      </c>
      <c r="T596" s="16" t="s">
        <v>4230</v>
      </c>
    </row>
    <row r="597" spans="1:20" x14ac:dyDescent="0.35">
      <c r="A597" s="18" t="s">
        <v>4000</v>
      </c>
      <c r="B597" s="18" t="s">
        <v>1862</v>
      </c>
      <c r="C597" s="17" t="s">
        <v>4214</v>
      </c>
      <c r="D597" s="17" t="s">
        <v>1867</v>
      </c>
      <c r="E597" s="17" t="s">
        <v>9520</v>
      </c>
      <c r="F597" s="26" t="str">
        <f t="shared" si="9"/>
        <v>3505000102600</v>
      </c>
      <c r="G597" s="18" t="s">
        <v>4218</v>
      </c>
      <c r="H597" s="18" t="s">
        <v>4217</v>
      </c>
      <c r="I597" s="18" t="s">
        <v>4213</v>
      </c>
      <c r="K597" s="18" t="s">
        <v>4212</v>
      </c>
      <c r="L597" s="18" t="s">
        <v>4211</v>
      </c>
      <c r="M597" s="18" t="s">
        <v>4216</v>
      </c>
      <c r="N597" s="16" t="s">
        <v>1830</v>
      </c>
      <c r="O597" s="16" t="s">
        <v>3225</v>
      </c>
      <c r="P597" s="16" t="s">
        <v>3224</v>
      </c>
      <c r="Q597" s="16" t="s">
        <v>1879</v>
      </c>
      <c r="R597" s="17" t="s">
        <v>1855</v>
      </c>
      <c r="S597" s="112" t="s">
        <v>4215</v>
      </c>
      <c r="T597" s="16" t="s">
        <v>4210</v>
      </c>
    </row>
    <row r="598" spans="1:20" x14ac:dyDescent="0.35">
      <c r="A598" s="18" t="s">
        <v>4000</v>
      </c>
      <c r="B598" s="18" t="s">
        <v>1862</v>
      </c>
      <c r="C598" s="17" t="s">
        <v>4201</v>
      </c>
      <c r="D598" s="17" t="s">
        <v>1867</v>
      </c>
      <c r="E598" s="17" t="s">
        <v>9520</v>
      </c>
      <c r="F598" s="26" t="str">
        <f t="shared" si="9"/>
        <v>3505000202600</v>
      </c>
      <c r="G598" s="18" t="s">
        <v>4209</v>
      </c>
      <c r="H598" s="18" t="s">
        <v>4208</v>
      </c>
      <c r="I598" s="18" t="s">
        <v>4205</v>
      </c>
      <c r="J598" s="16" t="s">
        <v>4204</v>
      </c>
      <c r="K598" s="18" t="s">
        <v>4203</v>
      </c>
      <c r="L598" s="18" t="s">
        <v>4202</v>
      </c>
      <c r="M598" s="18" t="s">
        <v>4207</v>
      </c>
      <c r="N598" s="16" t="s">
        <v>1834</v>
      </c>
      <c r="O598" s="16" t="s">
        <v>3966</v>
      </c>
      <c r="P598" s="16" t="s">
        <v>1880</v>
      </c>
      <c r="Q598" s="16" t="s">
        <v>1879</v>
      </c>
      <c r="R598" s="17" t="s">
        <v>1855</v>
      </c>
      <c r="S598" s="112" t="s">
        <v>4206</v>
      </c>
      <c r="T598" s="16" t="s">
        <v>4200</v>
      </c>
    </row>
    <row r="599" spans="1:20" x14ac:dyDescent="0.35">
      <c r="A599" s="18" t="s">
        <v>4000</v>
      </c>
      <c r="B599" s="18" t="s">
        <v>1862</v>
      </c>
      <c r="C599" s="17" t="s">
        <v>4195</v>
      </c>
      <c r="D599" s="17" t="s">
        <v>1867</v>
      </c>
      <c r="E599" s="17" t="s">
        <v>9520</v>
      </c>
      <c r="F599" s="26" t="str">
        <f t="shared" si="9"/>
        <v>3505000902600</v>
      </c>
      <c r="G599" s="18" t="s">
        <v>4199</v>
      </c>
      <c r="H599" s="18" t="s">
        <v>4198</v>
      </c>
      <c r="I599" s="18" t="s">
        <v>4194</v>
      </c>
      <c r="J599" s="16" t="s">
        <v>4193</v>
      </c>
      <c r="K599" s="18" t="s">
        <v>4192</v>
      </c>
      <c r="L599" s="18" t="s">
        <v>4191</v>
      </c>
      <c r="M599" s="18" t="s">
        <v>4190</v>
      </c>
      <c r="N599" s="16" t="s">
        <v>1830</v>
      </c>
      <c r="O599" s="16" t="s">
        <v>3225</v>
      </c>
      <c r="P599" s="16" t="s">
        <v>3224</v>
      </c>
      <c r="Q599" s="16" t="s">
        <v>1879</v>
      </c>
      <c r="R599" s="17" t="s">
        <v>1855</v>
      </c>
      <c r="S599" s="112" t="s">
        <v>4197</v>
      </c>
      <c r="T599" s="16" t="s">
        <v>4196</v>
      </c>
    </row>
    <row r="600" spans="1:20" x14ac:dyDescent="0.35">
      <c r="A600" s="18" t="s">
        <v>4000</v>
      </c>
      <c r="B600" s="18" t="s">
        <v>1862</v>
      </c>
      <c r="C600" s="17" t="s">
        <v>4187</v>
      </c>
      <c r="D600" s="17" t="s">
        <v>1949</v>
      </c>
      <c r="E600" s="17" t="s">
        <v>9520</v>
      </c>
      <c r="F600" s="26" t="str">
        <f t="shared" si="9"/>
        <v>3505001750400</v>
      </c>
      <c r="G600" s="18" t="s">
        <v>4189</v>
      </c>
      <c r="H600" s="18" t="s">
        <v>4186</v>
      </c>
      <c r="I600" s="18" t="s">
        <v>4185</v>
      </c>
      <c r="K600" s="18" t="s">
        <v>4000</v>
      </c>
      <c r="L600" s="18" t="s">
        <v>4184</v>
      </c>
      <c r="M600" s="18" t="s">
        <v>4183</v>
      </c>
      <c r="N600" s="16" t="s">
        <v>2078</v>
      </c>
      <c r="O600" s="16" t="s">
        <v>3966</v>
      </c>
      <c r="P600" s="16" t="s">
        <v>1880</v>
      </c>
      <c r="Q600" s="16" t="s">
        <v>1879</v>
      </c>
      <c r="R600" s="17" t="s">
        <v>1855</v>
      </c>
      <c r="S600" s="112" t="s">
        <v>4188</v>
      </c>
    </row>
    <row r="601" spans="1:20" x14ac:dyDescent="0.35">
      <c r="A601" s="18" t="s">
        <v>4000</v>
      </c>
      <c r="B601" s="18" t="s">
        <v>1862</v>
      </c>
      <c r="C601" s="17" t="s">
        <v>4179</v>
      </c>
      <c r="D601" s="17" t="s">
        <v>1928</v>
      </c>
      <c r="E601" s="17" t="s">
        <v>9520</v>
      </c>
      <c r="F601" s="26" t="str">
        <f t="shared" si="9"/>
        <v>3505004001700</v>
      </c>
      <c r="G601" s="18" t="s">
        <v>4182</v>
      </c>
      <c r="H601" s="18" t="s">
        <v>4181</v>
      </c>
      <c r="I601" s="18" t="s">
        <v>4178</v>
      </c>
      <c r="K601" s="18" t="s">
        <v>4167</v>
      </c>
      <c r="L601" s="18" t="s">
        <v>4177</v>
      </c>
      <c r="M601" s="18" t="s">
        <v>4176</v>
      </c>
      <c r="N601" s="16" t="s">
        <v>1829</v>
      </c>
      <c r="O601" s="16" t="s">
        <v>3966</v>
      </c>
      <c r="P601" s="16" t="s">
        <v>1880</v>
      </c>
      <c r="Q601" s="16" t="s">
        <v>1879</v>
      </c>
      <c r="R601" s="17" t="s">
        <v>1855</v>
      </c>
      <c r="S601" s="112" t="s">
        <v>4180</v>
      </c>
      <c r="T601" s="16" t="s">
        <v>4175</v>
      </c>
    </row>
    <row r="602" spans="1:20" x14ac:dyDescent="0.35">
      <c r="A602" s="18" t="s">
        <v>4000</v>
      </c>
      <c r="B602" s="18" t="s">
        <v>1862</v>
      </c>
      <c r="C602" s="17" t="s">
        <v>4168</v>
      </c>
      <c r="D602" s="17" t="s">
        <v>1914</v>
      </c>
      <c r="E602" s="17" t="s">
        <v>9520</v>
      </c>
      <c r="F602" s="26" t="str">
        <f t="shared" si="9"/>
        <v>3505004400200</v>
      </c>
      <c r="G602" s="18" t="s">
        <v>4174</v>
      </c>
      <c r="H602" s="18" t="s">
        <v>4173</v>
      </c>
      <c r="I602" s="18" t="s">
        <v>4172</v>
      </c>
      <c r="K602" s="18" t="s">
        <v>4167</v>
      </c>
      <c r="L602" s="18" t="s">
        <v>4171</v>
      </c>
      <c r="M602" s="18" t="s">
        <v>4166</v>
      </c>
      <c r="N602" s="16" t="s">
        <v>1827</v>
      </c>
      <c r="O602" s="16" t="s">
        <v>3966</v>
      </c>
      <c r="P602" s="16" t="s">
        <v>1880</v>
      </c>
      <c r="Q602" s="16" t="s">
        <v>1879</v>
      </c>
      <c r="R602" s="17" t="s">
        <v>1855</v>
      </c>
      <c r="S602" s="112" t="s">
        <v>4170</v>
      </c>
      <c r="T602" s="16" t="s">
        <v>4169</v>
      </c>
    </row>
    <row r="603" spans="1:20" x14ac:dyDescent="0.35">
      <c r="A603" s="18" t="s">
        <v>4000</v>
      </c>
      <c r="B603" s="18" t="s">
        <v>1862</v>
      </c>
      <c r="C603" s="17" t="s">
        <v>4162</v>
      </c>
      <c r="D603" s="17" t="s">
        <v>1949</v>
      </c>
      <c r="E603" s="17" t="s">
        <v>9520</v>
      </c>
      <c r="F603" s="26" t="str">
        <f t="shared" si="9"/>
        <v>3505006500400</v>
      </c>
      <c r="G603" s="18" t="s">
        <v>4165</v>
      </c>
      <c r="H603" s="18" t="s">
        <v>4164</v>
      </c>
      <c r="I603" s="18" t="s">
        <v>4161</v>
      </c>
      <c r="K603" s="18" t="s">
        <v>4160</v>
      </c>
      <c r="L603" s="18" t="s">
        <v>4159</v>
      </c>
      <c r="M603" s="18" t="s">
        <v>4158</v>
      </c>
      <c r="N603" s="16" t="s">
        <v>2078</v>
      </c>
      <c r="O603" s="16" t="s">
        <v>1881</v>
      </c>
      <c r="P603" s="16" t="s">
        <v>1880</v>
      </c>
      <c r="Q603" s="16" t="s">
        <v>1879</v>
      </c>
      <c r="R603" s="17" t="s">
        <v>1855</v>
      </c>
      <c r="S603" s="112" t="s">
        <v>4163</v>
      </c>
      <c r="T603" s="16" t="s">
        <v>4157</v>
      </c>
    </row>
    <row r="604" spans="1:20" x14ac:dyDescent="0.35">
      <c r="A604" s="18" t="s">
        <v>4000</v>
      </c>
      <c r="B604" s="18" t="s">
        <v>1862</v>
      </c>
      <c r="C604" s="17" t="s">
        <v>4154</v>
      </c>
      <c r="D604" s="17" t="s">
        <v>1949</v>
      </c>
      <c r="E604" s="17" t="s">
        <v>9520</v>
      </c>
      <c r="F604" s="26" t="str">
        <f t="shared" si="9"/>
        <v>3505007900400</v>
      </c>
      <c r="G604" s="18" t="s">
        <v>4156</v>
      </c>
      <c r="H604" s="18" t="s">
        <v>4153</v>
      </c>
      <c r="I604" s="18" t="s">
        <v>4152</v>
      </c>
      <c r="K604" s="18" t="s">
        <v>4151</v>
      </c>
      <c r="L604" s="18" t="s">
        <v>4150</v>
      </c>
      <c r="M604" s="18" t="s">
        <v>4149</v>
      </c>
      <c r="N604" s="16" t="s">
        <v>1827</v>
      </c>
      <c r="O604" s="16" t="s">
        <v>3966</v>
      </c>
      <c r="P604" s="16" t="s">
        <v>1880</v>
      </c>
      <c r="Q604" s="16" t="s">
        <v>1879</v>
      </c>
      <c r="R604" s="17" t="s">
        <v>1855</v>
      </c>
      <c r="S604" s="112" t="s">
        <v>4155</v>
      </c>
      <c r="T604" s="16" t="s">
        <v>4148</v>
      </c>
    </row>
    <row r="605" spans="1:20" x14ac:dyDescent="0.35">
      <c r="A605" s="18" t="s">
        <v>4000</v>
      </c>
      <c r="B605" s="18" t="s">
        <v>1862</v>
      </c>
      <c r="C605" s="17" t="s">
        <v>4144</v>
      </c>
      <c r="D605" s="17" t="s">
        <v>1949</v>
      </c>
      <c r="E605" s="17" t="s">
        <v>9520</v>
      </c>
      <c r="F605" s="26" t="str">
        <f t="shared" si="9"/>
        <v>3505008200400</v>
      </c>
      <c r="G605" s="18" t="s">
        <v>4147</v>
      </c>
      <c r="H605" s="18" t="s">
        <v>4146</v>
      </c>
      <c r="I605" s="18" t="s">
        <v>4143</v>
      </c>
      <c r="K605" s="18" t="s">
        <v>4023</v>
      </c>
      <c r="L605" s="18" t="s">
        <v>4142</v>
      </c>
      <c r="M605" s="18" t="s">
        <v>4141</v>
      </c>
      <c r="N605" s="16" t="s">
        <v>1827</v>
      </c>
      <c r="O605" s="16" t="s">
        <v>3966</v>
      </c>
      <c r="P605" s="16" t="s">
        <v>1880</v>
      </c>
      <c r="Q605" s="16" t="s">
        <v>1879</v>
      </c>
      <c r="R605" s="17" t="s">
        <v>1855</v>
      </c>
      <c r="S605" s="112" t="s">
        <v>4145</v>
      </c>
      <c r="T605" s="16" t="s">
        <v>4140</v>
      </c>
    </row>
    <row r="606" spans="1:20" x14ac:dyDescent="0.35">
      <c r="A606" s="18" t="s">
        <v>4000</v>
      </c>
      <c r="B606" s="18" t="s">
        <v>1862</v>
      </c>
      <c r="C606" s="17" t="s">
        <v>4136</v>
      </c>
      <c r="D606" s="17" t="s">
        <v>1949</v>
      </c>
      <c r="E606" s="17" t="s">
        <v>9520</v>
      </c>
      <c r="F606" s="26" t="str">
        <f t="shared" si="9"/>
        <v>3505009500400</v>
      </c>
      <c r="G606" s="18" t="s">
        <v>4139</v>
      </c>
      <c r="H606" s="18" t="s">
        <v>4138</v>
      </c>
      <c r="I606" s="18" t="s">
        <v>4135</v>
      </c>
      <c r="K606" s="18" t="s">
        <v>4134</v>
      </c>
      <c r="L606" s="18" t="s">
        <v>4133</v>
      </c>
      <c r="M606" s="18" t="s">
        <v>4132</v>
      </c>
      <c r="N606" s="16" t="s">
        <v>2078</v>
      </c>
      <c r="O606" s="16" t="s">
        <v>3966</v>
      </c>
      <c r="P606" s="16" t="s">
        <v>1880</v>
      </c>
      <c r="Q606" s="16" t="s">
        <v>1879</v>
      </c>
      <c r="R606" s="17" t="s">
        <v>1855</v>
      </c>
      <c r="S606" s="112" t="s">
        <v>4137</v>
      </c>
      <c r="T606" s="16" t="s">
        <v>4131</v>
      </c>
    </row>
    <row r="607" spans="1:20" x14ac:dyDescent="0.35">
      <c r="A607" s="18" t="s">
        <v>4000</v>
      </c>
      <c r="B607" s="18" t="s">
        <v>1862</v>
      </c>
      <c r="C607" s="17" t="s">
        <v>4126</v>
      </c>
      <c r="D607" s="17" t="s">
        <v>1928</v>
      </c>
      <c r="E607" s="17" t="s">
        <v>9520</v>
      </c>
      <c r="F607" s="26" t="str">
        <f t="shared" si="9"/>
        <v>3505012001700</v>
      </c>
      <c r="G607" s="18" t="s">
        <v>4130</v>
      </c>
      <c r="H607" s="18" t="s">
        <v>4129</v>
      </c>
      <c r="I607" s="18" t="s">
        <v>4125</v>
      </c>
      <c r="K607" s="18" t="s">
        <v>4000</v>
      </c>
      <c r="L607" s="18" t="s">
        <v>4124</v>
      </c>
      <c r="M607" s="18" t="s">
        <v>4128</v>
      </c>
      <c r="N607" s="16" t="s">
        <v>1829</v>
      </c>
      <c r="O607" s="16" t="s">
        <v>3966</v>
      </c>
      <c r="P607" s="16" t="s">
        <v>1880</v>
      </c>
      <c r="Q607" s="16" t="s">
        <v>1879</v>
      </c>
      <c r="R607" s="17" t="s">
        <v>1855</v>
      </c>
      <c r="S607" s="112" t="s">
        <v>4127</v>
      </c>
      <c r="T607" s="16" t="s">
        <v>4123</v>
      </c>
    </row>
    <row r="608" spans="1:20" x14ac:dyDescent="0.35">
      <c r="A608" s="18" t="s">
        <v>4000</v>
      </c>
      <c r="B608" s="18" t="s">
        <v>1862</v>
      </c>
      <c r="C608" s="17" t="s">
        <v>4117</v>
      </c>
      <c r="D608" s="17" t="s">
        <v>1914</v>
      </c>
      <c r="E608" s="17" t="s">
        <v>9520</v>
      </c>
      <c r="F608" s="26" t="str">
        <f t="shared" si="9"/>
        <v>3505012200200</v>
      </c>
      <c r="G608" s="18" t="s">
        <v>4122</v>
      </c>
      <c r="H608" s="18" t="s">
        <v>4121</v>
      </c>
      <c r="I608" s="18" t="s">
        <v>4119</v>
      </c>
      <c r="K608" s="18" t="s">
        <v>4000</v>
      </c>
      <c r="L608" s="18" t="s">
        <v>4118</v>
      </c>
      <c r="M608" s="18" t="s">
        <v>4116</v>
      </c>
      <c r="N608" s="16" t="s">
        <v>1827</v>
      </c>
      <c r="O608" s="16" t="s">
        <v>3966</v>
      </c>
      <c r="P608" s="16" t="s">
        <v>1880</v>
      </c>
      <c r="Q608" s="16" t="s">
        <v>1879</v>
      </c>
      <c r="R608" s="17" t="s">
        <v>1855</v>
      </c>
      <c r="S608" s="112" t="s">
        <v>4120</v>
      </c>
      <c r="T608" s="16" t="s">
        <v>4115</v>
      </c>
    </row>
    <row r="609" spans="1:20" x14ac:dyDescent="0.35">
      <c r="A609" s="18" t="s">
        <v>4000</v>
      </c>
      <c r="B609" s="18" t="s">
        <v>1862</v>
      </c>
      <c r="C609" s="17" t="s">
        <v>4109</v>
      </c>
      <c r="D609" s="17" t="s">
        <v>1914</v>
      </c>
      <c r="E609" s="17" t="s">
        <v>9520</v>
      </c>
      <c r="F609" s="26" t="str">
        <f t="shared" si="9"/>
        <v>3505012400200</v>
      </c>
      <c r="G609" s="18" t="s">
        <v>4114</v>
      </c>
      <c r="H609" s="18" t="s">
        <v>4113</v>
      </c>
      <c r="I609" s="18" t="s">
        <v>4111</v>
      </c>
      <c r="K609" s="18" t="s">
        <v>4108</v>
      </c>
      <c r="L609" s="18" t="s">
        <v>4110</v>
      </c>
      <c r="M609" s="18" t="s">
        <v>4107</v>
      </c>
      <c r="N609" s="16" t="s">
        <v>1827</v>
      </c>
      <c r="O609" s="16" t="s">
        <v>3966</v>
      </c>
      <c r="P609" s="16" t="s">
        <v>1880</v>
      </c>
      <c r="Q609" s="16" t="s">
        <v>1879</v>
      </c>
      <c r="R609" s="17" t="s">
        <v>1855</v>
      </c>
      <c r="S609" s="112" t="s">
        <v>4112</v>
      </c>
      <c r="T609" s="16" t="s">
        <v>4106</v>
      </c>
    </row>
    <row r="610" spans="1:20" x14ac:dyDescent="0.35">
      <c r="A610" s="18" t="s">
        <v>4000</v>
      </c>
      <c r="B610" s="18" t="s">
        <v>1862</v>
      </c>
      <c r="C610" s="17" t="s">
        <v>4102</v>
      </c>
      <c r="D610" s="17" t="s">
        <v>1914</v>
      </c>
      <c r="E610" s="17" t="s">
        <v>9520</v>
      </c>
      <c r="F610" s="26" t="str">
        <f t="shared" si="9"/>
        <v>3505012500200</v>
      </c>
      <c r="G610" s="18" t="s">
        <v>4105</v>
      </c>
      <c r="H610" s="18" t="s">
        <v>4104</v>
      </c>
      <c r="I610" s="18" t="s">
        <v>4101</v>
      </c>
      <c r="K610" s="18" t="s">
        <v>4100</v>
      </c>
      <c r="L610" s="18" t="s">
        <v>4099</v>
      </c>
      <c r="M610" s="18" t="s">
        <v>4098</v>
      </c>
      <c r="N610" s="16" t="s">
        <v>1827</v>
      </c>
      <c r="O610" s="16" t="s">
        <v>3966</v>
      </c>
      <c r="P610" s="16" t="s">
        <v>1880</v>
      </c>
      <c r="Q610" s="16" t="s">
        <v>1879</v>
      </c>
      <c r="R610" s="17" t="s">
        <v>1855</v>
      </c>
      <c r="S610" s="112" t="s">
        <v>4103</v>
      </c>
      <c r="T610" s="16" t="s">
        <v>4097</v>
      </c>
    </row>
    <row r="611" spans="1:20" x14ac:dyDescent="0.35">
      <c r="A611" s="18" t="s">
        <v>4000</v>
      </c>
      <c r="B611" s="18" t="s">
        <v>1862</v>
      </c>
      <c r="C611" s="17" t="s">
        <v>4089</v>
      </c>
      <c r="D611" s="17" t="s">
        <v>1928</v>
      </c>
      <c r="E611" s="17" t="s">
        <v>9520</v>
      </c>
      <c r="F611" s="26" t="str">
        <f t="shared" si="9"/>
        <v>3505014001700</v>
      </c>
      <c r="G611" s="18" t="s">
        <v>4096</v>
      </c>
      <c r="H611" s="18" t="s">
        <v>4095</v>
      </c>
      <c r="I611" s="18" t="s">
        <v>4093</v>
      </c>
      <c r="K611" s="18" t="s">
        <v>4023</v>
      </c>
      <c r="L611" s="18" t="s">
        <v>4092</v>
      </c>
      <c r="M611" s="18" t="s">
        <v>4091</v>
      </c>
      <c r="N611" s="16" t="s">
        <v>1829</v>
      </c>
      <c r="O611" s="16" t="s">
        <v>3966</v>
      </c>
      <c r="P611" s="16" t="s">
        <v>1880</v>
      </c>
      <c r="Q611" s="16" t="s">
        <v>1879</v>
      </c>
      <c r="R611" s="17" t="s">
        <v>1855</v>
      </c>
      <c r="S611" s="112" t="s">
        <v>4094</v>
      </c>
      <c r="T611" s="16" t="s">
        <v>4090</v>
      </c>
    </row>
    <row r="612" spans="1:20" x14ac:dyDescent="0.35">
      <c r="A612" s="18" t="s">
        <v>4000</v>
      </c>
      <c r="B612" s="18" t="s">
        <v>1862</v>
      </c>
      <c r="C612" s="17" t="s">
        <v>4082</v>
      </c>
      <c r="D612" s="17" t="s">
        <v>1914</v>
      </c>
      <c r="E612" s="17" t="s">
        <v>9520</v>
      </c>
      <c r="F612" s="26" t="str">
        <f t="shared" si="9"/>
        <v>3505014100200</v>
      </c>
      <c r="G612" s="18" t="s">
        <v>4088</v>
      </c>
      <c r="H612" s="18" t="s">
        <v>4087</v>
      </c>
      <c r="I612" s="18" t="s">
        <v>4086</v>
      </c>
      <c r="K612" s="18" t="s">
        <v>4023</v>
      </c>
      <c r="L612" s="18" t="s">
        <v>4085</v>
      </c>
      <c r="M612" s="18" t="s">
        <v>4083</v>
      </c>
      <c r="N612" s="16" t="s">
        <v>1827</v>
      </c>
      <c r="O612" s="16" t="s">
        <v>3966</v>
      </c>
      <c r="P612" s="16" t="s">
        <v>1880</v>
      </c>
      <c r="Q612" s="16" t="s">
        <v>1879</v>
      </c>
      <c r="R612" s="17" t="s">
        <v>1855</v>
      </c>
      <c r="S612" s="112" t="s">
        <v>4084</v>
      </c>
      <c r="T612" s="16" t="s">
        <v>4081</v>
      </c>
    </row>
    <row r="613" spans="1:20" x14ac:dyDescent="0.35">
      <c r="A613" s="18" t="s">
        <v>4000</v>
      </c>
      <c r="B613" s="18" t="s">
        <v>1862</v>
      </c>
      <c r="C613" s="17" t="s">
        <v>4076</v>
      </c>
      <c r="D613" s="17" t="s">
        <v>1914</v>
      </c>
      <c r="E613" s="17" t="s">
        <v>9520</v>
      </c>
      <c r="F613" s="26" t="str">
        <f t="shared" si="9"/>
        <v>3505015000200</v>
      </c>
      <c r="G613" s="18" t="s">
        <v>4080</v>
      </c>
      <c r="H613" s="18" t="s">
        <v>4079</v>
      </c>
      <c r="I613" s="18" t="s">
        <v>4075</v>
      </c>
      <c r="K613" s="18" t="s">
        <v>4032</v>
      </c>
      <c r="L613" s="18" t="s">
        <v>4074</v>
      </c>
      <c r="M613" s="18" t="s">
        <v>4078</v>
      </c>
      <c r="N613" s="16" t="s">
        <v>1827</v>
      </c>
      <c r="O613" s="16" t="s">
        <v>3966</v>
      </c>
      <c r="P613" s="16" t="s">
        <v>1880</v>
      </c>
      <c r="Q613" s="16" t="s">
        <v>1879</v>
      </c>
      <c r="R613" s="17" t="s">
        <v>1855</v>
      </c>
      <c r="S613" s="112" t="s">
        <v>4077</v>
      </c>
      <c r="T613" s="16" t="s">
        <v>4073</v>
      </c>
    </row>
    <row r="614" spans="1:20" x14ac:dyDescent="0.35">
      <c r="A614" s="18" t="s">
        <v>4000</v>
      </c>
      <c r="B614" s="18" t="s">
        <v>1862</v>
      </c>
      <c r="C614" s="17" t="s">
        <v>4069</v>
      </c>
      <c r="D614" s="17" t="s">
        <v>1928</v>
      </c>
      <c r="E614" s="17" t="s">
        <v>9520</v>
      </c>
      <c r="F614" s="26" t="str">
        <f t="shared" si="9"/>
        <v>3505016001700</v>
      </c>
      <c r="G614" s="18" t="s">
        <v>4072</v>
      </c>
      <c r="H614" s="18" t="s">
        <v>4071</v>
      </c>
      <c r="I614" s="18" t="s">
        <v>4068</v>
      </c>
      <c r="J614" s="16" t="s">
        <v>4067</v>
      </c>
      <c r="K614" s="18" t="s">
        <v>4058</v>
      </c>
      <c r="L614" s="18" t="s">
        <v>4066</v>
      </c>
      <c r="M614" s="18" t="s">
        <v>4065</v>
      </c>
      <c r="N614" s="16" t="s">
        <v>1829</v>
      </c>
      <c r="O614" s="16" t="s">
        <v>1881</v>
      </c>
      <c r="P614" s="16" t="s">
        <v>1880</v>
      </c>
      <c r="Q614" s="16" t="s">
        <v>1879</v>
      </c>
      <c r="R614" s="17" t="s">
        <v>1855</v>
      </c>
      <c r="S614" s="112" t="s">
        <v>4070</v>
      </c>
      <c r="T614" s="16" t="s">
        <v>4064</v>
      </c>
    </row>
    <row r="615" spans="1:20" x14ac:dyDescent="0.35">
      <c r="A615" s="18" t="s">
        <v>4000</v>
      </c>
      <c r="B615" s="18" t="s">
        <v>1862</v>
      </c>
      <c r="C615" s="17" t="s">
        <v>4060</v>
      </c>
      <c r="D615" s="17" t="s">
        <v>1949</v>
      </c>
      <c r="E615" s="17" t="s">
        <v>9520</v>
      </c>
      <c r="F615" s="26" t="str">
        <f t="shared" si="9"/>
        <v>3505017000400</v>
      </c>
      <c r="G615" s="18" t="s">
        <v>4063</v>
      </c>
      <c r="H615" s="18" t="s">
        <v>4062</v>
      </c>
      <c r="I615" s="18" t="s">
        <v>4059</v>
      </c>
      <c r="K615" s="18" t="s">
        <v>4058</v>
      </c>
      <c r="L615" s="18" t="s">
        <v>4057</v>
      </c>
      <c r="M615" s="18" t="s">
        <v>4056</v>
      </c>
      <c r="N615" s="16" t="s">
        <v>1827</v>
      </c>
      <c r="O615" s="16" t="s">
        <v>1881</v>
      </c>
      <c r="P615" s="16" t="s">
        <v>1880</v>
      </c>
      <c r="Q615" s="16" t="s">
        <v>1879</v>
      </c>
      <c r="R615" s="17" t="s">
        <v>1855</v>
      </c>
      <c r="S615" s="112" t="s">
        <v>4061</v>
      </c>
      <c r="T615" s="16" t="s">
        <v>4055</v>
      </c>
    </row>
    <row r="616" spans="1:20" x14ac:dyDescent="0.35">
      <c r="A616" s="18" t="s">
        <v>4000</v>
      </c>
      <c r="B616" s="18" t="s">
        <v>1862</v>
      </c>
      <c r="C616" s="17" t="s">
        <v>4049</v>
      </c>
      <c r="D616" s="17" t="s">
        <v>1949</v>
      </c>
      <c r="E616" s="17" t="s">
        <v>9520</v>
      </c>
      <c r="F616" s="26" t="str">
        <f t="shared" si="9"/>
        <v>3505018500400</v>
      </c>
      <c r="G616" s="18" t="s">
        <v>4054</v>
      </c>
      <c r="H616" s="18" t="s">
        <v>4053</v>
      </c>
      <c r="I616" s="18" t="s">
        <v>4052</v>
      </c>
      <c r="K616" s="18" t="s">
        <v>4048</v>
      </c>
      <c r="L616" s="18" t="s">
        <v>4051</v>
      </c>
      <c r="M616" s="18" t="s">
        <v>4047</v>
      </c>
      <c r="N616" s="16" t="s">
        <v>2078</v>
      </c>
      <c r="O616" s="16" t="s">
        <v>3966</v>
      </c>
      <c r="P616" s="16" t="s">
        <v>1880</v>
      </c>
      <c r="Q616" s="16" t="s">
        <v>1879</v>
      </c>
      <c r="R616" s="17" t="s">
        <v>1855</v>
      </c>
      <c r="S616" s="112" t="s">
        <v>4050</v>
      </c>
      <c r="T616" s="16" t="s">
        <v>4046</v>
      </c>
    </row>
    <row r="617" spans="1:20" x14ac:dyDescent="0.35">
      <c r="A617" s="18" t="s">
        <v>4000</v>
      </c>
      <c r="B617" s="18" t="s">
        <v>1862</v>
      </c>
      <c r="C617" s="17" t="s">
        <v>4038</v>
      </c>
      <c r="D617" s="17" t="s">
        <v>1949</v>
      </c>
      <c r="E617" s="17" t="s">
        <v>9520</v>
      </c>
      <c r="F617" s="26" t="str">
        <f t="shared" si="9"/>
        <v>3505019500400</v>
      </c>
      <c r="G617" s="18" t="s">
        <v>4045</v>
      </c>
      <c r="H617" s="18" t="s">
        <v>4044</v>
      </c>
      <c r="I617" s="18" t="s">
        <v>4041</v>
      </c>
      <c r="K617" s="18" t="s">
        <v>4023</v>
      </c>
      <c r="L617" s="18" t="s">
        <v>4040</v>
      </c>
      <c r="M617" s="18" t="s">
        <v>4039</v>
      </c>
      <c r="N617" s="16" t="s">
        <v>1827</v>
      </c>
      <c r="O617" s="16" t="s">
        <v>3966</v>
      </c>
      <c r="P617" s="16" t="s">
        <v>1880</v>
      </c>
      <c r="Q617" s="16" t="s">
        <v>1879</v>
      </c>
      <c r="R617" s="17" t="s">
        <v>1855</v>
      </c>
      <c r="S617" s="112" t="s">
        <v>4043</v>
      </c>
      <c r="T617" s="16" t="s">
        <v>4042</v>
      </c>
    </row>
    <row r="618" spans="1:20" x14ac:dyDescent="0.35">
      <c r="A618" s="18" t="s">
        <v>4000</v>
      </c>
      <c r="B618" s="18" t="s">
        <v>1862</v>
      </c>
      <c r="C618" s="17" t="s">
        <v>4034</v>
      </c>
      <c r="D618" s="17" t="s">
        <v>1949</v>
      </c>
      <c r="E618" s="17" t="s">
        <v>9520</v>
      </c>
      <c r="F618" s="26" t="str">
        <f t="shared" si="9"/>
        <v>3505021000400</v>
      </c>
      <c r="G618" s="18" t="s">
        <v>4037</v>
      </c>
      <c r="H618" s="18" t="s">
        <v>4036</v>
      </c>
      <c r="I618" s="18" t="s">
        <v>4033</v>
      </c>
      <c r="K618" s="18" t="s">
        <v>4032</v>
      </c>
      <c r="L618" s="18" t="s">
        <v>4031</v>
      </c>
      <c r="M618" s="18" t="s">
        <v>4030</v>
      </c>
      <c r="N618" s="16" t="s">
        <v>2078</v>
      </c>
      <c r="O618" s="16" t="s">
        <v>1881</v>
      </c>
      <c r="P618" s="16" t="s">
        <v>1880</v>
      </c>
      <c r="Q618" s="16" t="s">
        <v>1879</v>
      </c>
      <c r="R618" s="17" t="s">
        <v>1855</v>
      </c>
      <c r="S618" s="112" t="s">
        <v>4035</v>
      </c>
      <c r="T618" s="16" t="s">
        <v>4029</v>
      </c>
    </row>
    <row r="619" spans="1:20" x14ac:dyDescent="0.35">
      <c r="A619" s="18" t="s">
        <v>4000</v>
      </c>
      <c r="B619" s="18" t="s">
        <v>1862</v>
      </c>
      <c r="C619" s="17" t="s">
        <v>4025</v>
      </c>
      <c r="D619" s="17" t="s">
        <v>1949</v>
      </c>
      <c r="E619" s="17" t="s">
        <v>9520</v>
      </c>
      <c r="F619" s="26" t="str">
        <f t="shared" si="9"/>
        <v>3505023000400</v>
      </c>
      <c r="G619" s="18" t="s">
        <v>4028</v>
      </c>
      <c r="H619" s="18" t="s">
        <v>4027</v>
      </c>
      <c r="I619" s="18" t="s">
        <v>4024</v>
      </c>
      <c r="K619" s="18" t="s">
        <v>4023</v>
      </c>
      <c r="L619" s="18" t="s">
        <v>4022</v>
      </c>
      <c r="M619" s="18" t="s">
        <v>4021</v>
      </c>
      <c r="N619" s="16" t="s">
        <v>1827</v>
      </c>
      <c r="O619" s="16" t="s">
        <v>3966</v>
      </c>
      <c r="P619" s="16" t="s">
        <v>1880</v>
      </c>
      <c r="Q619" s="16" t="s">
        <v>1879</v>
      </c>
      <c r="R619" s="17" t="s">
        <v>1855</v>
      </c>
      <c r="S619" s="112" t="s">
        <v>4026</v>
      </c>
    </row>
    <row r="620" spans="1:20" x14ac:dyDescent="0.35">
      <c r="A620" s="18" t="s">
        <v>4000</v>
      </c>
      <c r="B620" s="18" t="s">
        <v>1862</v>
      </c>
      <c r="C620" s="17" t="s">
        <v>4017</v>
      </c>
      <c r="D620" s="17" t="s">
        <v>1928</v>
      </c>
      <c r="E620" s="17" t="s">
        <v>9520</v>
      </c>
      <c r="F620" s="26" t="str">
        <f t="shared" si="9"/>
        <v>3505028001700</v>
      </c>
      <c r="G620" s="18" t="s">
        <v>4020</v>
      </c>
      <c r="H620" s="18" t="s">
        <v>4019</v>
      </c>
      <c r="I620" s="18" t="s">
        <v>4016</v>
      </c>
      <c r="K620" s="18" t="s">
        <v>4006</v>
      </c>
      <c r="L620" s="18" t="s">
        <v>4015</v>
      </c>
      <c r="M620" s="18" t="s">
        <v>4014</v>
      </c>
      <c r="N620" s="16" t="s">
        <v>1829</v>
      </c>
      <c r="O620" s="16" t="s">
        <v>3225</v>
      </c>
      <c r="P620" s="16" t="s">
        <v>3224</v>
      </c>
      <c r="Q620" s="16" t="s">
        <v>1879</v>
      </c>
      <c r="R620" s="17" t="s">
        <v>1855</v>
      </c>
      <c r="S620" s="112" t="s">
        <v>4018</v>
      </c>
    </row>
    <row r="621" spans="1:20" x14ac:dyDescent="0.35">
      <c r="A621" s="18" t="s">
        <v>4000</v>
      </c>
      <c r="B621" s="18" t="s">
        <v>1862</v>
      </c>
      <c r="C621" s="17" t="s">
        <v>4007</v>
      </c>
      <c r="D621" s="17" t="s">
        <v>1949</v>
      </c>
      <c r="E621" s="17" t="s">
        <v>9520</v>
      </c>
      <c r="F621" s="26" t="str">
        <f t="shared" si="9"/>
        <v>3505028900400</v>
      </c>
      <c r="G621" s="18" t="s">
        <v>4013</v>
      </c>
      <c r="H621" s="18" t="s">
        <v>4012</v>
      </c>
      <c r="I621" s="18" t="s">
        <v>4011</v>
      </c>
      <c r="K621" s="18" t="s">
        <v>4006</v>
      </c>
      <c r="L621" s="18" t="s">
        <v>4008</v>
      </c>
      <c r="M621" s="18" t="s">
        <v>4010</v>
      </c>
      <c r="N621" s="16" t="s">
        <v>1827</v>
      </c>
      <c r="O621" s="16" t="s">
        <v>3225</v>
      </c>
      <c r="P621" s="16" t="s">
        <v>3224</v>
      </c>
      <c r="Q621" s="16" t="s">
        <v>1879</v>
      </c>
      <c r="R621" s="17" t="s">
        <v>1855</v>
      </c>
      <c r="S621" s="112" t="s">
        <v>4009</v>
      </c>
      <c r="T621" s="16" t="s">
        <v>4005</v>
      </c>
    </row>
    <row r="622" spans="1:20" x14ac:dyDescent="0.35">
      <c r="A622" s="18" t="s">
        <v>4000</v>
      </c>
      <c r="B622" s="18" t="s">
        <v>1862</v>
      </c>
      <c r="C622" s="17" t="s">
        <v>3999</v>
      </c>
      <c r="D622" s="17" t="s">
        <v>1867</v>
      </c>
      <c r="E622" s="17" t="s">
        <v>9520</v>
      </c>
      <c r="F622" s="26" t="str">
        <f t="shared" si="9"/>
        <v>3505042502600</v>
      </c>
      <c r="G622" s="18" t="s">
        <v>4004</v>
      </c>
      <c r="H622" s="18" t="s">
        <v>4003</v>
      </c>
      <c r="I622" s="18" t="s">
        <v>3998</v>
      </c>
      <c r="J622" s="16" t="s">
        <v>3998</v>
      </c>
      <c r="K622" s="18" t="s">
        <v>3997</v>
      </c>
      <c r="L622" s="18" t="s">
        <v>4002</v>
      </c>
      <c r="M622" s="18" t="s">
        <v>3996</v>
      </c>
      <c r="N622" s="16" t="s">
        <v>2078</v>
      </c>
      <c r="O622" s="16" t="s">
        <v>2265</v>
      </c>
      <c r="P622" s="16" t="s">
        <v>2264</v>
      </c>
      <c r="Q622" s="16" t="s">
        <v>1879</v>
      </c>
      <c r="R622" s="17" t="s">
        <v>1855</v>
      </c>
      <c r="S622" s="112" t="s">
        <v>4001</v>
      </c>
      <c r="T622" s="16" t="s">
        <v>3995</v>
      </c>
    </row>
    <row r="623" spans="1:20" x14ac:dyDescent="0.35">
      <c r="A623" s="18" t="s">
        <v>3977</v>
      </c>
      <c r="B623" s="18" t="s">
        <v>1862</v>
      </c>
      <c r="C623" s="17" t="s">
        <v>3987</v>
      </c>
      <c r="D623" s="17" t="s">
        <v>1867</v>
      </c>
      <c r="E623" s="17" t="s">
        <v>9520</v>
      </c>
      <c r="F623" s="26" t="str">
        <f t="shared" si="9"/>
        <v>3505900502600</v>
      </c>
      <c r="G623" s="18" t="s">
        <v>3994</v>
      </c>
      <c r="H623" s="18" t="s">
        <v>3993</v>
      </c>
      <c r="I623" s="18" t="s">
        <v>3989</v>
      </c>
      <c r="K623" s="18" t="s">
        <v>3986</v>
      </c>
      <c r="L623" s="18" t="s">
        <v>3988</v>
      </c>
      <c r="M623" s="18" t="s">
        <v>3992</v>
      </c>
      <c r="N623" s="16" t="s">
        <v>1830</v>
      </c>
      <c r="O623" s="16" t="s">
        <v>2265</v>
      </c>
      <c r="P623" s="16" t="s">
        <v>2264</v>
      </c>
      <c r="Q623" s="16" t="s">
        <v>1824</v>
      </c>
      <c r="R623" s="17" t="s">
        <v>1855</v>
      </c>
      <c r="S623" s="112" t="s">
        <v>3991</v>
      </c>
      <c r="T623" s="16" t="s">
        <v>3990</v>
      </c>
    </row>
    <row r="624" spans="1:20" x14ac:dyDescent="0.35">
      <c r="A624" s="18" t="s">
        <v>3977</v>
      </c>
      <c r="B624" s="18" t="s">
        <v>1862</v>
      </c>
      <c r="C624" s="17" t="s">
        <v>3976</v>
      </c>
      <c r="D624" s="17" t="s">
        <v>1867</v>
      </c>
      <c r="E624" s="17" t="s">
        <v>9520</v>
      </c>
      <c r="F624" s="26" t="str">
        <f t="shared" si="9"/>
        <v>3505900702600</v>
      </c>
      <c r="G624" s="18" t="s">
        <v>3985</v>
      </c>
      <c r="H624" s="18" t="s">
        <v>3984</v>
      </c>
      <c r="I624" s="18" t="s">
        <v>3980</v>
      </c>
      <c r="K624" s="18" t="s">
        <v>3979</v>
      </c>
      <c r="L624" s="18" t="s">
        <v>3978</v>
      </c>
      <c r="M624" s="18" t="s">
        <v>3983</v>
      </c>
      <c r="N624" s="16" t="s">
        <v>1830</v>
      </c>
      <c r="O624" s="16" t="s">
        <v>2265</v>
      </c>
      <c r="P624" s="16" t="s">
        <v>2264</v>
      </c>
      <c r="Q624" s="16" t="s">
        <v>1824</v>
      </c>
      <c r="R624" s="17" t="s">
        <v>1855</v>
      </c>
      <c r="S624" s="112" t="s">
        <v>3982</v>
      </c>
      <c r="T624" s="16" t="s">
        <v>3981</v>
      </c>
    </row>
    <row r="625" spans="1:20" x14ac:dyDescent="0.35">
      <c r="A625" s="18" t="s">
        <v>3972</v>
      </c>
      <c r="B625" s="18" t="s">
        <v>1862</v>
      </c>
      <c r="C625" s="17" t="s">
        <v>3971</v>
      </c>
      <c r="D625" s="17" t="s">
        <v>1867</v>
      </c>
      <c r="E625" s="17" t="s">
        <v>9520</v>
      </c>
      <c r="F625" s="26" t="str">
        <f t="shared" si="9"/>
        <v>3507853502600</v>
      </c>
      <c r="G625" s="18" t="s">
        <v>3975</v>
      </c>
      <c r="H625" s="18" t="s">
        <v>3974</v>
      </c>
      <c r="I625" s="18" t="s">
        <v>3970</v>
      </c>
      <c r="K625" s="18" t="s">
        <v>3969</v>
      </c>
      <c r="L625" s="18" t="s">
        <v>3968</v>
      </c>
      <c r="M625" s="18" t="s">
        <v>3967</v>
      </c>
      <c r="N625" s="16" t="s">
        <v>1830</v>
      </c>
      <c r="O625" s="16" t="s">
        <v>3966</v>
      </c>
      <c r="P625" s="16" t="s">
        <v>1880</v>
      </c>
      <c r="Q625" s="16" t="s">
        <v>1879</v>
      </c>
      <c r="R625" s="17" t="s">
        <v>1855</v>
      </c>
      <c r="S625" s="112" t="s">
        <v>3973</v>
      </c>
    </row>
    <row r="626" spans="1:20" x14ac:dyDescent="0.35">
      <c r="A626" s="18" t="s">
        <v>3902</v>
      </c>
      <c r="B626" s="18" t="s">
        <v>1862</v>
      </c>
      <c r="C626" s="17" t="s">
        <v>3956</v>
      </c>
      <c r="D626" s="17" t="s">
        <v>1867</v>
      </c>
      <c r="E626" s="17" t="s">
        <v>9520</v>
      </c>
      <c r="F626" s="26" t="str">
        <f t="shared" si="9"/>
        <v>3905500102600</v>
      </c>
      <c r="G626" s="18" t="s">
        <v>3965</v>
      </c>
      <c r="H626" s="18" t="s">
        <v>3964</v>
      </c>
      <c r="I626" s="18" t="s">
        <v>3963</v>
      </c>
      <c r="J626" s="16" t="s">
        <v>3959</v>
      </c>
      <c r="K626" s="18" t="s">
        <v>3957</v>
      </c>
      <c r="L626" s="18" t="s">
        <v>3962</v>
      </c>
      <c r="M626" s="18" t="s">
        <v>3961</v>
      </c>
      <c r="N626" s="16" t="s">
        <v>1830</v>
      </c>
      <c r="O626" s="16" t="s">
        <v>3862</v>
      </c>
      <c r="P626" s="16" t="s">
        <v>2153</v>
      </c>
      <c r="Q626" s="16" t="s">
        <v>1820</v>
      </c>
      <c r="R626" s="17" t="s">
        <v>1855</v>
      </c>
      <c r="S626" s="112" t="s">
        <v>3960</v>
      </c>
      <c r="T626" s="16" t="s">
        <v>3955</v>
      </c>
    </row>
    <row r="627" spans="1:20" x14ac:dyDescent="0.35">
      <c r="A627" s="18" t="s">
        <v>3902</v>
      </c>
      <c r="B627" s="18" t="s">
        <v>1862</v>
      </c>
      <c r="C627" s="17" t="s">
        <v>3949</v>
      </c>
      <c r="D627" s="17" t="s">
        <v>1867</v>
      </c>
      <c r="E627" s="17" t="s">
        <v>9520</v>
      </c>
      <c r="F627" s="26" t="str">
        <f t="shared" si="9"/>
        <v>3905500202600</v>
      </c>
      <c r="G627" s="18" t="s">
        <v>3954</v>
      </c>
      <c r="H627" s="18" t="s">
        <v>3953</v>
      </c>
      <c r="I627" s="18" t="s">
        <v>3948</v>
      </c>
      <c r="J627" s="16" t="s">
        <v>3948</v>
      </c>
      <c r="K627" s="18" t="s">
        <v>3947</v>
      </c>
      <c r="L627" s="18" t="s">
        <v>3946</v>
      </c>
      <c r="M627" s="18" t="s">
        <v>3952</v>
      </c>
      <c r="N627" s="16" t="s">
        <v>1830</v>
      </c>
      <c r="O627" s="16" t="s">
        <v>3862</v>
      </c>
      <c r="P627" s="16" t="s">
        <v>2153</v>
      </c>
      <c r="Q627" s="16" t="s">
        <v>1820</v>
      </c>
      <c r="R627" s="17" t="s">
        <v>1855</v>
      </c>
      <c r="S627" s="112" t="s">
        <v>3951</v>
      </c>
      <c r="T627" s="16" t="s">
        <v>3950</v>
      </c>
    </row>
    <row r="628" spans="1:20" x14ac:dyDescent="0.35">
      <c r="A628" s="18" t="s">
        <v>3902</v>
      </c>
      <c r="B628" s="18" t="s">
        <v>1862</v>
      </c>
      <c r="C628" s="17" t="s">
        <v>3937</v>
      </c>
      <c r="D628" s="17" t="s">
        <v>1867</v>
      </c>
      <c r="E628" s="17" t="s">
        <v>9520</v>
      </c>
      <c r="F628" s="26" t="str">
        <f t="shared" si="9"/>
        <v>3905500302600</v>
      </c>
      <c r="G628" s="18" t="s">
        <v>3945</v>
      </c>
      <c r="H628" s="18" t="s">
        <v>3944</v>
      </c>
      <c r="I628" s="18" t="s">
        <v>3943</v>
      </c>
      <c r="K628" s="18" t="s">
        <v>3942</v>
      </c>
      <c r="L628" s="18" t="s">
        <v>3941</v>
      </c>
      <c r="M628" s="18" t="s">
        <v>3940</v>
      </c>
      <c r="N628" s="16" t="s">
        <v>1830</v>
      </c>
      <c r="O628" s="16" t="s">
        <v>3862</v>
      </c>
      <c r="P628" s="16" t="s">
        <v>2153</v>
      </c>
      <c r="Q628" s="16" t="s">
        <v>1820</v>
      </c>
      <c r="R628" s="17" t="s">
        <v>1855</v>
      </c>
      <c r="S628" s="112" t="s">
        <v>3939</v>
      </c>
      <c r="T628" s="16" t="s">
        <v>3938</v>
      </c>
    </row>
    <row r="629" spans="1:20" x14ac:dyDescent="0.35">
      <c r="A629" s="18" t="s">
        <v>3902</v>
      </c>
      <c r="B629" s="18" t="s">
        <v>1862</v>
      </c>
      <c r="C629" s="17" t="s">
        <v>3929</v>
      </c>
      <c r="D629" s="17" t="s">
        <v>1867</v>
      </c>
      <c r="E629" s="17" t="s">
        <v>9520</v>
      </c>
      <c r="F629" s="26" t="str">
        <f t="shared" si="9"/>
        <v>3905500902600</v>
      </c>
      <c r="G629" s="18" t="s">
        <v>3936</v>
      </c>
      <c r="H629" s="18" t="s">
        <v>3935</v>
      </c>
      <c r="I629" s="18" t="s">
        <v>3932</v>
      </c>
      <c r="J629" s="16" t="s">
        <v>3932</v>
      </c>
      <c r="K629" s="18" t="s">
        <v>3931</v>
      </c>
      <c r="L629" s="18" t="s">
        <v>3930</v>
      </c>
      <c r="M629" s="18" t="s">
        <v>3934</v>
      </c>
      <c r="N629" s="16" t="s">
        <v>1830</v>
      </c>
      <c r="O629" s="16" t="s">
        <v>2529</v>
      </c>
      <c r="P629" s="16" t="s">
        <v>2528</v>
      </c>
      <c r="Q629" s="16" t="s">
        <v>1820</v>
      </c>
      <c r="R629" s="17" t="s">
        <v>1855</v>
      </c>
      <c r="S629" s="112" t="s">
        <v>3933</v>
      </c>
      <c r="T629" s="16" t="s">
        <v>3928</v>
      </c>
    </row>
    <row r="630" spans="1:20" x14ac:dyDescent="0.35">
      <c r="A630" s="18" t="s">
        <v>3902</v>
      </c>
      <c r="B630" s="18" t="s">
        <v>1862</v>
      </c>
      <c r="C630" s="17" t="s">
        <v>3921</v>
      </c>
      <c r="D630" s="17" t="s">
        <v>1867</v>
      </c>
      <c r="E630" s="17" t="s">
        <v>9520</v>
      </c>
      <c r="F630" s="26" t="str">
        <f t="shared" si="9"/>
        <v>3905501102600</v>
      </c>
      <c r="G630" s="18" t="s">
        <v>3927</v>
      </c>
      <c r="H630" s="18" t="s">
        <v>3926</v>
      </c>
      <c r="I630" s="18" t="s">
        <v>3925</v>
      </c>
      <c r="K630" s="18" t="s">
        <v>3920</v>
      </c>
      <c r="L630" s="18" t="s">
        <v>3924</v>
      </c>
      <c r="M630" s="18" t="s">
        <v>3923</v>
      </c>
      <c r="N630" s="16" t="s">
        <v>1830</v>
      </c>
      <c r="O630" s="16" t="s">
        <v>3862</v>
      </c>
      <c r="P630" s="16" t="s">
        <v>2153</v>
      </c>
      <c r="Q630" s="16" t="s">
        <v>1820</v>
      </c>
      <c r="R630" s="17" t="s">
        <v>1855</v>
      </c>
      <c r="S630" s="112" t="s">
        <v>3922</v>
      </c>
      <c r="T630" s="16" t="s">
        <v>3919</v>
      </c>
    </row>
    <row r="631" spans="1:20" x14ac:dyDescent="0.35">
      <c r="A631" s="18" t="s">
        <v>3902</v>
      </c>
      <c r="B631" s="18" t="s">
        <v>1862</v>
      </c>
      <c r="C631" s="17" t="s">
        <v>3911</v>
      </c>
      <c r="D631" s="17" t="s">
        <v>1867</v>
      </c>
      <c r="E631" s="17" t="s">
        <v>9520</v>
      </c>
      <c r="F631" s="26" t="str">
        <f t="shared" si="9"/>
        <v>3905501502600</v>
      </c>
      <c r="G631" s="18" t="s">
        <v>3918</v>
      </c>
      <c r="H631" s="18" t="s">
        <v>3917</v>
      </c>
      <c r="I631" s="18" t="s">
        <v>3916</v>
      </c>
      <c r="J631" s="16" t="s">
        <v>3912</v>
      </c>
      <c r="K631" s="18" t="s">
        <v>3902</v>
      </c>
      <c r="L631" s="18" t="s">
        <v>3915</v>
      </c>
      <c r="M631" s="18" t="s">
        <v>3914</v>
      </c>
      <c r="N631" s="16" t="s">
        <v>1830</v>
      </c>
      <c r="O631" s="16" t="s">
        <v>2154</v>
      </c>
      <c r="P631" s="16" t="s">
        <v>2153</v>
      </c>
      <c r="Q631" s="16" t="s">
        <v>1820</v>
      </c>
      <c r="R631" s="17" t="s">
        <v>1855</v>
      </c>
      <c r="S631" s="112" t="s">
        <v>3913</v>
      </c>
      <c r="T631" s="16" t="s">
        <v>3910</v>
      </c>
    </row>
    <row r="632" spans="1:20" x14ac:dyDescent="0.35">
      <c r="A632" s="18" t="s">
        <v>3902</v>
      </c>
      <c r="B632" s="18" t="s">
        <v>1862</v>
      </c>
      <c r="C632" s="17" t="s">
        <v>3901</v>
      </c>
      <c r="D632" s="17" t="s">
        <v>1850</v>
      </c>
      <c r="E632" s="17" t="s">
        <v>9520</v>
      </c>
      <c r="F632" s="26" t="str">
        <f t="shared" si="9"/>
        <v>3905506102500</v>
      </c>
      <c r="G632" s="18" t="s">
        <v>3909</v>
      </c>
      <c r="H632" s="18" t="s">
        <v>3908</v>
      </c>
      <c r="I632" s="18" t="s">
        <v>3907</v>
      </c>
      <c r="K632" s="18" t="s">
        <v>3900</v>
      </c>
      <c r="L632" s="18" t="s">
        <v>3906</v>
      </c>
      <c r="M632" s="18" t="s">
        <v>3905</v>
      </c>
      <c r="N632" s="16" t="s">
        <v>1830</v>
      </c>
      <c r="O632" s="16" t="s">
        <v>2529</v>
      </c>
      <c r="P632" s="16" t="s">
        <v>2528</v>
      </c>
      <c r="Q632" s="16" t="s">
        <v>1820</v>
      </c>
      <c r="R632" s="17" t="s">
        <v>1855</v>
      </c>
      <c r="S632" s="112" t="s">
        <v>3904</v>
      </c>
      <c r="T632" s="16" t="s">
        <v>3903</v>
      </c>
    </row>
    <row r="633" spans="1:20" x14ac:dyDescent="0.35">
      <c r="A633" s="18" t="s">
        <v>3865</v>
      </c>
      <c r="B633" s="18" t="s">
        <v>1862</v>
      </c>
      <c r="C633" s="17" t="s">
        <v>3897</v>
      </c>
      <c r="D633" s="17" t="s">
        <v>1867</v>
      </c>
      <c r="E633" s="17" t="s">
        <v>9520</v>
      </c>
      <c r="F633" s="26" t="str">
        <f t="shared" si="9"/>
        <v>3907400502600</v>
      </c>
      <c r="G633" s="18" t="s">
        <v>3899</v>
      </c>
      <c r="H633" s="18" t="s">
        <v>3896</v>
      </c>
      <c r="I633" s="18" t="s">
        <v>3895</v>
      </c>
      <c r="K633" s="18" t="s">
        <v>3894</v>
      </c>
      <c r="L633" s="18" t="s">
        <v>3893</v>
      </c>
      <c r="M633" s="18" t="s">
        <v>3892</v>
      </c>
      <c r="N633" s="16" t="s">
        <v>1830</v>
      </c>
      <c r="O633" s="16" t="s">
        <v>3862</v>
      </c>
      <c r="P633" s="16" t="s">
        <v>2153</v>
      </c>
      <c r="Q633" s="16" t="s">
        <v>1820</v>
      </c>
      <c r="R633" s="17" t="s">
        <v>1855</v>
      </c>
      <c r="S633" s="112" t="s">
        <v>3898</v>
      </c>
      <c r="T633" s="16" t="s">
        <v>3891</v>
      </c>
    </row>
    <row r="634" spans="1:20" x14ac:dyDescent="0.35">
      <c r="A634" s="18" t="s">
        <v>3865</v>
      </c>
      <c r="B634" s="18" t="s">
        <v>1862</v>
      </c>
      <c r="C634" s="17" t="s">
        <v>3886</v>
      </c>
      <c r="D634" s="17" t="s">
        <v>1867</v>
      </c>
      <c r="E634" s="17" t="s">
        <v>9520</v>
      </c>
      <c r="F634" s="26" t="str">
        <f t="shared" si="9"/>
        <v>3907402502600</v>
      </c>
      <c r="G634" s="18" t="s">
        <v>3890</v>
      </c>
      <c r="H634" s="18" t="s">
        <v>3889</v>
      </c>
      <c r="I634" s="18" t="s">
        <v>3888</v>
      </c>
      <c r="K634" s="18" t="s">
        <v>3885</v>
      </c>
      <c r="L634" s="18" t="s">
        <v>3884</v>
      </c>
      <c r="M634" s="18" t="s">
        <v>3883</v>
      </c>
      <c r="N634" s="16" t="s">
        <v>1830</v>
      </c>
      <c r="O634" s="16" t="s">
        <v>3862</v>
      </c>
      <c r="P634" s="16" t="s">
        <v>2153</v>
      </c>
      <c r="Q634" s="16" t="s">
        <v>1820</v>
      </c>
      <c r="R634" s="17" t="s">
        <v>1855</v>
      </c>
      <c r="S634" s="112" t="s">
        <v>3887</v>
      </c>
      <c r="T634" s="16" t="s">
        <v>3882</v>
      </c>
    </row>
    <row r="635" spans="1:20" x14ac:dyDescent="0.35">
      <c r="A635" s="18" t="s">
        <v>3865</v>
      </c>
      <c r="B635" s="18" t="s">
        <v>1862</v>
      </c>
      <c r="C635" s="17" t="s">
        <v>3875</v>
      </c>
      <c r="D635" s="17" t="s">
        <v>1867</v>
      </c>
      <c r="E635" s="17" t="s">
        <v>9520</v>
      </c>
      <c r="F635" s="26" t="str">
        <f t="shared" si="9"/>
        <v>3907405702600</v>
      </c>
      <c r="G635" s="18" t="s">
        <v>3881</v>
      </c>
      <c r="H635" s="18" t="s">
        <v>3874</v>
      </c>
      <c r="I635" s="18" t="s">
        <v>3878</v>
      </c>
      <c r="K635" s="18" t="s">
        <v>3877</v>
      </c>
      <c r="L635" s="18" t="s">
        <v>3876</v>
      </c>
      <c r="M635" s="18" t="s">
        <v>3880</v>
      </c>
      <c r="N635" s="16" t="s">
        <v>1830</v>
      </c>
      <c r="O635" s="16" t="s">
        <v>3862</v>
      </c>
      <c r="P635" s="16" t="s">
        <v>2153</v>
      </c>
      <c r="Q635" s="16" t="s">
        <v>1820</v>
      </c>
      <c r="R635" s="17" t="s">
        <v>1855</v>
      </c>
      <c r="S635" s="112" t="s">
        <v>3879</v>
      </c>
      <c r="T635" s="16" t="s">
        <v>3873</v>
      </c>
    </row>
    <row r="636" spans="1:20" x14ac:dyDescent="0.35">
      <c r="A636" s="18" t="s">
        <v>3865</v>
      </c>
      <c r="B636" s="18" t="s">
        <v>1862</v>
      </c>
      <c r="C636" s="17" t="s">
        <v>3864</v>
      </c>
      <c r="D636" s="17" t="s">
        <v>1867</v>
      </c>
      <c r="E636" s="17" t="s">
        <v>9520</v>
      </c>
      <c r="F636" s="26" t="str">
        <f t="shared" si="9"/>
        <v>3907410002600</v>
      </c>
      <c r="G636" s="18" t="s">
        <v>3872</v>
      </c>
      <c r="H636" s="18" t="s">
        <v>3871</v>
      </c>
      <c r="I636" s="18" t="s">
        <v>3868</v>
      </c>
      <c r="J636" s="16" t="s">
        <v>3867</v>
      </c>
      <c r="K636" s="18" t="s">
        <v>3863</v>
      </c>
      <c r="L636" s="18" t="s">
        <v>3866</v>
      </c>
      <c r="M636" s="18" t="s">
        <v>3870</v>
      </c>
      <c r="N636" s="16" t="s">
        <v>1830</v>
      </c>
      <c r="O636" s="16" t="s">
        <v>3862</v>
      </c>
      <c r="P636" s="16" t="s">
        <v>2153</v>
      </c>
      <c r="Q636" s="16" t="s">
        <v>1820</v>
      </c>
      <c r="R636" s="17" t="s">
        <v>1855</v>
      </c>
      <c r="S636" s="112" t="s">
        <v>3869</v>
      </c>
      <c r="T636" s="16" t="s">
        <v>3861</v>
      </c>
    </row>
    <row r="637" spans="1:20" x14ac:dyDescent="0.35">
      <c r="A637" s="18" t="s">
        <v>3848</v>
      </c>
      <c r="B637" s="18" t="s">
        <v>1862</v>
      </c>
      <c r="C637" s="17" t="s">
        <v>3855</v>
      </c>
      <c r="D637" s="17" t="s">
        <v>1867</v>
      </c>
      <c r="E637" s="17" t="s">
        <v>9520</v>
      </c>
      <c r="F637" s="26" t="str">
        <f t="shared" si="9"/>
        <v>4000704002600</v>
      </c>
      <c r="G637" s="18" t="s">
        <v>3860</v>
      </c>
      <c r="H637" s="18" t="s">
        <v>3859</v>
      </c>
      <c r="I637" s="18" t="s">
        <v>3856</v>
      </c>
      <c r="J637" s="16" t="s">
        <v>3856</v>
      </c>
      <c r="K637" s="18" t="s">
        <v>3854</v>
      </c>
      <c r="L637" s="18" t="s">
        <v>3853</v>
      </c>
      <c r="M637" s="18" t="s">
        <v>3858</v>
      </c>
      <c r="N637" s="16" t="s">
        <v>1830</v>
      </c>
      <c r="O637" s="16" t="s">
        <v>1833</v>
      </c>
      <c r="P637" s="16" t="s">
        <v>1832</v>
      </c>
      <c r="Q637" s="16" t="s">
        <v>1820</v>
      </c>
      <c r="R637" s="17" t="s">
        <v>1855</v>
      </c>
      <c r="S637" s="112" t="s">
        <v>3857</v>
      </c>
      <c r="T637" s="16" t="s">
        <v>3852</v>
      </c>
    </row>
    <row r="638" spans="1:20" x14ac:dyDescent="0.35">
      <c r="A638" s="18" t="s">
        <v>3848</v>
      </c>
      <c r="B638" s="18" t="s">
        <v>1862</v>
      </c>
      <c r="C638" s="17" t="s">
        <v>3847</v>
      </c>
      <c r="D638" s="17" t="s">
        <v>1867</v>
      </c>
      <c r="E638" s="17" t="s">
        <v>9520</v>
      </c>
      <c r="F638" s="26" t="str">
        <f t="shared" si="9"/>
        <v>4000704202600</v>
      </c>
      <c r="G638" s="18" t="s">
        <v>3851</v>
      </c>
      <c r="H638" s="18" t="s">
        <v>3846</v>
      </c>
      <c r="I638" s="18" t="s">
        <v>3845</v>
      </c>
      <c r="J638" s="16" t="s">
        <v>3850</v>
      </c>
      <c r="K638" s="18" t="s">
        <v>3844</v>
      </c>
      <c r="L638" s="18" t="s">
        <v>3843</v>
      </c>
      <c r="M638" s="18" t="s">
        <v>3842</v>
      </c>
      <c r="N638" s="16" t="s">
        <v>1834</v>
      </c>
      <c r="O638" s="16" t="s">
        <v>1833</v>
      </c>
      <c r="P638" s="16" t="s">
        <v>1832</v>
      </c>
      <c r="Q638" s="16" t="s">
        <v>1820</v>
      </c>
      <c r="R638" s="17" t="s">
        <v>1855</v>
      </c>
      <c r="S638" s="112" t="s">
        <v>3849</v>
      </c>
    </row>
    <row r="639" spans="1:20" x14ac:dyDescent="0.35">
      <c r="A639" s="18" t="s">
        <v>3818</v>
      </c>
      <c r="B639" s="18" t="s">
        <v>1862</v>
      </c>
      <c r="C639" s="17" t="s">
        <v>3835</v>
      </c>
      <c r="D639" s="17" t="s">
        <v>1867</v>
      </c>
      <c r="E639" s="17" t="s">
        <v>9520</v>
      </c>
      <c r="F639" s="26" t="str">
        <f t="shared" si="9"/>
        <v>4003100102600</v>
      </c>
      <c r="G639" s="18" t="s">
        <v>3841</v>
      </c>
      <c r="H639" s="18" t="s">
        <v>3840</v>
      </c>
      <c r="I639" s="18" t="s">
        <v>3839</v>
      </c>
      <c r="K639" s="18" t="s">
        <v>3834</v>
      </c>
      <c r="L639" s="18" t="s">
        <v>3836</v>
      </c>
      <c r="M639" s="18" t="s">
        <v>3838</v>
      </c>
      <c r="N639" s="16" t="s">
        <v>1830</v>
      </c>
      <c r="O639" s="16" t="s">
        <v>1833</v>
      </c>
      <c r="P639" s="16" t="s">
        <v>1832</v>
      </c>
      <c r="Q639" s="16" t="s">
        <v>1820</v>
      </c>
      <c r="R639" s="17" t="s">
        <v>1855</v>
      </c>
      <c r="S639" s="112" t="s">
        <v>3837</v>
      </c>
      <c r="T639" s="16" t="s">
        <v>3833</v>
      </c>
    </row>
    <row r="640" spans="1:20" x14ac:dyDescent="0.35">
      <c r="A640" s="18" t="s">
        <v>3818</v>
      </c>
      <c r="B640" s="18" t="s">
        <v>1862</v>
      </c>
      <c r="C640" s="17" t="s">
        <v>3825</v>
      </c>
      <c r="D640" s="17" t="s">
        <v>1867</v>
      </c>
      <c r="E640" s="17" t="s">
        <v>9520</v>
      </c>
      <c r="F640" s="26" t="str">
        <f t="shared" si="9"/>
        <v>4003100302600</v>
      </c>
      <c r="G640" s="18" t="s">
        <v>3832</v>
      </c>
      <c r="H640" s="18" t="s">
        <v>3831</v>
      </c>
      <c r="I640" s="18" t="s">
        <v>3830</v>
      </c>
      <c r="K640" s="18" t="s">
        <v>3826</v>
      </c>
      <c r="L640" s="18" t="s">
        <v>3829</v>
      </c>
      <c r="M640" s="18" t="s">
        <v>3828</v>
      </c>
      <c r="N640" s="16" t="s">
        <v>1830</v>
      </c>
      <c r="O640" s="16" t="s">
        <v>1833</v>
      </c>
      <c r="P640" s="16" t="s">
        <v>1832</v>
      </c>
      <c r="Q640" s="16" t="s">
        <v>1820</v>
      </c>
      <c r="R640" s="17" t="s">
        <v>1855</v>
      </c>
      <c r="S640" s="112" t="s">
        <v>3827</v>
      </c>
      <c r="T640" s="16" t="s">
        <v>3824</v>
      </c>
    </row>
    <row r="641" spans="1:20" x14ac:dyDescent="0.35">
      <c r="A641" s="18" t="s">
        <v>3818</v>
      </c>
      <c r="B641" s="18" t="s">
        <v>1862</v>
      </c>
      <c r="C641" s="17" t="s">
        <v>3817</v>
      </c>
      <c r="D641" s="17" t="s">
        <v>1867</v>
      </c>
      <c r="E641" s="17" t="s">
        <v>9520</v>
      </c>
      <c r="F641" s="26" t="str">
        <f t="shared" si="9"/>
        <v>4003101002600</v>
      </c>
      <c r="G641" s="18" t="s">
        <v>3823</v>
      </c>
      <c r="H641" s="18" t="s">
        <v>3794</v>
      </c>
      <c r="I641" s="18" t="s">
        <v>3822</v>
      </c>
      <c r="K641" s="18" t="s">
        <v>3816</v>
      </c>
      <c r="L641" s="18" t="s">
        <v>3821</v>
      </c>
      <c r="M641" s="18" t="s">
        <v>3820</v>
      </c>
      <c r="N641" s="16" t="s">
        <v>1830</v>
      </c>
      <c r="O641" s="16" t="s">
        <v>1833</v>
      </c>
      <c r="P641" s="16" t="s">
        <v>1832</v>
      </c>
      <c r="Q641" s="16" t="s">
        <v>1820</v>
      </c>
      <c r="R641" s="17" t="s">
        <v>1855</v>
      </c>
      <c r="S641" s="112" t="s">
        <v>3819</v>
      </c>
      <c r="T641" s="16" t="s">
        <v>3815</v>
      </c>
    </row>
    <row r="642" spans="1:20" x14ac:dyDescent="0.35">
      <c r="A642" s="18" t="s">
        <v>3808</v>
      </c>
      <c r="B642" s="18" t="s">
        <v>1862</v>
      </c>
      <c r="C642" s="17" t="s">
        <v>3807</v>
      </c>
      <c r="D642" s="17" t="s">
        <v>1867</v>
      </c>
      <c r="E642" s="17" t="s">
        <v>9520</v>
      </c>
      <c r="F642" s="26" t="str">
        <f t="shared" si="9"/>
        <v>4004210002600</v>
      </c>
      <c r="G642" s="18" t="s">
        <v>3814</v>
      </c>
      <c r="H642" s="18" t="s">
        <v>3813</v>
      </c>
      <c r="I642" s="18" t="s">
        <v>3812</v>
      </c>
      <c r="K642" s="18" t="s">
        <v>3806</v>
      </c>
      <c r="L642" s="18" t="s">
        <v>3811</v>
      </c>
      <c r="M642" s="18" t="s">
        <v>3809</v>
      </c>
      <c r="N642" s="16" t="s">
        <v>1830</v>
      </c>
      <c r="O642" s="16" t="s">
        <v>1833</v>
      </c>
      <c r="P642" s="16" t="s">
        <v>1832</v>
      </c>
      <c r="Q642" s="16" t="s">
        <v>1820</v>
      </c>
      <c r="R642" s="17" t="s">
        <v>1855</v>
      </c>
      <c r="S642" s="112" t="s">
        <v>3810</v>
      </c>
      <c r="T642" s="16" t="s">
        <v>3805</v>
      </c>
    </row>
    <row r="643" spans="1:20" x14ac:dyDescent="0.35">
      <c r="A643" s="18" t="s">
        <v>3731</v>
      </c>
      <c r="B643" s="18" t="s">
        <v>1862</v>
      </c>
      <c r="C643" s="17" t="s">
        <v>3797</v>
      </c>
      <c r="D643" s="17" t="s">
        <v>1867</v>
      </c>
      <c r="E643" s="17" t="s">
        <v>9520</v>
      </c>
      <c r="F643" s="26" t="str">
        <f t="shared" ref="F643:F706" si="10">CONCATENATE(C643,D643,E643)</f>
        <v>4005600102600</v>
      </c>
      <c r="G643" s="18" t="s">
        <v>3804</v>
      </c>
      <c r="H643" s="18" t="s">
        <v>3803</v>
      </c>
      <c r="I643" s="18" t="s">
        <v>3799</v>
      </c>
      <c r="K643" s="18" t="s">
        <v>3796</v>
      </c>
      <c r="L643" s="18" t="s">
        <v>3798</v>
      </c>
      <c r="M643" s="18" t="s">
        <v>3802</v>
      </c>
      <c r="N643" s="16" t="s">
        <v>1830</v>
      </c>
      <c r="O643" s="16" t="s">
        <v>3688</v>
      </c>
      <c r="P643" s="16" t="s">
        <v>2528</v>
      </c>
      <c r="Q643" s="16" t="s">
        <v>1820</v>
      </c>
      <c r="R643" s="17" t="s">
        <v>1855</v>
      </c>
      <c r="S643" s="112" t="s">
        <v>3801</v>
      </c>
      <c r="T643" s="16" t="s">
        <v>3800</v>
      </c>
    </row>
    <row r="644" spans="1:20" x14ac:dyDescent="0.35">
      <c r="A644" s="18" t="s">
        <v>3731</v>
      </c>
      <c r="B644" s="18" t="s">
        <v>1862</v>
      </c>
      <c r="C644" s="17" t="s">
        <v>3791</v>
      </c>
      <c r="D644" s="17" t="s">
        <v>1867</v>
      </c>
      <c r="E644" s="17" t="s">
        <v>9520</v>
      </c>
      <c r="F644" s="26" t="str">
        <f t="shared" si="10"/>
        <v>4005600202600</v>
      </c>
      <c r="G644" s="18" t="s">
        <v>3795</v>
      </c>
      <c r="H644" s="18" t="s">
        <v>3794</v>
      </c>
      <c r="I644" s="18" t="s">
        <v>3790</v>
      </c>
      <c r="K644" s="18" t="s">
        <v>3789</v>
      </c>
      <c r="L644" s="18" t="s">
        <v>3788</v>
      </c>
      <c r="M644" s="18" t="s">
        <v>3793</v>
      </c>
      <c r="N644" s="16" t="s">
        <v>1830</v>
      </c>
      <c r="O644" s="16" t="s">
        <v>1833</v>
      </c>
      <c r="P644" s="16" t="s">
        <v>1832</v>
      </c>
      <c r="Q644" s="16" t="s">
        <v>1820</v>
      </c>
      <c r="R644" s="17" t="s">
        <v>1855</v>
      </c>
      <c r="S644" s="112" t="s">
        <v>3792</v>
      </c>
      <c r="T644" s="16" t="s">
        <v>3787</v>
      </c>
    </row>
    <row r="645" spans="1:20" x14ac:dyDescent="0.35">
      <c r="A645" s="18" t="s">
        <v>3731</v>
      </c>
      <c r="B645" s="18" t="s">
        <v>1862</v>
      </c>
      <c r="C645" s="17" t="s">
        <v>3781</v>
      </c>
      <c r="D645" s="17" t="s">
        <v>1867</v>
      </c>
      <c r="E645" s="17" t="s">
        <v>9520</v>
      </c>
      <c r="F645" s="26" t="str">
        <f t="shared" si="10"/>
        <v>4005600502600</v>
      </c>
      <c r="G645" s="18" t="s">
        <v>3786</v>
      </c>
      <c r="H645" s="18" t="s">
        <v>3785</v>
      </c>
      <c r="I645" s="18" t="s">
        <v>3780</v>
      </c>
      <c r="K645" s="18" t="s">
        <v>3779</v>
      </c>
      <c r="L645" s="18" t="s">
        <v>3778</v>
      </c>
      <c r="M645" s="18" t="s">
        <v>3784</v>
      </c>
      <c r="N645" s="16" t="s">
        <v>1830</v>
      </c>
      <c r="O645" s="16" t="s">
        <v>3688</v>
      </c>
      <c r="P645" s="16" t="s">
        <v>2528</v>
      </c>
      <c r="Q645" s="16" t="s">
        <v>1820</v>
      </c>
      <c r="R645" s="17" t="s">
        <v>1855</v>
      </c>
      <c r="S645" s="112" t="s">
        <v>3783</v>
      </c>
      <c r="T645" s="16" t="s">
        <v>3782</v>
      </c>
    </row>
    <row r="646" spans="1:20" x14ac:dyDescent="0.35">
      <c r="A646" s="18" t="s">
        <v>3731</v>
      </c>
      <c r="B646" s="18" t="s">
        <v>1862</v>
      </c>
      <c r="C646" s="17" t="s">
        <v>3773</v>
      </c>
      <c r="D646" s="17" t="s">
        <v>1867</v>
      </c>
      <c r="E646" s="17" t="s">
        <v>9520</v>
      </c>
      <c r="F646" s="26" t="str">
        <f t="shared" si="10"/>
        <v>4005600602600</v>
      </c>
      <c r="G646" s="18" t="s">
        <v>3777</v>
      </c>
      <c r="H646" s="18" t="s">
        <v>3776</v>
      </c>
      <c r="I646" s="18" t="s">
        <v>3772</v>
      </c>
      <c r="K646" s="18" t="s">
        <v>3771</v>
      </c>
      <c r="L646" s="18" t="s">
        <v>3770</v>
      </c>
      <c r="M646" s="18" t="s">
        <v>3775</v>
      </c>
      <c r="N646" s="16" t="s">
        <v>1830</v>
      </c>
      <c r="O646" s="16" t="s">
        <v>3688</v>
      </c>
      <c r="P646" s="16" t="s">
        <v>2528</v>
      </c>
      <c r="Q646" s="16" t="s">
        <v>1820</v>
      </c>
      <c r="R646" s="17" t="s">
        <v>1855</v>
      </c>
      <c r="S646" s="112" t="s">
        <v>3774</v>
      </c>
      <c r="T646" s="16" t="s">
        <v>3769</v>
      </c>
    </row>
    <row r="647" spans="1:20" x14ac:dyDescent="0.35">
      <c r="A647" s="18" t="s">
        <v>3731</v>
      </c>
      <c r="B647" s="18" t="s">
        <v>1862</v>
      </c>
      <c r="C647" s="17" t="s">
        <v>3761</v>
      </c>
      <c r="D647" s="17" t="s">
        <v>1867</v>
      </c>
      <c r="E647" s="17" t="s">
        <v>9520</v>
      </c>
      <c r="F647" s="26" t="str">
        <f t="shared" si="10"/>
        <v>4005600702600</v>
      </c>
      <c r="G647" s="18" t="s">
        <v>3768</v>
      </c>
      <c r="H647" s="18" t="s">
        <v>3767</v>
      </c>
      <c r="I647" s="18" t="s">
        <v>3766</v>
      </c>
      <c r="K647" s="18" t="s">
        <v>3760</v>
      </c>
      <c r="L647" s="18" t="s">
        <v>3765</v>
      </c>
      <c r="M647" s="18" t="s">
        <v>3764</v>
      </c>
      <c r="N647" s="16" t="s">
        <v>1830</v>
      </c>
      <c r="O647" s="16" t="s">
        <v>3688</v>
      </c>
      <c r="P647" s="16" t="s">
        <v>2528</v>
      </c>
      <c r="Q647" s="16" t="s">
        <v>1820</v>
      </c>
      <c r="R647" s="17" t="s">
        <v>1855</v>
      </c>
      <c r="S647" s="112" t="s">
        <v>3763</v>
      </c>
      <c r="T647" s="16" t="s">
        <v>3762</v>
      </c>
    </row>
    <row r="648" spans="1:20" x14ac:dyDescent="0.35">
      <c r="A648" s="18" t="s">
        <v>3731</v>
      </c>
      <c r="B648" s="18" t="s">
        <v>1862</v>
      </c>
      <c r="C648" s="17" t="s">
        <v>3753</v>
      </c>
      <c r="D648" s="17" t="s">
        <v>1867</v>
      </c>
      <c r="E648" s="17" t="s">
        <v>9520</v>
      </c>
      <c r="F648" s="26" t="str">
        <f t="shared" si="10"/>
        <v>4005600802600</v>
      </c>
      <c r="G648" s="18" t="s">
        <v>3759</v>
      </c>
      <c r="H648" s="18" t="s">
        <v>3758</v>
      </c>
      <c r="I648" s="18" t="s">
        <v>3757</v>
      </c>
      <c r="K648" s="18" t="s">
        <v>3752</v>
      </c>
      <c r="L648" s="18" t="s">
        <v>3756</v>
      </c>
      <c r="M648" s="18" t="s">
        <v>3755</v>
      </c>
      <c r="N648" s="16" t="s">
        <v>1830</v>
      </c>
      <c r="O648" s="16" t="s">
        <v>3688</v>
      </c>
      <c r="P648" s="16" t="s">
        <v>2528</v>
      </c>
      <c r="Q648" s="16" t="s">
        <v>1820</v>
      </c>
      <c r="R648" s="17" t="s">
        <v>1855</v>
      </c>
      <c r="S648" s="112" t="s">
        <v>3754</v>
      </c>
      <c r="T648" s="16" t="s">
        <v>3751</v>
      </c>
    </row>
    <row r="649" spans="1:20" x14ac:dyDescent="0.35">
      <c r="A649" s="18" t="s">
        <v>3731</v>
      </c>
      <c r="B649" s="18" t="s">
        <v>1862</v>
      </c>
      <c r="C649" s="17" t="s">
        <v>3744</v>
      </c>
      <c r="D649" s="17" t="s">
        <v>1867</v>
      </c>
      <c r="E649" s="17" t="s">
        <v>9520</v>
      </c>
      <c r="F649" s="26" t="str">
        <f t="shared" si="10"/>
        <v>4005600902600</v>
      </c>
      <c r="G649" s="18" t="s">
        <v>3750</v>
      </c>
      <c r="H649" s="18" t="s">
        <v>3749</v>
      </c>
      <c r="I649" s="18" t="s">
        <v>3748</v>
      </c>
      <c r="J649" s="16" t="s">
        <v>3743</v>
      </c>
      <c r="K649" s="18" t="s">
        <v>3742</v>
      </c>
      <c r="L649" s="18" t="s">
        <v>3747</v>
      </c>
      <c r="M649" s="18" t="s">
        <v>3741</v>
      </c>
      <c r="N649" s="16" t="s">
        <v>1830</v>
      </c>
      <c r="O649" s="16" t="s">
        <v>3688</v>
      </c>
      <c r="P649" s="16" t="s">
        <v>2528</v>
      </c>
      <c r="Q649" s="16" t="s">
        <v>1820</v>
      </c>
      <c r="R649" s="17" t="s">
        <v>1855</v>
      </c>
      <c r="S649" s="112" t="s">
        <v>3746</v>
      </c>
      <c r="T649" s="16" t="s">
        <v>3740</v>
      </c>
    </row>
    <row r="650" spans="1:20" x14ac:dyDescent="0.35">
      <c r="A650" s="18" t="s">
        <v>3731</v>
      </c>
      <c r="B650" s="18" t="s">
        <v>1862</v>
      </c>
      <c r="C650" s="17" t="s">
        <v>3730</v>
      </c>
      <c r="D650" s="17" t="s">
        <v>1867</v>
      </c>
      <c r="E650" s="17" t="s">
        <v>9520</v>
      </c>
      <c r="F650" s="26" t="str">
        <f t="shared" si="10"/>
        <v>4005603402600</v>
      </c>
      <c r="G650" s="18" t="s">
        <v>3739</v>
      </c>
      <c r="H650" s="18" t="s">
        <v>3738</v>
      </c>
      <c r="I650" s="18" t="s">
        <v>3734</v>
      </c>
      <c r="K650" s="18" t="s">
        <v>3733</v>
      </c>
      <c r="L650" s="18" t="s">
        <v>3732</v>
      </c>
      <c r="M650" s="18" t="s">
        <v>3737</v>
      </c>
      <c r="N650" s="16" t="s">
        <v>1830</v>
      </c>
      <c r="O650" s="16" t="s">
        <v>3688</v>
      </c>
      <c r="P650" s="16" t="s">
        <v>2528</v>
      </c>
      <c r="Q650" s="16" t="s">
        <v>1820</v>
      </c>
      <c r="R650" s="17" t="s">
        <v>1855</v>
      </c>
      <c r="S650" s="112" t="s">
        <v>3736</v>
      </c>
      <c r="T650" s="16" t="s">
        <v>3735</v>
      </c>
    </row>
    <row r="651" spans="1:20" x14ac:dyDescent="0.35">
      <c r="A651" s="18" t="s">
        <v>3615</v>
      </c>
      <c r="B651" s="18" t="s">
        <v>1862</v>
      </c>
      <c r="C651" s="17" t="s">
        <v>3722</v>
      </c>
      <c r="D651" s="17" t="s">
        <v>1867</v>
      </c>
      <c r="E651" s="17" t="s">
        <v>9520</v>
      </c>
      <c r="F651" s="26" t="str">
        <f t="shared" si="10"/>
        <v>4105700102600</v>
      </c>
      <c r="G651" s="18" t="s">
        <v>3729</v>
      </c>
      <c r="H651" s="18" t="s">
        <v>3728</v>
      </c>
      <c r="I651" s="18" t="s">
        <v>3725</v>
      </c>
      <c r="K651" s="18" t="s">
        <v>3723</v>
      </c>
      <c r="L651" s="18" t="s">
        <v>3724</v>
      </c>
      <c r="M651" s="18" t="s">
        <v>3727</v>
      </c>
      <c r="N651" s="16" t="s">
        <v>1830</v>
      </c>
      <c r="O651" s="16" t="s">
        <v>3613</v>
      </c>
      <c r="P651" s="16" t="s">
        <v>2807</v>
      </c>
      <c r="Q651" s="16" t="s">
        <v>2652</v>
      </c>
      <c r="R651" s="17" t="s">
        <v>1855</v>
      </c>
      <c r="S651" s="112" t="s">
        <v>3726</v>
      </c>
      <c r="T651" s="16" t="s">
        <v>3721</v>
      </c>
    </row>
    <row r="652" spans="1:20" x14ac:dyDescent="0.35">
      <c r="A652" s="18" t="s">
        <v>3615</v>
      </c>
      <c r="B652" s="18" t="s">
        <v>1862</v>
      </c>
      <c r="C652" s="17" t="s">
        <v>3714</v>
      </c>
      <c r="D652" s="17" t="s">
        <v>1867</v>
      </c>
      <c r="E652" s="17" t="s">
        <v>9520</v>
      </c>
      <c r="F652" s="26" t="str">
        <f t="shared" si="10"/>
        <v>4105700202600</v>
      </c>
      <c r="G652" s="18" t="s">
        <v>3720</v>
      </c>
      <c r="H652" s="18" t="s">
        <v>3719</v>
      </c>
      <c r="I652" s="18" t="s">
        <v>3718</v>
      </c>
      <c r="K652" s="18" t="s">
        <v>3713</v>
      </c>
      <c r="L652" s="18" t="s">
        <v>3717</v>
      </c>
      <c r="M652" s="18" t="s">
        <v>3716</v>
      </c>
      <c r="N652" s="16" t="s">
        <v>1830</v>
      </c>
      <c r="O652" s="16" t="s">
        <v>2817</v>
      </c>
      <c r="P652" s="16" t="s">
        <v>2816</v>
      </c>
      <c r="Q652" s="16" t="s">
        <v>1842</v>
      </c>
      <c r="R652" s="17" t="s">
        <v>1855</v>
      </c>
      <c r="S652" s="112" t="s">
        <v>3715</v>
      </c>
    </row>
    <row r="653" spans="1:20" x14ac:dyDescent="0.35">
      <c r="A653" s="18" t="s">
        <v>3615</v>
      </c>
      <c r="B653" s="18" t="s">
        <v>1862</v>
      </c>
      <c r="C653" s="17" t="s">
        <v>3709</v>
      </c>
      <c r="D653" s="17" t="s">
        <v>1867</v>
      </c>
      <c r="E653" s="17" t="s">
        <v>9520</v>
      </c>
      <c r="F653" s="26" t="str">
        <f t="shared" si="10"/>
        <v>4105700302600</v>
      </c>
      <c r="G653" s="18" t="s">
        <v>3712</v>
      </c>
      <c r="H653" s="18" t="s">
        <v>3711</v>
      </c>
      <c r="I653" s="18" t="s">
        <v>3708</v>
      </c>
      <c r="K653" s="18" t="s">
        <v>3707</v>
      </c>
      <c r="L653" s="18" t="s">
        <v>3706</v>
      </c>
      <c r="M653" s="18" t="s">
        <v>3705</v>
      </c>
      <c r="N653" s="16" t="s">
        <v>1827</v>
      </c>
      <c r="O653" s="16" t="s">
        <v>2665</v>
      </c>
      <c r="P653" s="16" t="s">
        <v>2653</v>
      </c>
      <c r="Q653" s="16" t="s">
        <v>2652</v>
      </c>
      <c r="R653" s="17" t="s">
        <v>1855</v>
      </c>
      <c r="S653" s="112" t="s">
        <v>3710</v>
      </c>
      <c r="T653" s="16" t="s">
        <v>3704</v>
      </c>
    </row>
    <row r="654" spans="1:20" x14ac:dyDescent="0.35">
      <c r="A654" s="18" t="s">
        <v>3615</v>
      </c>
      <c r="B654" s="18" t="s">
        <v>1862</v>
      </c>
      <c r="C654" s="17" t="s">
        <v>3698</v>
      </c>
      <c r="D654" s="17" t="s">
        <v>1867</v>
      </c>
      <c r="E654" s="17" t="s">
        <v>9520</v>
      </c>
      <c r="F654" s="26" t="str">
        <f t="shared" si="10"/>
        <v>4105700502600</v>
      </c>
      <c r="G654" s="18" t="s">
        <v>3703</v>
      </c>
      <c r="H654" s="18" t="s">
        <v>3702</v>
      </c>
      <c r="I654" s="18" t="s">
        <v>3697</v>
      </c>
      <c r="K654" s="18" t="s">
        <v>3696</v>
      </c>
      <c r="L654" s="18" t="s">
        <v>3695</v>
      </c>
      <c r="M654" s="18" t="s">
        <v>3701</v>
      </c>
      <c r="N654" s="16" t="s">
        <v>1830</v>
      </c>
      <c r="O654" s="16" t="s">
        <v>2817</v>
      </c>
      <c r="P654" s="16" t="s">
        <v>2816</v>
      </c>
      <c r="Q654" s="16" t="s">
        <v>1842</v>
      </c>
      <c r="R654" s="17" t="s">
        <v>1855</v>
      </c>
      <c r="S654" s="112" t="s">
        <v>3700</v>
      </c>
      <c r="T654" s="16" t="s">
        <v>3699</v>
      </c>
    </row>
    <row r="655" spans="1:20" x14ac:dyDescent="0.35">
      <c r="A655" s="18" t="s">
        <v>3615</v>
      </c>
      <c r="B655" s="18" t="s">
        <v>1862</v>
      </c>
      <c r="C655" s="17" t="s">
        <v>3687</v>
      </c>
      <c r="D655" s="17" t="s">
        <v>1867</v>
      </c>
      <c r="E655" s="17" t="s">
        <v>9520</v>
      </c>
      <c r="F655" s="26" t="str">
        <f t="shared" si="10"/>
        <v>4105700702600</v>
      </c>
      <c r="G655" s="18" t="s">
        <v>3694</v>
      </c>
      <c r="H655" s="18" t="s">
        <v>3693</v>
      </c>
      <c r="I655" s="18" t="s">
        <v>3692</v>
      </c>
      <c r="K655" s="18" t="s">
        <v>3686</v>
      </c>
      <c r="L655" s="18" t="s">
        <v>3691</v>
      </c>
      <c r="M655" s="18" t="s">
        <v>3690</v>
      </c>
      <c r="N655" s="16" t="s">
        <v>1830</v>
      </c>
      <c r="O655" s="16" t="s">
        <v>2808</v>
      </c>
      <c r="P655" s="16" t="s">
        <v>2807</v>
      </c>
      <c r="Q655" s="16" t="s">
        <v>1820</v>
      </c>
      <c r="R655" s="17" t="s">
        <v>1855</v>
      </c>
      <c r="S655" s="112" t="s">
        <v>3689</v>
      </c>
    </row>
    <row r="656" spans="1:20" x14ac:dyDescent="0.35">
      <c r="A656" s="18" t="s">
        <v>3615</v>
      </c>
      <c r="B656" s="18" t="s">
        <v>1862</v>
      </c>
      <c r="C656" s="17" t="s">
        <v>3679</v>
      </c>
      <c r="D656" s="17" t="s">
        <v>1867</v>
      </c>
      <c r="E656" s="17" t="s">
        <v>9520</v>
      </c>
      <c r="F656" s="26" t="str">
        <f t="shared" si="10"/>
        <v>4105700802600</v>
      </c>
      <c r="G656" s="18" t="s">
        <v>3685</v>
      </c>
      <c r="H656" s="18" t="s">
        <v>3684</v>
      </c>
      <c r="I656" s="18" t="s">
        <v>3683</v>
      </c>
      <c r="K656" s="18" t="s">
        <v>3678</v>
      </c>
      <c r="L656" s="18" t="s">
        <v>3682</v>
      </c>
      <c r="M656" s="18" t="s">
        <v>3681</v>
      </c>
      <c r="N656" s="16" t="s">
        <v>1830</v>
      </c>
      <c r="O656" s="16" t="s">
        <v>3613</v>
      </c>
      <c r="P656" s="16" t="s">
        <v>2807</v>
      </c>
      <c r="Q656" s="16" t="s">
        <v>2652</v>
      </c>
      <c r="R656" s="17" t="s">
        <v>1855</v>
      </c>
      <c r="S656" s="112" t="s">
        <v>3680</v>
      </c>
      <c r="T656" s="16" t="s">
        <v>3677</v>
      </c>
    </row>
    <row r="657" spans="1:20" x14ac:dyDescent="0.35">
      <c r="A657" s="18" t="s">
        <v>3615</v>
      </c>
      <c r="B657" s="18" t="s">
        <v>1862</v>
      </c>
      <c r="C657" s="17" t="s">
        <v>3670</v>
      </c>
      <c r="D657" s="17" t="s">
        <v>1867</v>
      </c>
      <c r="E657" s="17" t="s">
        <v>9520</v>
      </c>
      <c r="F657" s="26" t="str">
        <f t="shared" si="10"/>
        <v>4105700902600</v>
      </c>
      <c r="G657" s="18" t="s">
        <v>3676</v>
      </c>
      <c r="H657" s="18" t="s">
        <v>3675</v>
      </c>
      <c r="I657" s="18" t="s">
        <v>3674</v>
      </c>
      <c r="K657" s="18" t="s">
        <v>3669</v>
      </c>
      <c r="L657" s="18" t="s">
        <v>3673</v>
      </c>
      <c r="M657" s="18" t="s">
        <v>3668</v>
      </c>
      <c r="N657" s="16" t="s">
        <v>1830</v>
      </c>
      <c r="O657" s="16" t="s">
        <v>2665</v>
      </c>
      <c r="P657" s="16" t="s">
        <v>2653</v>
      </c>
      <c r="Q657" s="16" t="s">
        <v>2652</v>
      </c>
      <c r="R657" s="17" t="s">
        <v>1855</v>
      </c>
      <c r="S657" s="112" t="s">
        <v>3672</v>
      </c>
      <c r="T657" s="16" t="s">
        <v>3671</v>
      </c>
    </row>
    <row r="658" spans="1:20" x14ac:dyDescent="0.35">
      <c r="A658" s="18" t="s">
        <v>3615</v>
      </c>
      <c r="B658" s="18" t="s">
        <v>1862</v>
      </c>
      <c r="C658" s="17" t="s">
        <v>3660</v>
      </c>
      <c r="D658" s="17" t="s">
        <v>1867</v>
      </c>
      <c r="E658" s="17" t="s">
        <v>9520</v>
      </c>
      <c r="F658" s="26" t="str">
        <f t="shared" si="10"/>
        <v>4105701002600</v>
      </c>
      <c r="G658" s="18" t="s">
        <v>3667</v>
      </c>
      <c r="H658" s="18" t="s">
        <v>3666</v>
      </c>
      <c r="I658" s="18" t="s">
        <v>3665</v>
      </c>
      <c r="K658" s="18" t="s">
        <v>3661</v>
      </c>
      <c r="L658" s="18" t="s">
        <v>3664</v>
      </c>
      <c r="M658" s="18" t="s">
        <v>3659</v>
      </c>
      <c r="N658" s="16" t="s">
        <v>1830</v>
      </c>
      <c r="O658" s="16" t="s">
        <v>2808</v>
      </c>
      <c r="P658" s="16" t="s">
        <v>2807</v>
      </c>
      <c r="Q658" s="16" t="s">
        <v>1820</v>
      </c>
      <c r="R658" s="17" t="s">
        <v>1855</v>
      </c>
      <c r="S658" s="112" t="s">
        <v>3663</v>
      </c>
      <c r="T658" s="16" t="s">
        <v>3662</v>
      </c>
    </row>
    <row r="659" spans="1:20" x14ac:dyDescent="0.35">
      <c r="A659" s="18" t="s">
        <v>3615</v>
      </c>
      <c r="B659" s="18" t="s">
        <v>1862</v>
      </c>
      <c r="C659" s="17" t="s">
        <v>3649</v>
      </c>
      <c r="D659" s="17" t="s">
        <v>1867</v>
      </c>
      <c r="E659" s="17" t="s">
        <v>9520</v>
      </c>
      <c r="F659" s="26" t="str">
        <f t="shared" si="10"/>
        <v>4105701102600</v>
      </c>
      <c r="G659" s="18" t="s">
        <v>3658</v>
      </c>
      <c r="H659" s="18" t="s">
        <v>3657</v>
      </c>
      <c r="I659" s="18" t="s">
        <v>3656</v>
      </c>
      <c r="J659" s="16" t="s">
        <v>3655</v>
      </c>
      <c r="K659" s="18" t="s">
        <v>3648</v>
      </c>
      <c r="L659" s="18" t="s">
        <v>3654</v>
      </c>
      <c r="M659" s="18" t="s">
        <v>3653</v>
      </c>
      <c r="N659" s="16" t="s">
        <v>1830</v>
      </c>
      <c r="O659" s="16" t="s">
        <v>3613</v>
      </c>
      <c r="P659" s="16" t="s">
        <v>2807</v>
      </c>
      <c r="Q659" s="16" t="s">
        <v>2652</v>
      </c>
      <c r="R659" s="17" t="s">
        <v>1855</v>
      </c>
      <c r="S659" s="112" t="s">
        <v>3652</v>
      </c>
      <c r="T659" s="16" t="s">
        <v>3651</v>
      </c>
    </row>
    <row r="660" spans="1:20" x14ac:dyDescent="0.35">
      <c r="A660" s="18" t="s">
        <v>3615</v>
      </c>
      <c r="B660" s="18" t="s">
        <v>1862</v>
      </c>
      <c r="C660" s="17" t="s">
        <v>3641</v>
      </c>
      <c r="D660" s="17" t="s">
        <v>1867</v>
      </c>
      <c r="E660" s="17" t="s">
        <v>9520</v>
      </c>
      <c r="F660" s="26" t="str">
        <f t="shared" si="10"/>
        <v>4105701202600</v>
      </c>
      <c r="G660" s="18" t="s">
        <v>3647</v>
      </c>
      <c r="H660" s="18" t="s">
        <v>3646</v>
      </c>
      <c r="I660" s="18" t="s">
        <v>3645</v>
      </c>
      <c r="K660" s="18" t="s">
        <v>3615</v>
      </c>
      <c r="L660" s="18" t="s">
        <v>3642</v>
      </c>
      <c r="M660" s="18" t="s">
        <v>3644</v>
      </c>
      <c r="N660" s="16" t="s">
        <v>1830</v>
      </c>
      <c r="O660" s="16" t="s">
        <v>2665</v>
      </c>
      <c r="P660" s="16" t="s">
        <v>2653</v>
      </c>
      <c r="Q660" s="16" t="s">
        <v>2652</v>
      </c>
      <c r="R660" s="17" t="s">
        <v>1855</v>
      </c>
      <c r="S660" s="112" t="s">
        <v>3643</v>
      </c>
      <c r="T660" s="16" t="s">
        <v>3640</v>
      </c>
    </row>
    <row r="661" spans="1:20" x14ac:dyDescent="0.35">
      <c r="A661" s="18" t="s">
        <v>3615</v>
      </c>
      <c r="B661" s="18" t="s">
        <v>1862</v>
      </c>
      <c r="C661" s="17" t="s">
        <v>3635</v>
      </c>
      <c r="D661" s="17" t="s">
        <v>1914</v>
      </c>
      <c r="E661" s="17" t="s">
        <v>9520</v>
      </c>
      <c r="F661" s="26" t="str">
        <f t="shared" si="10"/>
        <v>4105701300200</v>
      </c>
      <c r="G661" s="18" t="s">
        <v>3639</v>
      </c>
      <c r="H661" s="18" t="s">
        <v>3638</v>
      </c>
      <c r="I661" s="18" t="s">
        <v>3634</v>
      </c>
      <c r="K661" s="18" t="s">
        <v>3633</v>
      </c>
      <c r="L661" s="18" t="s">
        <v>3632</v>
      </c>
      <c r="M661" s="18" t="s">
        <v>3637</v>
      </c>
      <c r="N661" s="16" t="s">
        <v>1827</v>
      </c>
      <c r="O661" s="16" t="s">
        <v>3613</v>
      </c>
      <c r="P661" s="16" t="s">
        <v>2807</v>
      </c>
      <c r="Q661" s="16" t="s">
        <v>2652</v>
      </c>
      <c r="R661" s="17" t="s">
        <v>1855</v>
      </c>
      <c r="S661" s="112" t="s">
        <v>3636</v>
      </c>
      <c r="T661" s="16" t="s">
        <v>3631</v>
      </c>
    </row>
    <row r="662" spans="1:20" x14ac:dyDescent="0.35">
      <c r="A662" s="18" t="s">
        <v>3615</v>
      </c>
      <c r="B662" s="18" t="s">
        <v>1862</v>
      </c>
      <c r="C662" s="17" t="s">
        <v>3627</v>
      </c>
      <c r="D662" s="17" t="s">
        <v>1879</v>
      </c>
      <c r="E662" s="17" t="s">
        <v>9520</v>
      </c>
      <c r="F662" s="26" t="str">
        <f t="shared" si="10"/>
        <v>4105701401600</v>
      </c>
      <c r="G662" s="18" t="s">
        <v>3630</v>
      </c>
      <c r="H662" s="18" t="s">
        <v>3629</v>
      </c>
      <c r="I662" s="18" t="s">
        <v>3626</v>
      </c>
      <c r="K662" s="18" t="s">
        <v>3617</v>
      </c>
      <c r="L662" s="18" t="s">
        <v>3625</v>
      </c>
      <c r="M662" s="18" t="s">
        <v>3624</v>
      </c>
      <c r="N662" s="16" t="s">
        <v>1829</v>
      </c>
      <c r="O662" s="16" t="s">
        <v>3613</v>
      </c>
      <c r="P662" s="16" t="s">
        <v>2807</v>
      </c>
      <c r="Q662" s="16" t="s">
        <v>2652</v>
      </c>
      <c r="R662" s="17" t="s">
        <v>1855</v>
      </c>
      <c r="S662" s="112" t="s">
        <v>3628</v>
      </c>
      <c r="T662" s="16" t="s">
        <v>3623</v>
      </c>
    </row>
    <row r="663" spans="1:20" x14ac:dyDescent="0.35">
      <c r="A663" s="18" t="s">
        <v>3615</v>
      </c>
      <c r="B663" s="18" t="s">
        <v>1862</v>
      </c>
      <c r="C663" s="17" t="s">
        <v>3614</v>
      </c>
      <c r="D663" s="17" t="s">
        <v>1814</v>
      </c>
      <c r="E663" s="17" t="s">
        <v>9520</v>
      </c>
      <c r="F663" s="26" t="str">
        <f t="shared" si="10"/>
        <v>4105701500300</v>
      </c>
      <c r="G663" s="18" t="s">
        <v>3622</v>
      </c>
      <c r="H663" s="18" t="s">
        <v>3621</v>
      </c>
      <c r="I663" s="18" t="s">
        <v>3618</v>
      </c>
      <c r="K663" s="18" t="s">
        <v>3617</v>
      </c>
      <c r="L663" s="18" t="s">
        <v>3616</v>
      </c>
      <c r="M663" s="18" t="s">
        <v>3620</v>
      </c>
      <c r="N663" s="16" t="s">
        <v>1827</v>
      </c>
      <c r="O663" s="16" t="s">
        <v>3613</v>
      </c>
      <c r="P663" s="16" t="s">
        <v>2807</v>
      </c>
      <c r="Q663" s="16" t="s">
        <v>2652</v>
      </c>
      <c r="R663" s="17" t="s">
        <v>1855</v>
      </c>
      <c r="S663" s="112" t="s">
        <v>3619</v>
      </c>
      <c r="T663" s="16" t="s">
        <v>3612</v>
      </c>
    </row>
    <row r="664" spans="1:20" x14ac:dyDescent="0.35">
      <c r="A664" s="18" t="s">
        <v>3455</v>
      </c>
      <c r="B664" s="18" t="s">
        <v>1862</v>
      </c>
      <c r="C664" s="17" t="s">
        <v>3608</v>
      </c>
      <c r="D664" s="17" t="s">
        <v>1814</v>
      </c>
      <c r="E664" s="17" t="s">
        <v>9520</v>
      </c>
      <c r="F664" s="26" t="str">
        <f t="shared" si="10"/>
        <v>4406300200300</v>
      </c>
      <c r="G664" s="18" t="s">
        <v>3611</v>
      </c>
      <c r="H664" s="18" t="s">
        <v>3493</v>
      </c>
      <c r="I664" s="18" t="s">
        <v>3492</v>
      </c>
      <c r="K664" s="18" t="s">
        <v>3488</v>
      </c>
      <c r="L664" s="18" t="s">
        <v>3491</v>
      </c>
      <c r="M664" s="18" t="s">
        <v>3610</v>
      </c>
      <c r="N664" s="16" t="s">
        <v>1827</v>
      </c>
      <c r="O664" s="16" t="s">
        <v>3452</v>
      </c>
      <c r="P664" s="16" t="s">
        <v>3451</v>
      </c>
      <c r="Q664" s="16" t="s">
        <v>1846</v>
      </c>
      <c r="R664" s="17" t="s">
        <v>1855</v>
      </c>
      <c r="S664" s="112" t="s">
        <v>3609</v>
      </c>
      <c r="T664" s="16" t="s">
        <v>3606</v>
      </c>
    </row>
    <row r="665" spans="1:20" x14ac:dyDescent="0.35">
      <c r="A665" s="18" t="s">
        <v>3455</v>
      </c>
      <c r="B665" s="18" t="s">
        <v>1862</v>
      </c>
      <c r="C665" s="17" t="s">
        <v>3599</v>
      </c>
      <c r="D665" s="17" t="s">
        <v>1814</v>
      </c>
      <c r="E665" s="17" t="s">
        <v>9520</v>
      </c>
      <c r="F665" s="26" t="str">
        <f t="shared" si="10"/>
        <v>4406300300300</v>
      </c>
      <c r="G665" s="18" t="s">
        <v>3605</v>
      </c>
      <c r="H665" s="18" t="s">
        <v>3604</v>
      </c>
      <c r="I665" s="18" t="s">
        <v>3603</v>
      </c>
      <c r="K665" s="18" t="s">
        <v>3598</v>
      </c>
      <c r="L665" s="18" t="s">
        <v>3600</v>
      </c>
      <c r="M665" s="18" t="s">
        <v>3602</v>
      </c>
      <c r="N665" s="16" t="s">
        <v>1827</v>
      </c>
      <c r="O665" s="16" t="s">
        <v>3503</v>
      </c>
      <c r="P665" s="16" t="s">
        <v>1867</v>
      </c>
      <c r="Q665" s="16" t="s">
        <v>3473</v>
      </c>
      <c r="R665" s="17" t="s">
        <v>1855</v>
      </c>
      <c r="S665" s="112" t="s">
        <v>3601</v>
      </c>
      <c r="T665" s="16" t="s">
        <v>3597</v>
      </c>
    </row>
    <row r="666" spans="1:20" x14ac:dyDescent="0.35">
      <c r="A666" s="18" t="s">
        <v>3455</v>
      </c>
      <c r="B666" s="18" t="s">
        <v>1862</v>
      </c>
      <c r="C666" s="17" t="s">
        <v>3589</v>
      </c>
      <c r="D666" s="17" t="s">
        <v>1867</v>
      </c>
      <c r="E666" s="17" t="s">
        <v>9520</v>
      </c>
      <c r="F666" s="26" t="str">
        <f t="shared" si="10"/>
        <v>4406301202600</v>
      </c>
      <c r="G666" s="18" t="s">
        <v>3596</v>
      </c>
      <c r="H666" s="18" t="s">
        <v>3595</v>
      </c>
      <c r="I666" s="18" t="s">
        <v>3594</v>
      </c>
      <c r="K666" s="18" t="s">
        <v>3590</v>
      </c>
      <c r="L666" s="18" t="s">
        <v>3591</v>
      </c>
      <c r="M666" s="18" t="s">
        <v>3593</v>
      </c>
      <c r="N666" s="16" t="s">
        <v>1830</v>
      </c>
      <c r="O666" s="16" t="s">
        <v>3452</v>
      </c>
      <c r="P666" s="16" t="s">
        <v>3451</v>
      </c>
      <c r="Q666" s="16" t="s">
        <v>1846</v>
      </c>
      <c r="R666" s="17" t="s">
        <v>1855</v>
      </c>
      <c r="S666" s="112" t="s">
        <v>3592</v>
      </c>
      <c r="T666" s="16" t="s">
        <v>3588</v>
      </c>
    </row>
    <row r="667" spans="1:20" x14ac:dyDescent="0.35">
      <c r="A667" s="18" t="s">
        <v>3455</v>
      </c>
      <c r="B667" s="18" t="s">
        <v>1862</v>
      </c>
      <c r="C667" s="17" t="s">
        <v>3581</v>
      </c>
      <c r="D667" s="17" t="s">
        <v>1949</v>
      </c>
      <c r="E667" s="17" t="s">
        <v>9520</v>
      </c>
      <c r="F667" s="26" t="str">
        <f t="shared" si="10"/>
        <v>4406301500400</v>
      </c>
      <c r="G667" s="18" t="s">
        <v>3587</v>
      </c>
      <c r="H667" s="18" t="s">
        <v>3586</v>
      </c>
      <c r="I667" s="18" t="s">
        <v>3585</v>
      </c>
      <c r="K667" s="18" t="s">
        <v>3455</v>
      </c>
      <c r="L667" s="18" t="s">
        <v>3584</v>
      </c>
      <c r="M667" s="18" t="s">
        <v>3583</v>
      </c>
      <c r="N667" s="16" t="s">
        <v>1827</v>
      </c>
      <c r="O667" s="16" t="s">
        <v>3452</v>
      </c>
      <c r="P667" s="16" t="s">
        <v>3451</v>
      </c>
      <c r="Q667" s="16" t="s">
        <v>1846</v>
      </c>
      <c r="R667" s="17" t="s">
        <v>1855</v>
      </c>
      <c r="S667" s="112" t="s">
        <v>3582</v>
      </c>
      <c r="T667" s="16" t="s">
        <v>3580</v>
      </c>
    </row>
    <row r="668" spans="1:20" x14ac:dyDescent="0.35">
      <c r="A668" s="18" t="s">
        <v>3455</v>
      </c>
      <c r="B668" s="18" t="s">
        <v>1862</v>
      </c>
      <c r="C668" s="17" t="s">
        <v>3576</v>
      </c>
      <c r="D668" s="17" t="s">
        <v>1949</v>
      </c>
      <c r="E668" s="17" t="s">
        <v>9520</v>
      </c>
      <c r="F668" s="26" t="str">
        <f t="shared" si="10"/>
        <v>4406301800400</v>
      </c>
      <c r="G668" s="18" t="s">
        <v>3579</v>
      </c>
      <c r="H668" s="18" t="s">
        <v>3578</v>
      </c>
      <c r="I668" s="18" t="s">
        <v>3575</v>
      </c>
      <c r="K668" s="18" t="s">
        <v>3467</v>
      </c>
      <c r="L668" s="18" t="s">
        <v>3574</v>
      </c>
      <c r="M668" s="18" t="s">
        <v>3573</v>
      </c>
      <c r="N668" s="16" t="s">
        <v>2078</v>
      </c>
      <c r="O668" s="16" t="s">
        <v>3452</v>
      </c>
      <c r="P668" s="16" t="s">
        <v>3451</v>
      </c>
      <c r="Q668" s="16" t="s">
        <v>1846</v>
      </c>
      <c r="R668" s="17" t="s">
        <v>1855</v>
      </c>
      <c r="S668" s="112" t="s">
        <v>3577</v>
      </c>
      <c r="T668" s="16" t="s">
        <v>3572</v>
      </c>
    </row>
    <row r="669" spans="1:20" x14ac:dyDescent="0.35">
      <c r="A669" s="18" t="s">
        <v>3455</v>
      </c>
      <c r="B669" s="18" t="s">
        <v>1862</v>
      </c>
      <c r="C669" s="17" t="s">
        <v>3566</v>
      </c>
      <c r="D669" s="17" t="s">
        <v>2175</v>
      </c>
      <c r="E669" s="17" t="s">
        <v>9520</v>
      </c>
      <c r="F669" s="26" t="str">
        <f t="shared" si="10"/>
        <v>4406301902400</v>
      </c>
      <c r="G669" s="18" t="s">
        <v>3571</v>
      </c>
      <c r="H669" s="18" t="s">
        <v>3570</v>
      </c>
      <c r="I669" s="18" t="s">
        <v>3568</v>
      </c>
      <c r="K669" s="18" t="s">
        <v>3565</v>
      </c>
      <c r="L669" s="18" t="s">
        <v>3567</v>
      </c>
      <c r="M669" s="18" t="s">
        <v>3564</v>
      </c>
      <c r="N669" s="16" t="s">
        <v>1830</v>
      </c>
      <c r="O669" s="16" t="s">
        <v>3452</v>
      </c>
      <c r="P669" s="16" t="s">
        <v>3451</v>
      </c>
      <c r="Q669" s="16" t="s">
        <v>1846</v>
      </c>
      <c r="R669" s="17" t="s">
        <v>1855</v>
      </c>
      <c r="S669" s="112" t="s">
        <v>3569</v>
      </c>
      <c r="T669" s="16" t="s">
        <v>3563</v>
      </c>
    </row>
    <row r="670" spans="1:20" x14ac:dyDescent="0.35">
      <c r="A670" s="18" t="s">
        <v>3455</v>
      </c>
      <c r="B670" s="18" t="s">
        <v>1862</v>
      </c>
      <c r="C670" s="17" t="s">
        <v>3555</v>
      </c>
      <c r="D670" s="17" t="s">
        <v>1949</v>
      </c>
      <c r="E670" s="17" t="s">
        <v>9520</v>
      </c>
      <c r="F670" s="26" t="str">
        <f t="shared" si="10"/>
        <v>4406302600400</v>
      </c>
      <c r="G670" s="18" t="s">
        <v>3562</v>
      </c>
      <c r="H670" s="18" t="s">
        <v>3561</v>
      </c>
      <c r="I670" s="18" t="s">
        <v>3560</v>
      </c>
      <c r="K670" s="18" t="s">
        <v>3507</v>
      </c>
      <c r="L670" s="18" t="s">
        <v>3557</v>
      </c>
      <c r="M670" s="18" t="s">
        <v>3559</v>
      </c>
      <c r="N670" s="16" t="s">
        <v>1827</v>
      </c>
      <c r="O670" s="16" t="s">
        <v>3503</v>
      </c>
      <c r="P670" s="16" t="s">
        <v>1867</v>
      </c>
      <c r="Q670" s="16" t="s">
        <v>3473</v>
      </c>
      <c r="R670" s="17" t="s">
        <v>1855</v>
      </c>
      <c r="S670" s="112" t="s">
        <v>3558</v>
      </c>
      <c r="T670" s="16" t="s">
        <v>3556</v>
      </c>
    </row>
    <row r="671" spans="1:20" x14ac:dyDescent="0.35">
      <c r="A671" s="18" t="s">
        <v>3455</v>
      </c>
      <c r="B671" s="18" t="s">
        <v>1862</v>
      </c>
      <c r="C671" s="17" t="s">
        <v>3550</v>
      </c>
      <c r="D671" s="17" t="s">
        <v>1914</v>
      </c>
      <c r="E671" s="17" t="s">
        <v>9520</v>
      </c>
      <c r="F671" s="26" t="str">
        <f t="shared" si="10"/>
        <v>4406303600200</v>
      </c>
      <c r="G671" s="18" t="s">
        <v>3554</v>
      </c>
      <c r="H671" s="18" t="s">
        <v>3553</v>
      </c>
      <c r="I671" s="18" t="s">
        <v>3552</v>
      </c>
      <c r="K671" s="18" t="s">
        <v>3549</v>
      </c>
      <c r="L671" s="18" t="s">
        <v>3548</v>
      </c>
      <c r="M671" s="18" t="s">
        <v>3547</v>
      </c>
      <c r="N671" s="16" t="s">
        <v>1827</v>
      </c>
      <c r="O671" s="16" t="s">
        <v>3452</v>
      </c>
      <c r="P671" s="16" t="s">
        <v>3451</v>
      </c>
      <c r="Q671" s="16" t="s">
        <v>1846</v>
      </c>
      <c r="R671" s="17" t="s">
        <v>1855</v>
      </c>
      <c r="S671" s="112" t="s">
        <v>3551</v>
      </c>
      <c r="T671" s="16" t="s">
        <v>3546</v>
      </c>
    </row>
    <row r="672" spans="1:20" x14ac:dyDescent="0.35">
      <c r="A672" s="18" t="s">
        <v>3455</v>
      </c>
      <c r="B672" s="18" t="s">
        <v>1862</v>
      </c>
      <c r="C672" s="17" t="s">
        <v>3542</v>
      </c>
      <c r="D672" s="17" t="s">
        <v>1814</v>
      </c>
      <c r="E672" s="17" t="s">
        <v>9520</v>
      </c>
      <c r="F672" s="26" t="str">
        <f t="shared" si="10"/>
        <v>4406304600300</v>
      </c>
      <c r="G672" s="18" t="s">
        <v>3545</v>
      </c>
      <c r="H672" s="18" t="s">
        <v>3544</v>
      </c>
      <c r="I672" s="18" t="s">
        <v>3541</v>
      </c>
      <c r="K672" s="18" t="s">
        <v>3504</v>
      </c>
      <c r="L672" s="18" t="s">
        <v>3540</v>
      </c>
      <c r="M672" s="18" t="s">
        <v>3539</v>
      </c>
      <c r="N672" s="16" t="s">
        <v>1827</v>
      </c>
      <c r="O672" s="16" t="s">
        <v>3503</v>
      </c>
      <c r="P672" s="16" t="s">
        <v>1867</v>
      </c>
      <c r="Q672" s="16" t="s">
        <v>1846</v>
      </c>
      <c r="R672" s="17" t="s">
        <v>1855</v>
      </c>
      <c r="S672" s="112" t="s">
        <v>3543</v>
      </c>
      <c r="T672" s="16" t="s">
        <v>3538</v>
      </c>
    </row>
    <row r="673" spans="1:20" x14ac:dyDescent="0.35">
      <c r="A673" s="18" t="s">
        <v>3455</v>
      </c>
      <c r="B673" s="18" t="s">
        <v>1862</v>
      </c>
      <c r="C673" s="17" t="s">
        <v>3530</v>
      </c>
      <c r="D673" s="17" t="s">
        <v>1949</v>
      </c>
      <c r="E673" s="17" t="s">
        <v>9520</v>
      </c>
      <c r="F673" s="26" t="str">
        <f t="shared" si="10"/>
        <v>4406304700400</v>
      </c>
      <c r="G673" s="18" t="s">
        <v>3537</v>
      </c>
      <c r="H673" s="18" t="s">
        <v>3536</v>
      </c>
      <c r="I673" s="18" t="s">
        <v>3535</v>
      </c>
      <c r="K673" s="18" t="s">
        <v>3504</v>
      </c>
      <c r="L673" s="18" t="s">
        <v>3534</v>
      </c>
      <c r="M673" s="18" t="s">
        <v>3533</v>
      </c>
      <c r="N673" s="16" t="s">
        <v>1827</v>
      </c>
      <c r="O673" s="16" t="s">
        <v>3506</v>
      </c>
      <c r="P673" s="16" t="s">
        <v>3451</v>
      </c>
      <c r="Q673" s="16" t="s">
        <v>1846</v>
      </c>
      <c r="R673" s="17" t="s">
        <v>1855</v>
      </c>
      <c r="S673" s="112" t="s">
        <v>3532</v>
      </c>
      <c r="T673" s="16" t="s">
        <v>3531</v>
      </c>
    </row>
    <row r="674" spans="1:20" x14ac:dyDescent="0.35">
      <c r="A674" s="18" t="s">
        <v>3455</v>
      </c>
      <c r="B674" s="18" t="s">
        <v>1862</v>
      </c>
      <c r="C674" s="17" t="s">
        <v>3522</v>
      </c>
      <c r="D674" s="17" t="s">
        <v>1867</v>
      </c>
      <c r="E674" s="17" t="s">
        <v>9520</v>
      </c>
      <c r="F674" s="26" t="str">
        <f t="shared" si="10"/>
        <v>4406305002600</v>
      </c>
      <c r="G674" s="18" t="s">
        <v>3529</v>
      </c>
      <c r="H674" s="18" t="s">
        <v>3528</v>
      </c>
      <c r="I674" s="18" t="s">
        <v>3527</v>
      </c>
      <c r="K674" s="18" t="s">
        <v>3521</v>
      </c>
      <c r="L674" s="18" t="s">
        <v>3526</v>
      </c>
      <c r="M674" s="18" t="s">
        <v>3524</v>
      </c>
      <c r="N674" s="16" t="s">
        <v>1830</v>
      </c>
      <c r="O674" s="16" t="s">
        <v>3452</v>
      </c>
      <c r="P674" s="16" t="s">
        <v>3451</v>
      </c>
      <c r="Q674" s="16" t="s">
        <v>1846</v>
      </c>
      <c r="R674" s="17" t="s">
        <v>1855</v>
      </c>
      <c r="S674" s="112" t="s">
        <v>3525</v>
      </c>
      <c r="T674" s="16" t="s">
        <v>3523</v>
      </c>
    </row>
    <row r="675" spans="1:20" x14ac:dyDescent="0.35">
      <c r="A675" s="18" t="s">
        <v>3455</v>
      </c>
      <c r="B675" s="18" t="s">
        <v>1862</v>
      </c>
      <c r="C675" s="17" t="s">
        <v>3517</v>
      </c>
      <c r="D675" s="17" t="s">
        <v>1879</v>
      </c>
      <c r="E675" s="17" t="s">
        <v>9520</v>
      </c>
      <c r="F675" s="26" t="str">
        <f t="shared" si="10"/>
        <v>4406315401600</v>
      </c>
      <c r="G675" s="18" t="s">
        <v>3520</v>
      </c>
      <c r="H675" s="18" t="s">
        <v>3519</v>
      </c>
      <c r="I675" s="18" t="s">
        <v>3516</v>
      </c>
      <c r="K675" s="18" t="s">
        <v>3467</v>
      </c>
      <c r="L675" s="18" t="s">
        <v>3515</v>
      </c>
      <c r="M675" s="18" t="s">
        <v>3514</v>
      </c>
      <c r="N675" s="16" t="s">
        <v>1829</v>
      </c>
      <c r="O675" s="16" t="s">
        <v>3452</v>
      </c>
      <c r="P675" s="16" t="s">
        <v>3451</v>
      </c>
      <c r="Q675" s="16" t="s">
        <v>1846</v>
      </c>
      <c r="R675" s="17" t="s">
        <v>1855</v>
      </c>
      <c r="S675" s="112" t="s">
        <v>3518</v>
      </c>
    </row>
    <row r="676" spans="1:20" x14ac:dyDescent="0.35">
      <c r="A676" s="18" t="s">
        <v>3455</v>
      </c>
      <c r="B676" s="18" t="s">
        <v>1862</v>
      </c>
      <c r="C676" s="17" t="s">
        <v>3505</v>
      </c>
      <c r="D676" s="17" t="s">
        <v>1879</v>
      </c>
      <c r="E676" s="17" t="s">
        <v>9520</v>
      </c>
      <c r="F676" s="26" t="str">
        <f t="shared" si="10"/>
        <v>4406315501600</v>
      </c>
      <c r="G676" s="18" t="s">
        <v>3513</v>
      </c>
      <c r="H676" s="18" t="s">
        <v>3512</v>
      </c>
      <c r="I676" s="18" t="s">
        <v>3511</v>
      </c>
      <c r="K676" s="18" t="s">
        <v>3504</v>
      </c>
      <c r="L676" s="18" t="s">
        <v>3510</v>
      </c>
      <c r="M676" s="18" t="s">
        <v>3509</v>
      </c>
      <c r="N676" s="16" t="s">
        <v>1829</v>
      </c>
      <c r="O676" s="16" t="s">
        <v>3475</v>
      </c>
      <c r="P676" s="16" t="s">
        <v>3474</v>
      </c>
      <c r="Q676" s="16" t="s">
        <v>3473</v>
      </c>
      <c r="R676" s="17" t="s">
        <v>1855</v>
      </c>
      <c r="S676" s="112" t="s">
        <v>3508</v>
      </c>
    </row>
    <row r="677" spans="1:20" x14ac:dyDescent="0.35">
      <c r="A677" s="18" t="s">
        <v>3455</v>
      </c>
      <c r="B677" s="18" t="s">
        <v>1862</v>
      </c>
      <c r="C677" s="17" t="s">
        <v>3496</v>
      </c>
      <c r="D677" s="17" t="s">
        <v>1879</v>
      </c>
      <c r="E677" s="17" t="s">
        <v>9520</v>
      </c>
      <c r="F677" s="26" t="str">
        <f t="shared" si="10"/>
        <v>4406315601600</v>
      </c>
      <c r="G677" s="18" t="s">
        <v>3502</v>
      </c>
      <c r="H677" s="18" t="s">
        <v>3501</v>
      </c>
      <c r="I677" s="18" t="s">
        <v>3500</v>
      </c>
      <c r="K677" s="18" t="s">
        <v>3455</v>
      </c>
      <c r="L677" s="18" t="s">
        <v>3497</v>
      </c>
      <c r="M677" s="18" t="s">
        <v>3499</v>
      </c>
      <c r="N677" s="16" t="s">
        <v>1829</v>
      </c>
      <c r="O677" s="16" t="s">
        <v>3452</v>
      </c>
      <c r="P677" s="16" t="s">
        <v>3451</v>
      </c>
      <c r="Q677" s="16" t="s">
        <v>1846</v>
      </c>
      <c r="R677" s="17" t="s">
        <v>1855</v>
      </c>
      <c r="S677" s="112" t="s">
        <v>3498</v>
      </c>
      <c r="T677" s="16" t="s">
        <v>3495</v>
      </c>
    </row>
    <row r="678" spans="1:20" x14ac:dyDescent="0.35">
      <c r="A678" s="18" t="s">
        <v>3455</v>
      </c>
      <c r="B678" s="18" t="s">
        <v>1862</v>
      </c>
      <c r="C678" s="17" t="s">
        <v>3489</v>
      </c>
      <c r="D678" s="17" t="s">
        <v>1879</v>
      </c>
      <c r="E678" s="17" t="s">
        <v>9520</v>
      </c>
      <c r="F678" s="26" t="str">
        <f t="shared" si="10"/>
        <v>4406315701600</v>
      </c>
      <c r="G678" s="18" t="s">
        <v>3494</v>
      </c>
      <c r="H678" s="18" t="s">
        <v>3493</v>
      </c>
      <c r="I678" s="18" t="s">
        <v>3492</v>
      </c>
      <c r="K678" s="18" t="s">
        <v>3488</v>
      </c>
      <c r="L678" s="18" t="s">
        <v>3491</v>
      </c>
      <c r="M678" s="18" t="s">
        <v>3487</v>
      </c>
      <c r="N678" s="16" t="s">
        <v>1829</v>
      </c>
      <c r="O678" s="16" t="s">
        <v>3452</v>
      </c>
      <c r="P678" s="16" t="s">
        <v>3451</v>
      </c>
      <c r="Q678" s="16" t="s">
        <v>1846</v>
      </c>
      <c r="R678" s="17" t="s">
        <v>1855</v>
      </c>
      <c r="S678" s="112" t="s">
        <v>3490</v>
      </c>
      <c r="T678" s="16" t="s">
        <v>3486</v>
      </c>
    </row>
    <row r="679" spans="1:20" x14ac:dyDescent="0.35">
      <c r="A679" s="18" t="s">
        <v>3455</v>
      </c>
      <c r="B679" s="18" t="s">
        <v>1862</v>
      </c>
      <c r="C679" s="17" t="s">
        <v>3476</v>
      </c>
      <c r="D679" s="17" t="s">
        <v>1957</v>
      </c>
      <c r="E679" s="17" t="s">
        <v>9520</v>
      </c>
      <c r="F679" s="26" t="str">
        <f t="shared" si="10"/>
        <v>4406315802200</v>
      </c>
      <c r="G679" s="18" t="s">
        <v>3485</v>
      </c>
      <c r="H679" s="18" t="s">
        <v>3484</v>
      </c>
      <c r="I679" s="18" t="s">
        <v>3483</v>
      </c>
      <c r="K679" s="18" t="s">
        <v>3478</v>
      </c>
      <c r="L679" s="18" t="s">
        <v>3482</v>
      </c>
      <c r="M679" s="18" t="s">
        <v>3481</v>
      </c>
      <c r="N679" s="16" t="s">
        <v>1830</v>
      </c>
      <c r="O679" s="16" t="s">
        <v>3475</v>
      </c>
      <c r="P679" s="16" t="s">
        <v>3474</v>
      </c>
      <c r="Q679" s="16" t="s">
        <v>1846</v>
      </c>
      <c r="R679" s="17" t="s">
        <v>1855</v>
      </c>
      <c r="S679" s="112" t="s">
        <v>3480</v>
      </c>
      <c r="T679" s="16" t="s">
        <v>3477</v>
      </c>
    </row>
    <row r="680" spans="1:20" x14ac:dyDescent="0.35">
      <c r="A680" s="18" t="s">
        <v>3455</v>
      </c>
      <c r="B680" s="18" t="s">
        <v>1862</v>
      </c>
      <c r="C680" s="17" t="s">
        <v>3469</v>
      </c>
      <c r="D680" s="17" t="s">
        <v>1814</v>
      </c>
      <c r="E680" s="17" t="s">
        <v>9520</v>
      </c>
      <c r="F680" s="26" t="str">
        <f t="shared" si="10"/>
        <v>4406316500300</v>
      </c>
      <c r="G680" s="18" t="s">
        <v>3472</v>
      </c>
      <c r="H680" s="18" t="s">
        <v>3471</v>
      </c>
      <c r="I680" s="18" t="s">
        <v>3468</v>
      </c>
      <c r="K680" s="18" t="s">
        <v>3467</v>
      </c>
      <c r="L680" s="18" t="s">
        <v>3466</v>
      </c>
      <c r="M680" s="18" t="s">
        <v>3465</v>
      </c>
      <c r="N680" s="16" t="s">
        <v>1827</v>
      </c>
      <c r="O680" s="16" t="s">
        <v>3452</v>
      </c>
      <c r="P680" s="16" t="s">
        <v>3451</v>
      </c>
      <c r="Q680" s="16" t="s">
        <v>1846</v>
      </c>
      <c r="R680" s="17" t="s">
        <v>1855</v>
      </c>
      <c r="S680" s="112" t="s">
        <v>3470</v>
      </c>
      <c r="T680" s="16" t="s">
        <v>3464</v>
      </c>
    </row>
    <row r="681" spans="1:20" x14ac:dyDescent="0.35">
      <c r="A681" s="18" t="s">
        <v>3455</v>
      </c>
      <c r="B681" s="18" t="s">
        <v>1862</v>
      </c>
      <c r="C681" s="17" t="s">
        <v>3454</v>
      </c>
      <c r="D681" s="17" t="s">
        <v>1867</v>
      </c>
      <c r="E681" s="17" t="s">
        <v>9520</v>
      </c>
      <c r="F681" s="26" t="str">
        <f t="shared" si="10"/>
        <v>4406320002600</v>
      </c>
      <c r="G681" s="18" t="s">
        <v>3463</v>
      </c>
      <c r="H681" s="18" t="s">
        <v>3462</v>
      </c>
      <c r="I681" s="18" t="s">
        <v>3461</v>
      </c>
      <c r="K681" s="18" t="s">
        <v>3453</v>
      </c>
      <c r="L681" s="18" t="s">
        <v>3460</v>
      </c>
      <c r="M681" s="18" t="s">
        <v>3459</v>
      </c>
      <c r="N681" s="16" t="s">
        <v>1830</v>
      </c>
      <c r="O681" s="16" t="s">
        <v>3452</v>
      </c>
      <c r="P681" s="16" t="s">
        <v>3451</v>
      </c>
      <c r="Q681" s="16" t="s">
        <v>1846</v>
      </c>
      <c r="R681" s="17" t="s">
        <v>1855</v>
      </c>
      <c r="S681" s="112" t="s">
        <v>3458</v>
      </c>
      <c r="T681" s="16" t="s">
        <v>3457</v>
      </c>
    </row>
    <row r="682" spans="1:20" x14ac:dyDescent="0.35">
      <c r="A682" s="18" t="s">
        <v>3427</v>
      </c>
      <c r="B682" s="18" t="s">
        <v>1862</v>
      </c>
      <c r="C682" s="17" t="s">
        <v>3447</v>
      </c>
      <c r="D682" s="17" t="s">
        <v>1867</v>
      </c>
      <c r="E682" s="17" t="s">
        <v>9520</v>
      </c>
      <c r="F682" s="26" t="str">
        <f t="shared" si="10"/>
        <v>4506700302600</v>
      </c>
      <c r="G682" s="18" t="s">
        <v>3450</v>
      </c>
      <c r="H682" s="18" t="s">
        <v>3448</v>
      </c>
      <c r="I682" s="18" t="s">
        <v>3446</v>
      </c>
      <c r="K682" s="18" t="s">
        <v>3445</v>
      </c>
      <c r="L682" s="18" t="s">
        <v>3444</v>
      </c>
      <c r="M682" s="18" t="s">
        <v>3443</v>
      </c>
      <c r="N682" s="16" t="s">
        <v>1830</v>
      </c>
      <c r="O682" s="16" t="s">
        <v>2675</v>
      </c>
      <c r="P682" s="16" t="s">
        <v>2674</v>
      </c>
      <c r="Q682" s="16" t="s">
        <v>2652</v>
      </c>
      <c r="R682" s="17" t="s">
        <v>1855</v>
      </c>
      <c r="S682" s="112" t="s">
        <v>3449</v>
      </c>
    </row>
    <row r="683" spans="1:20" x14ac:dyDescent="0.35">
      <c r="A683" s="18" t="s">
        <v>3427</v>
      </c>
      <c r="B683" s="18" t="s">
        <v>1862</v>
      </c>
      <c r="C683" s="17" t="s">
        <v>3435</v>
      </c>
      <c r="D683" s="17" t="s">
        <v>1867</v>
      </c>
      <c r="E683" s="17" t="s">
        <v>9520</v>
      </c>
      <c r="F683" s="26" t="str">
        <f t="shared" si="10"/>
        <v>4506700402600</v>
      </c>
      <c r="G683" s="18" t="s">
        <v>3442</v>
      </c>
      <c r="H683" s="18" t="s">
        <v>3441</v>
      </c>
      <c r="I683" s="18" t="s">
        <v>3440</v>
      </c>
      <c r="K683" s="18" t="s">
        <v>3434</v>
      </c>
      <c r="L683" s="18" t="s">
        <v>3436</v>
      </c>
      <c r="M683" s="18" t="s">
        <v>3439</v>
      </c>
      <c r="N683" s="16" t="s">
        <v>1830</v>
      </c>
      <c r="O683" s="16" t="s">
        <v>2675</v>
      </c>
      <c r="P683" s="16" t="s">
        <v>2674</v>
      </c>
      <c r="Q683" s="16" t="s">
        <v>2652</v>
      </c>
      <c r="R683" s="17" t="s">
        <v>1855</v>
      </c>
      <c r="S683" s="112" t="s">
        <v>3438</v>
      </c>
      <c r="T683" s="16" t="s">
        <v>3437</v>
      </c>
    </row>
    <row r="684" spans="1:20" x14ac:dyDescent="0.35">
      <c r="A684" s="18" t="s">
        <v>3427</v>
      </c>
      <c r="B684" s="18" t="s">
        <v>1862</v>
      </c>
      <c r="C684" s="17" t="s">
        <v>3426</v>
      </c>
      <c r="D684" s="17" t="s">
        <v>1867</v>
      </c>
      <c r="E684" s="17" t="s">
        <v>9520</v>
      </c>
      <c r="F684" s="26" t="str">
        <f t="shared" si="10"/>
        <v>4506700502600</v>
      </c>
      <c r="G684" s="18" t="s">
        <v>3433</v>
      </c>
      <c r="H684" s="18" t="s">
        <v>3432</v>
      </c>
      <c r="I684" s="18" t="s">
        <v>3431</v>
      </c>
      <c r="K684" s="18" t="s">
        <v>3410</v>
      </c>
      <c r="L684" s="18" t="s">
        <v>3430</v>
      </c>
      <c r="M684" s="18" t="s">
        <v>3429</v>
      </c>
      <c r="N684" s="16" t="s">
        <v>1830</v>
      </c>
      <c r="O684" s="16" t="s">
        <v>2675</v>
      </c>
      <c r="P684" s="16" t="s">
        <v>2674</v>
      </c>
      <c r="Q684" s="16" t="s">
        <v>2652</v>
      </c>
      <c r="R684" s="17" t="s">
        <v>1855</v>
      </c>
      <c r="S684" s="112" t="s">
        <v>3428</v>
      </c>
      <c r="T684" s="16" t="s">
        <v>3425</v>
      </c>
    </row>
    <row r="685" spans="1:20" x14ac:dyDescent="0.35">
      <c r="A685" s="18" t="s">
        <v>3363</v>
      </c>
      <c r="B685" s="18" t="s">
        <v>1862</v>
      </c>
      <c r="C685" s="17" t="s">
        <v>3421</v>
      </c>
      <c r="D685" s="17" t="s">
        <v>1957</v>
      </c>
      <c r="E685" s="17" t="s">
        <v>9520</v>
      </c>
      <c r="F685" s="26" t="str">
        <f t="shared" si="10"/>
        <v>4507900102200</v>
      </c>
      <c r="G685" s="18" t="s">
        <v>3424</v>
      </c>
      <c r="H685" s="18" t="s">
        <v>3423</v>
      </c>
      <c r="I685" s="18" t="s">
        <v>3420</v>
      </c>
      <c r="J685" s="16" t="s">
        <v>3419</v>
      </c>
      <c r="K685" s="18" t="s">
        <v>3418</v>
      </c>
      <c r="L685" s="18" t="s">
        <v>3417</v>
      </c>
      <c r="M685" s="18" t="s">
        <v>3416</v>
      </c>
      <c r="N685" s="16" t="s">
        <v>1830</v>
      </c>
      <c r="O685" s="16" t="s">
        <v>2675</v>
      </c>
      <c r="P685" s="16" t="s">
        <v>2674</v>
      </c>
      <c r="Q685" s="16" t="s">
        <v>2652</v>
      </c>
      <c r="R685" s="17" t="s">
        <v>1855</v>
      </c>
      <c r="S685" s="112" t="s">
        <v>3422</v>
      </c>
      <c r="T685" s="16" t="s">
        <v>3415</v>
      </c>
    </row>
    <row r="686" spans="1:20" x14ac:dyDescent="0.35">
      <c r="A686" s="18" t="s">
        <v>3363</v>
      </c>
      <c r="B686" s="18" t="s">
        <v>1862</v>
      </c>
      <c r="C686" s="17" t="s">
        <v>3414</v>
      </c>
      <c r="D686" s="17" t="s">
        <v>1891</v>
      </c>
      <c r="E686" s="17" t="s">
        <v>9520</v>
      </c>
      <c r="F686" s="26" t="str">
        <f t="shared" si="10"/>
        <v>4507912201900</v>
      </c>
      <c r="G686" s="18" t="s">
        <v>3413</v>
      </c>
      <c r="H686" s="18" t="s">
        <v>3412</v>
      </c>
      <c r="I686" s="18" t="s">
        <v>3411</v>
      </c>
      <c r="K686" s="18" t="s">
        <v>3410</v>
      </c>
      <c r="L686" s="18" t="s">
        <v>3409</v>
      </c>
      <c r="M686" s="18" t="s">
        <v>3408</v>
      </c>
      <c r="O686" s="16" t="s">
        <v>2675</v>
      </c>
      <c r="P686" s="16" t="s">
        <v>2674</v>
      </c>
      <c r="Q686" s="16" t="s">
        <v>2652</v>
      </c>
      <c r="R686" s="17" t="s">
        <v>1855</v>
      </c>
      <c r="S686" s="112" t="s">
        <v>3407</v>
      </c>
      <c r="T686" s="16" t="s">
        <v>3406</v>
      </c>
    </row>
    <row r="687" spans="1:20" x14ac:dyDescent="0.35">
      <c r="A687" s="18" t="s">
        <v>3363</v>
      </c>
      <c r="B687" s="18" t="s">
        <v>1862</v>
      </c>
      <c r="C687" s="17" t="s">
        <v>3399</v>
      </c>
      <c r="D687" s="17" t="s">
        <v>1867</v>
      </c>
      <c r="E687" s="17" t="s">
        <v>9520</v>
      </c>
      <c r="F687" s="26" t="str">
        <f t="shared" si="10"/>
        <v>4507913202600</v>
      </c>
      <c r="G687" s="18" t="s">
        <v>3405</v>
      </c>
      <c r="H687" s="18" t="s">
        <v>3404</v>
      </c>
      <c r="I687" s="18" t="s">
        <v>3401</v>
      </c>
      <c r="K687" s="18" t="s">
        <v>3398</v>
      </c>
      <c r="L687" s="18" t="s">
        <v>3400</v>
      </c>
      <c r="M687" s="18" t="s">
        <v>3403</v>
      </c>
      <c r="N687" s="16" t="s">
        <v>1830</v>
      </c>
      <c r="O687" s="16" t="s">
        <v>2675</v>
      </c>
      <c r="P687" s="16" t="s">
        <v>2674</v>
      </c>
      <c r="Q687" s="16" t="s">
        <v>2652</v>
      </c>
      <c r="R687" s="17" t="s">
        <v>1855</v>
      </c>
      <c r="S687" s="112" t="s">
        <v>3402</v>
      </c>
      <c r="T687" s="16" t="s">
        <v>3397</v>
      </c>
    </row>
    <row r="688" spans="1:20" x14ac:dyDescent="0.35">
      <c r="A688" s="18" t="s">
        <v>3363</v>
      </c>
      <c r="B688" s="18" t="s">
        <v>1862</v>
      </c>
      <c r="C688" s="17" t="s">
        <v>3394</v>
      </c>
      <c r="D688" s="17" t="s">
        <v>1949</v>
      </c>
      <c r="E688" s="17" t="s">
        <v>9520</v>
      </c>
      <c r="F688" s="26" t="str">
        <f t="shared" si="10"/>
        <v>4507913400400</v>
      </c>
      <c r="G688" s="18" t="s">
        <v>3396</v>
      </c>
      <c r="H688" s="18" t="s">
        <v>3393</v>
      </c>
      <c r="I688" s="18" t="s">
        <v>3392</v>
      </c>
      <c r="K688" s="18" t="s">
        <v>3391</v>
      </c>
      <c r="L688" s="18" t="s">
        <v>3390</v>
      </c>
      <c r="M688" s="18" t="s">
        <v>3389</v>
      </c>
      <c r="N688" s="16" t="s">
        <v>1827</v>
      </c>
      <c r="O688" s="16" t="s">
        <v>2675</v>
      </c>
      <c r="P688" s="16" t="s">
        <v>2674</v>
      </c>
      <c r="Q688" s="16" t="s">
        <v>2652</v>
      </c>
      <c r="R688" s="17" t="s">
        <v>1855</v>
      </c>
      <c r="S688" s="112" t="s">
        <v>3395</v>
      </c>
    </row>
    <row r="689" spans="1:20" x14ac:dyDescent="0.35">
      <c r="A689" s="18" t="s">
        <v>3363</v>
      </c>
      <c r="B689" s="18" t="s">
        <v>1862</v>
      </c>
      <c r="C689" s="17" t="s">
        <v>3385</v>
      </c>
      <c r="D689" s="17" t="s">
        <v>1867</v>
      </c>
      <c r="E689" s="17" t="s">
        <v>9520</v>
      </c>
      <c r="F689" s="26" t="str">
        <f t="shared" si="10"/>
        <v>4507913802600</v>
      </c>
      <c r="G689" s="18" t="s">
        <v>3388</v>
      </c>
      <c r="H689" s="18" t="s">
        <v>3387</v>
      </c>
      <c r="I689" s="18" t="s">
        <v>3384</v>
      </c>
      <c r="K689" s="18" t="s">
        <v>3383</v>
      </c>
      <c r="L689" s="18" t="s">
        <v>3382</v>
      </c>
      <c r="M689" s="18" t="s">
        <v>3381</v>
      </c>
      <c r="N689" s="16" t="s">
        <v>1830</v>
      </c>
      <c r="O689" s="16" t="s">
        <v>2675</v>
      </c>
      <c r="P689" s="16" t="s">
        <v>2674</v>
      </c>
      <c r="Q689" s="16" t="s">
        <v>2652</v>
      </c>
      <c r="R689" s="17" t="s">
        <v>1855</v>
      </c>
      <c r="S689" s="112" t="s">
        <v>3386</v>
      </c>
      <c r="T689" s="16" t="s">
        <v>3380</v>
      </c>
    </row>
    <row r="690" spans="1:20" x14ac:dyDescent="0.35">
      <c r="A690" s="18" t="s">
        <v>3363</v>
      </c>
      <c r="B690" s="18" t="s">
        <v>1862</v>
      </c>
      <c r="C690" s="17" t="s">
        <v>3372</v>
      </c>
      <c r="D690" s="17" t="s">
        <v>1867</v>
      </c>
      <c r="E690" s="17" t="s">
        <v>9520</v>
      </c>
      <c r="F690" s="26" t="str">
        <f t="shared" si="10"/>
        <v>4507913902600</v>
      </c>
      <c r="G690" s="18" t="s">
        <v>3379</v>
      </c>
      <c r="H690" s="18" t="s">
        <v>3378</v>
      </c>
      <c r="I690" s="18" t="s">
        <v>3377</v>
      </c>
      <c r="K690" s="18" t="s">
        <v>3371</v>
      </c>
      <c r="L690" s="18" t="s">
        <v>3376</v>
      </c>
      <c r="M690" s="18" t="s">
        <v>3375</v>
      </c>
      <c r="N690" s="16" t="s">
        <v>1830</v>
      </c>
      <c r="O690" s="16" t="s">
        <v>2675</v>
      </c>
      <c r="P690" s="16" t="s">
        <v>2674</v>
      </c>
      <c r="Q690" s="16" t="s">
        <v>2652</v>
      </c>
      <c r="R690" s="17" t="s">
        <v>1855</v>
      </c>
      <c r="S690" s="112" t="s">
        <v>3374</v>
      </c>
      <c r="T690" s="16" t="s">
        <v>3373</v>
      </c>
    </row>
    <row r="691" spans="1:20" x14ac:dyDescent="0.35">
      <c r="A691" s="18" t="s">
        <v>3363</v>
      </c>
      <c r="B691" s="18" t="s">
        <v>1862</v>
      </c>
      <c r="C691" s="17" t="s">
        <v>3362</v>
      </c>
      <c r="D691" s="17" t="s">
        <v>1867</v>
      </c>
      <c r="E691" s="17" t="s">
        <v>9520</v>
      </c>
      <c r="F691" s="26" t="str">
        <f t="shared" si="10"/>
        <v>4507914002600</v>
      </c>
      <c r="G691" s="18" t="s">
        <v>3370</v>
      </c>
      <c r="H691" s="18" t="s">
        <v>3369</v>
      </c>
      <c r="I691" s="18" t="s">
        <v>3368</v>
      </c>
      <c r="K691" s="18" t="s">
        <v>3366</v>
      </c>
      <c r="L691" s="18" t="s">
        <v>3365</v>
      </c>
      <c r="M691" s="18" t="s">
        <v>3364</v>
      </c>
      <c r="N691" s="16" t="s">
        <v>1830</v>
      </c>
      <c r="O691" s="16" t="s">
        <v>2675</v>
      </c>
      <c r="P691" s="16" t="s">
        <v>2674</v>
      </c>
      <c r="Q691" s="16" t="s">
        <v>2652</v>
      </c>
      <c r="R691" s="17" t="s">
        <v>1855</v>
      </c>
      <c r="S691" s="112" t="s">
        <v>3367</v>
      </c>
      <c r="T691" s="16" t="s">
        <v>3361</v>
      </c>
    </row>
    <row r="692" spans="1:20" x14ac:dyDescent="0.35">
      <c r="A692" s="18" t="s">
        <v>3315</v>
      </c>
      <c r="B692" s="18" t="s">
        <v>1862</v>
      </c>
      <c r="C692" s="17" t="s">
        <v>3354</v>
      </c>
      <c r="D692" s="17" t="s">
        <v>1957</v>
      </c>
      <c r="E692" s="17" t="s">
        <v>9520</v>
      </c>
      <c r="F692" s="26" t="str">
        <f t="shared" si="10"/>
        <v>4705217002200</v>
      </c>
      <c r="G692" s="18" t="s">
        <v>3360</v>
      </c>
      <c r="H692" s="18" t="s">
        <v>3359</v>
      </c>
      <c r="I692" s="18" t="s">
        <v>3358</v>
      </c>
      <c r="K692" s="18" t="s">
        <v>3353</v>
      </c>
      <c r="L692" s="18" t="s">
        <v>3357</v>
      </c>
      <c r="M692" s="18" t="s">
        <v>3356</v>
      </c>
      <c r="N692" s="16" t="s">
        <v>1830</v>
      </c>
      <c r="O692" s="16" t="s">
        <v>3225</v>
      </c>
      <c r="P692" s="16" t="s">
        <v>3224</v>
      </c>
      <c r="Q692" s="16" t="s">
        <v>1879</v>
      </c>
      <c r="R692" s="17" t="s">
        <v>1855</v>
      </c>
      <c r="S692" s="112" t="s">
        <v>3355</v>
      </c>
      <c r="T692" s="16" t="s">
        <v>3352</v>
      </c>
    </row>
    <row r="693" spans="1:20" x14ac:dyDescent="0.35">
      <c r="A693" s="18" t="s">
        <v>3315</v>
      </c>
      <c r="B693" s="18" t="s">
        <v>1862</v>
      </c>
      <c r="C693" s="17" t="s">
        <v>3349</v>
      </c>
      <c r="D693" s="17" t="s">
        <v>1914</v>
      </c>
      <c r="E693" s="17" t="s">
        <v>9520</v>
      </c>
      <c r="F693" s="26" t="str">
        <f t="shared" si="10"/>
        <v>4705222000200</v>
      </c>
      <c r="G693" s="18" t="s">
        <v>3351</v>
      </c>
      <c r="H693" s="18" t="s">
        <v>3348</v>
      </c>
      <c r="I693" s="18" t="s">
        <v>3347</v>
      </c>
      <c r="J693" s="16" t="s">
        <v>3346</v>
      </c>
      <c r="K693" s="18" t="s">
        <v>3345</v>
      </c>
      <c r="L693" s="18" t="s">
        <v>3344</v>
      </c>
      <c r="M693" s="18" t="s">
        <v>3343</v>
      </c>
      <c r="N693" s="16" t="s">
        <v>2078</v>
      </c>
      <c r="O693" s="16" t="s">
        <v>3225</v>
      </c>
      <c r="P693" s="16" t="s">
        <v>3224</v>
      </c>
      <c r="Q693" s="16" t="s">
        <v>1879</v>
      </c>
      <c r="R693" s="17" t="s">
        <v>1855</v>
      </c>
      <c r="S693" s="112" t="s">
        <v>3350</v>
      </c>
      <c r="T693" s="16" t="s">
        <v>3342</v>
      </c>
    </row>
    <row r="694" spans="1:20" x14ac:dyDescent="0.35">
      <c r="A694" s="18" t="s">
        <v>3315</v>
      </c>
      <c r="B694" s="18" t="s">
        <v>1862</v>
      </c>
      <c r="C694" s="17" t="s">
        <v>3336</v>
      </c>
      <c r="D694" s="17" t="s">
        <v>1867</v>
      </c>
      <c r="E694" s="17" t="s">
        <v>9520</v>
      </c>
      <c r="F694" s="26" t="str">
        <f t="shared" si="10"/>
        <v>4705227102600</v>
      </c>
      <c r="G694" s="18" t="s">
        <v>3341</v>
      </c>
      <c r="H694" s="18" t="s">
        <v>3340</v>
      </c>
      <c r="I694" s="18" t="s">
        <v>3339</v>
      </c>
      <c r="J694" s="16" t="s">
        <v>3335</v>
      </c>
      <c r="K694" s="18" t="s">
        <v>3334</v>
      </c>
      <c r="L694" s="18" t="s">
        <v>3338</v>
      </c>
      <c r="M694" s="18" t="s">
        <v>3333</v>
      </c>
      <c r="N694" s="16" t="s">
        <v>1830</v>
      </c>
      <c r="O694" s="16" t="s">
        <v>3225</v>
      </c>
      <c r="P694" s="16" t="s">
        <v>3224</v>
      </c>
      <c r="Q694" s="16" t="s">
        <v>1879</v>
      </c>
      <c r="R694" s="17" t="s">
        <v>1855</v>
      </c>
      <c r="S694" s="112" t="s">
        <v>3337</v>
      </c>
      <c r="T694" s="16" t="s">
        <v>3332</v>
      </c>
    </row>
    <row r="695" spans="1:20" x14ac:dyDescent="0.35">
      <c r="A695" s="18" t="s">
        <v>3315</v>
      </c>
      <c r="B695" s="18" t="s">
        <v>1862</v>
      </c>
      <c r="C695" s="17" t="s">
        <v>3325</v>
      </c>
      <c r="D695" s="17" t="s">
        <v>1867</v>
      </c>
      <c r="E695" s="17" t="s">
        <v>9520</v>
      </c>
      <c r="F695" s="26" t="str">
        <f t="shared" si="10"/>
        <v>4705227202600</v>
      </c>
      <c r="G695" s="18" t="s">
        <v>3331</v>
      </c>
      <c r="H695" s="18" t="s">
        <v>3330</v>
      </c>
      <c r="I695" s="18" t="s">
        <v>3327</v>
      </c>
      <c r="K695" s="18" t="s">
        <v>3324</v>
      </c>
      <c r="L695" s="18" t="s">
        <v>3326</v>
      </c>
      <c r="M695" s="18" t="s">
        <v>3329</v>
      </c>
      <c r="N695" s="16" t="s">
        <v>1830</v>
      </c>
      <c r="O695" s="16" t="s">
        <v>3225</v>
      </c>
      <c r="P695" s="16" t="s">
        <v>3224</v>
      </c>
      <c r="Q695" s="16" t="s">
        <v>1879</v>
      </c>
      <c r="R695" s="17" t="s">
        <v>1855</v>
      </c>
      <c r="S695" s="112" t="s">
        <v>3328</v>
      </c>
      <c r="T695" s="16" t="s">
        <v>3323</v>
      </c>
    </row>
    <row r="696" spans="1:20" x14ac:dyDescent="0.35">
      <c r="A696" s="18" t="s">
        <v>3315</v>
      </c>
      <c r="B696" s="18" t="s">
        <v>1862</v>
      </c>
      <c r="C696" s="17" t="s">
        <v>3314</v>
      </c>
      <c r="D696" s="17" t="s">
        <v>1867</v>
      </c>
      <c r="E696" s="17" t="s">
        <v>9520</v>
      </c>
      <c r="F696" s="26" t="str">
        <f t="shared" si="10"/>
        <v>4705227502600</v>
      </c>
      <c r="G696" s="18" t="s">
        <v>3322</v>
      </c>
      <c r="H696" s="18" t="s">
        <v>3321</v>
      </c>
      <c r="I696" s="18" t="s">
        <v>3319</v>
      </c>
      <c r="K696" s="18" t="s">
        <v>3318</v>
      </c>
      <c r="L696" s="18" t="s">
        <v>3317</v>
      </c>
      <c r="M696" s="18" t="s">
        <v>3316</v>
      </c>
      <c r="N696" s="16" t="s">
        <v>1830</v>
      </c>
      <c r="O696" s="16" t="s">
        <v>3225</v>
      </c>
      <c r="P696" s="16" t="s">
        <v>3224</v>
      </c>
      <c r="Q696" s="16" t="s">
        <v>1879</v>
      </c>
      <c r="R696" s="17" t="s">
        <v>1855</v>
      </c>
      <c r="S696" s="112" t="s">
        <v>3320</v>
      </c>
      <c r="T696" s="16" t="s">
        <v>3313</v>
      </c>
    </row>
    <row r="697" spans="1:20" x14ac:dyDescent="0.35">
      <c r="A697" s="18" t="s">
        <v>3232</v>
      </c>
      <c r="B697" s="18" t="s">
        <v>1862</v>
      </c>
      <c r="C697" s="17" t="s">
        <v>3310</v>
      </c>
      <c r="D697" s="17" t="s">
        <v>1814</v>
      </c>
      <c r="E697" s="17" t="s">
        <v>9520</v>
      </c>
      <c r="F697" s="26" t="str">
        <f t="shared" si="10"/>
        <v>4707114400300</v>
      </c>
      <c r="G697" s="18" t="s">
        <v>3312</v>
      </c>
      <c r="H697" s="18" t="s">
        <v>3309</v>
      </c>
      <c r="I697" s="18" t="s">
        <v>3308</v>
      </c>
      <c r="K697" s="18" t="s">
        <v>3307</v>
      </c>
      <c r="L697" s="18" t="s">
        <v>3306</v>
      </c>
      <c r="M697" s="18" t="s">
        <v>3305</v>
      </c>
      <c r="N697" s="16" t="s">
        <v>2078</v>
      </c>
      <c r="O697" s="16" t="s">
        <v>3225</v>
      </c>
      <c r="P697" s="16" t="s">
        <v>3224</v>
      </c>
      <c r="Q697" s="16" t="s">
        <v>1879</v>
      </c>
      <c r="R697" s="17" t="s">
        <v>1855</v>
      </c>
      <c r="S697" s="112" t="s">
        <v>3311</v>
      </c>
      <c r="T697" s="16" t="s">
        <v>3304</v>
      </c>
    </row>
    <row r="698" spans="1:20" x14ac:dyDescent="0.35">
      <c r="A698" s="18" t="s">
        <v>3232</v>
      </c>
      <c r="B698" s="18" t="s">
        <v>1862</v>
      </c>
      <c r="C698" s="17" t="s">
        <v>3299</v>
      </c>
      <c r="D698" s="17" t="s">
        <v>1949</v>
      </c>
      <c r="E698" s="17" t="s">
        <v>9520</v>
      </c>
      <c r="F698" s="26" t="str">
        <f t="shared" si="10"/>
        <v>4707116100400</v>
      </c>
      <c r="G698" s="18" t="s">
        <v>3303</v>
      </c>
      <c r="H698" s="18" t="s">
        <v>3302</v>
      </c>
      <c r="I698" s="18" t="s">
        <v>2169</v>
      </c>
      <c r="J698" s="16" t="s">
        <v>3298</v>
      </c>
      <c r="K698" s="18" t="s">
        <v>3297</v>
      </c>
      <c r="L698" s="18" t="s">
        <v>3296</v>
      </c>
      <c r="M698" s="18" t="s">
        <v>3295</v>
      </c>
      <c r="N698" s="16" t="s">
        <v>2078</v>
      </c>
      <c r="O698" s="16" t="s">
        <v>3225</v>
      </c>
      <c r="P698" s="16" t="s">
        <v>3224</v>
      </c>
      <c r="Q698" s="16" t="s">
        <v>1879</v>
      </c>
      <c r="R698" s="17" t="s">
        <v>1855</v>
      </c>
      <c r="S698" s="112" t="s">
        <v>3301</v>
      </c>
      <c r="T698" s="16" t="s">
        <v>3300</v>
      </c>
    </row>
    <row r="699" spans="1:20" x14ac:dyDescent="0.35">
      <c r="A699" s="18" t="s">
        <v>3232</v>
      </c>
      <c r="B699" s="18" t="s">
        <v>1862</v>
      </c>
      <c r="C699" s="17" t="s">
        <v>3290</v>
      </c>
      <c r="D699" s="17" t="s">
        <v>1928</v>
      </c>
      <c r="E699" s="17" t="s">
        <v>9520</v>
      </c>
      <c r="F699" s="26" t="str">
        <f t="shared" si="10"/>
        <v>4707121201700</v>
      </c>
      <c r="G699" s="18" t="s">
        <v>3294</v>
      </c>
      <c r="H699" s="18" t="s">
        <v>3242</v>
      </c>
      <c r="I699" s="18" t="s">
        <v>3241</v>
      </c>
      <c r="K699" s="18" t="s">
        <v>3236</v>
      </c>
      <c r="L699" s="18" t="s">
        <v>3240</v>
      </c>
      <c r="M699" s="18" t="s">
        <v>3292</v>
      </c>
      <c r="N699" s="16" t="s">
        <v>1829</v>
      </c>
      <c r="O699" s="16" t="s">
        <v>3225</v>
      </c>
      <c r="P699" s="16" t="s">
        <v>3224</v>
      </c>
      <c r="Q699" s="16" t="s">
        <v>1879</v>
      </c>
      <c r="R699" s="17" t="s">
        <v>1855</v>
      </c>
      <c r="S699" s="112" t="s">
        <v>3293</v>
      </c>
      <c r="T699" s="16" t="s">
        <v>3291</v>
      </c>
    </row>
    <row r="700" spans="1:20" x14ac:dyDescent="0.35">
      <c r="A700" s="18" t="s">
        <v>3232</v>
      </c>
      <c r="B700" s="18" t="s">
        <v>1862</v>
      </c>
      <c r="C700" s="17" t="s">
        <v>3284</v>
      </c>
      <c r="D700" s="17" t="s">
        <v>1867</v>
      </c>
      <c r="E700" s="17" t="s">
        <v>9520</v>
      </c>
      <c r="F700" s="26" t="str">
        <f t="shared" si="10"/>
        <v>4707122002600</v>
      </c>
      <c r="G700" s="18" t="s">
        <v>3289</v>
      </c>
      <c r="H700" s="18" t="s">
        <v>3288</v>
      </c>
      <c r="I700" s="18" t="s">
        <v>3287</v>
      </c>
      <c r="K700" s="18" t="s">
        <v>3283</v>
      </c>
      <c r="L700" s="18" t="s">
        <v>3285</v>
      </c>
      <c r="M700" s="18" t="s">
        <v>3282</v>
      </c>
      <c r="N700" s="16" t="s">
        <v>1830</v>
      </c>
      <c r="O700" s="16" t="s">
        <v>3225</v>
      </c>
      <c r="P700" s="16" t="s">
        <v>3224</v>
      </c>
      <c r="Q700" s="16" t="s">
        <v>1879</v>
      </c>
      <c r="R700" s="17" t="s">
        <v>1855</v>
      </c>
      <c r="S700" s="112" t="s">
        <v>3286</v>
      </c>
      <c r="T700" s="16" t="s">
        <v>3281</v>
      </c>
    </row>
    <row r="701" spans="1:20" x14ac:dyDescent="0.35">
      <c r="A701" s="18" t="s">
        <v>3232</v>
      </c>
      <c r="B701" s="18" t="s">
        <v>1862</v>
      </c>
      <c r="C701" s="17" t="s">
        <v>3276</v>
      </c>
      <c r="D701" s="17" t="s">
        <v>1867</v>
      </c>
      <c r="E701" s="17" t="s">
        <v>9520</v>
      </c>
      <c r="F701" s="26" t="str">
        <f t="shared" si="10"/>
        <v>4707122102600</v>
      </c>
      <c r="G701" s="18" t="s">
        <v>3280</v>
      </c>
      <c r="H701" s="18" t="s">
        <v>3279</v>
      </c>
      <c r="I701" s="18" t="s">
        <v>3275</v>
      </c>
      <c r="J701" s="16" t="s">
        <v>3274</v>
      </c>
      <c r="K701" s="18" t="s">
        <v>3273</v>
      </c>
      <c r="L701" s="18" t="s">
        <v>3272</v>
      </c>
      <c r="M701" s="18" t="s">
        <v>3278</v>
      </c>
      <c r="N701" s="16" t="s">
        <v>1830</v>
      </c>
      <c r="O701" s="16" t="s">
        <v>3271</v>
      </c>
      <c r="P701" s="16" t="s">
        <v>3224</v>
      </c>
      <c r="Q701" s="16" t="s">
        <v>1879</v>
      </c>
      <c r="R701" s="17" t="s">
        <v>1855</v>
      </c>
      <c r="S701" s="112" t="s">
        <v>3277</v>
      </c>
      <c r="T701" s="16" t="s">
        <v>3270</v>
      </c>
    </row>
    <row r="702" spans="1:20" x14ac:dyDescent="0.35">
      <c r="A702" s="18" t="s">
        <v>3232</v>
      </c>
      <c r="B702" s="18" t="s">
        <v>1862</v>
      </c>
      <c r="C702" s="17" t="s">
        <v>3263</v>
      </c>
      <c r="D702" s="17" t="s">
        <v>1867</v>
      </c>
      <c r="E702" s="17" t="s">
        <v>9520</v>
      </c>
      <c r="F702" s="26" t="str">
        <f t="shared" si="10"/>
        <v>4707122202600</v>
      </c>
      <c r="G702" s="18" t="s">
        <v>3269</v>
      </c>
      <c r="H702" s="18" t="s">
        <v>3268</v>
      </c>
      <c r="I702" s="18" t="s">
        <v>3265</v>
      </c>
      <c r="K702" s="18" t="s">
        <v>3262</v>
      </c>
      <c r="L702" s="18" t="s">
        <v>3264</v>
      </c>
      <c r="M702" s="18" t="s">
        <v>3267</v>
      </c>
      <c r="N702" s="16" t="s">
        <v>1830</v>
      </c>
      <c r="O702" s="16" t="s">
        <v>3225</v>
      </c>
      <c r="P702" s="16" t="s">
        <v>3224</v>
      </c>
      <c r="Q702" s="16" t="s">
        <v>1879</v>
      </c>
      <c r="R702" s="17" t="s">
        <v>1855</v>
      </c>
      <c r="S702" s="112" t="s">
        <v>3266</v>
      </c>
    </row>
    <row r="703" spans="1:20" x14ac:dyDescent="0.35">
      <c r="A703" s="18" t="s">
        <v>3232</v>
      </c>
      <c r="B703" s="18" t="s">
        <v>1862</v>
      </c>
      <c r="C703" s="17" t="s">
        <v>3255</v>
      </c>
      <c r="D703" s="17" t="s">
        <v>1867</v>
      </c>
      <c r="E703" s="17" t="s">
        <v>9520</v>
      </c>
      <c r="F703" s="26" t="str">
        <f t="shared" si="10"/>
        <v>4707122302600</v>
      </c>
      <c r="G703" s="18" t="s">
        <v>3261</v>
      </c>
      <c r="H703" s="18" t="s">
        <v>3260</v>
      </c>
      <c r="I703" s="18" t="s">
        <v>3258</v>
      </c>
      <c r="K703" s="18" t="s">
        <v>3256</v>
      </c>
      <c r="L703" s="18" t="s">
        <v>3257</v>
      </c>
      <c r="M703" s="18" t="s">
        <v>3254</v>
      </c>
      <c r="N703" s="16" t="s">
        <v>1830</v>
      </c>
      <c r="O703" s="16" t="s">
        <v>3225</v>
      </c>
      <c r="P703" s="16" t="s">
        <v>3224</v>
      </c>
      <c r="Q703" s="16" t="s">
        <v>1879</v>
      </c>
      <c r="R703" s="17" t="s">
        <v>1855</v>
      </c>
      <c r="S703" s="112" t="s">
        <v>3259</v>
      </c>
      <c r="T703" s="16" t="s">
        <v>3253</v>
      </c>
    </row>
    <row r="704" spans="1:20" x14ac:dyDescent="0.35">
      <c r="A704" s="18" t="s">
        <v>3232</v>
      </c>
      <c r="B704" s="18" t="s">
        <v>1862</v>
      </c>
      <c r="C704" s="17" t="s">
        <v>3247</v>
      </c>
      <c r="D704" s="17" t="s">
        <v>1867</v>
      </c>
      <c r="E704" s="17" t="s">
        <v>9520</v>
      </c>
      <c r="F704" s="26" t="str">
        <f t="shared" si="10"/>
        <v>4707122602600</v>
      </c>
      <c r="G704" s="18" t="s">
        <v>3252</v>
      </c>
      <c r="H704" s="18" t="s">
        <v>3251</v>
      </c>
      <c r="I704" s="18" t="s">
        <v>3249</v>
      </c>
      <c r="K704" s="18" t="s">
        <v>3246</v>
      </c>
      <c r="L704" s="18" t="s">
        <v>3248</v>
      </c>
      <c r="M704" s="18" t="s">
        <v>3245</v>
      </c>
      <c r="N704" s="16" t="s">
        <v>1830</v>
      </c>
      <c r="O704" s="16" t="s">
        <v>3225</v>
      </c>
      <c r="P704" s="16" t="s">
        <v>3224</v>
      </c>
      <c r="Q704" s="16" t="s">
        <v>1879</v>
      </c>
      <c r="R704" s="17" t="s">
        <v>1855</v>
      </c>
      <c r="S704" s="112" t="s">
        <v>3250</v>
      </c>
      <c r="T704" s="16" t="s">
        <v>3244</v>
      </c>
    </row>
    <row r="705" spans="1:20" x14ac:dyDescent="0.35">
      <c r="A705" s="18" t="s">
        <v>3232</v>
      </c>
      <c r="B705" s="18" t="s">
        <v>1862</v>
      </c>
      <c r="C705" s="17" t="s">
        <v>3237</v>
      </c>
      <c r="D705" s="17" t="s">
        <v>1949</v>
      </c>
      <c r="E705" s="17" t="s">
        <v>9520</v>
      </c>
      <c r="F705" s="26" t="str">
        <f t="shared" si="10"/>
        <v>4707123100400</v>
      </c>
      <c r="G705" s="18" t="s">
        <v>3243</v>
      </c>
      <c r="H705" s="18" t="s">
        <v>3242</v>
      </c>
      <c r="I705" s="18" t="s">
        <v>3241</v>
      </c>
      <c r="K705" s="18" t="s">
        <v>3236</v>
      </c>
      <c r="L705" s="18" t="s">
        <v>3240</v>
      </c>
      <c r="M705" s="18" t="s">
        <v>3239</v>
      </c>
      <c r="N705" s="16" t="s">
        <v>1827</v>
      </c>
      <c r="O705" s="16" t="s">
        <v>3225</v>
      </c>
      <c r="P705" s="16" t="s">
        <v>3224</v>
      </c>
      <c r="Q705" s="16" t="s">
        <v>1879</v>
      </c>
      <c r="R705" s="17" t="s">
        <v>1855</v>
      </c>
      <c r="S705" s="112" t="s">
        <v>3238</v>
      </c>
      <c r="T705" s="16" t="s">
        <v>3235</v>
      </c>
    </row>
    <row r="706" spans="1:20" x14ac:dyDescent="0.35">
      <c r="A706" s="18" t="s">
        <v>3232</v>
      </c>
      <c r="B706" s="18" t="s">
        <v>1862</v>
      </c>
      <c r="C706" s="17" t="s">
        <v>3231</v>
      </c>
      <c r="D706" s="17" t="s">
        <v>1949</v>
      </c>
      <c r="E706" s="17" t="s">
        <v>9520</v>
      </c>
      <c r="F706" s="26" t="str">
        <f t="shared" si="10"/>
        <v>4707126900400</v>
      </c>
      <c r="G706" s="18" t="s">
        <v>3234</v>
      </c>
      <c r="H706" s="18" t="s">
        <v>3230</v>
      </c>
      <c r="I706" s="18" t="s">
        <v>3229</v>
      </c>
      <c r="K706" s="18" t="s">
        <v>3228</v>
      </c>
      <c r="L706" s="18" t="s">
        <v>3227</v>
      </c>
      <c r="M706" s="18" t="s">
        <v>3226</v>
      </c>
      <c r="N706" s="16" t="s">
        <v>2078</v>
      </c>
      <c r="O706" s="16" t="s">
        <v>3225</v>
      </c>
      <c r="P706" s="16" t="s">
        <v>3224</v>
      </c>
      <c r="Q706" s="16" t="s">
        <v>1879</v>
      </c>
      <c r="R706" s="17" t="s">
        <v>1855</v>
      </c>
      <c r="S706" s="112" t="s">
        <v>3233</v>
      </c>
      <c r="T706" s="16" t="s">
        <v>3223</v>
      </c>
    </row>
    <row r="707" spans="1:20" x14ac:dyDescent="0.35">
      <c r="A707" s="18" t="s">
        <v>3150</v>
      </c>
      <c r="B707" s="18" t="s">
        <v>1862</v>
      </c>
      <c r="C707" s="17" t="s">
        <v>3217</v>
      </c>
      <c r="D707" s="17" t="s">
        <v>1867</v>
      </c>
      <c r="E707" s="17" t="s">
        <v>9520</v>
      </c>
      <c r="F707" s="26" t="str">
        <f t="shared" ref="F707:F770" si="11">CONCATENATE(C707,D707,E707)</f>
        <v>4709800102600</v>
      </c>
      <c r="G707" s="18" t="s">
        <v>3222</v>
      </c>
      <c r="H707" s="18" t="s">
        <v>3219</v>
      </c>
      <c r="I707" s="18" t="s">
        <v>3221</v>
      </c>
      <c r="K707" s="18" t="s">
        <v>3216</v>
      </c>
      <c r="L707" s="18" t="s">
        <v>3218</v>
      </c>
      <c r="M707" s="18" t="s">
        <v>3215</v>
      </c>
      <c r="N707" s="16" t="s">
        <v>1830</v>
      </c>
      <c r="O707" s="16" t="s">
        <v>2920</v>
      </c>
      <c r="P707" s="16" t="s">
        <v>2897</v>
      </c>
      <c r="Q707" s="16" t="s">
        <v>1928</v>
      </c>
      <c r="R707" s="17" t="s">
        <v>1855</v>
      </c>
      <c r="S707" s="112" t="s">
        <v>3220</v>
      </c>
      <c r="T707" s="16" t="s">
        <v>3214</v>
      </c>
    </row>
    <row r="708" spans="1:20" x14ac:dyDescent="0.35">
      <c r="A708" s="18" t="s">
        <v>3150</v>
      </c>
      <c r="B708" s="18" t="s">
        <v>1862</v>
      </c>
      <c r="C708" s="17" t="s">
        <v>3206</v>
      </c>
      <c r="D708" s="17" t="s">
        <v>1867</v>
      </c>
      <c r="E708" s="17" t="s">
        <v>9520</v>
      </c>
      <c r="F708" s="26" t="str">
        <f t="shared" si="11"/>
        <v>4709800202600</v>
      </c>
      <c r="G708" s="18" t="s">
        <v>3213</v>
      </c>
      <c r="H708" s="18" t="s">
        <v>3212</v>
      </c>
      <c r="I708" s="18" t="s">
        <v>3211</v>
      </c>
      <c r="K708" s="18" t="s">
        <v>3205</v>
      </c>
      <c r="L708" s="18" t="s">
        <v>3210</v>
      </c>
      <c r="M708" s="18" t="s">
        <v>3209</v>
      </c>
      <c r="N708" s="16" t="s">
        <v>1830</v>
      </c>
      <c r="O708" s="16" t="s">
        <v>2920</v>
      </c>
      <c r="P708" s="16" t="s">
        <v>2897</v>
      </c>
      <c r="Q708" s="16" t="s">
        <v>1928</v>
      </c>
      <c r="R708" s="17" t="s">
        <v>1855</v>
      </c>
      <c r="S708" s="112" t="s">
        <v>3208</v>
      </c>
      <c r="T708" s="16" t="s">
        <v>3207</v>
      </c>
    </row>
    <row r="709" spans="1:20" x14ac:dyDescent="0.35">
      <c r="A709" s="18" t="s">
        <v>3150</v>
      </c>
      <c r="B709" s="18" t="s">
        <v>1862</v>
      </c>
      <c r="C709" s="17" t="s">
        <v>3198</v>
      </c>
      <c r="D709" s="17" t="s">
        <v>1867</v>
      </c>
      <c r="E709" s="17" t="s">
        <v>9520</v>
      </c>
      <c r="F709" s="26" t="str">
        <f t="shared" si="11"/>
        <v>4709800302600</v>
      </c>
      <c r="G709" s="18" t="s">
        <v>3204</v>
      </c>
      <c r="H709" s="18" t="s">
        <v>3203</v>
      </c>
      <c r="I709" s="18" t="s">
        <v>3202</v>
      </c>
      <c r="K709" s="18" t="s">
        <v>3197</v>
      </c>
      <c r="L709" s="18" t="s">
        <v>3201</v>
      </c>
      <c r="M709" s="18" t="s">
        <v>3200</v>
      </c>
      <c r="N709" s="16" t="s">
        <v>1830</v>
      </c>
      <c r="O709" s="16" t="s">
        <v>2920</v>
      </c>
      <c r="P709" s="16" t="s">
        <v>2897</v>
      </c>
      <c r="Q709" s="16" t="s">
        <v>1928</v>
      </c>
      <c r="R709" s="17" t="s">
        <v>1855</v>
      </c>
      <c r="S709" s="112" t="s">
        <v>3199</v>
      </c>
      <c r="T709" s="16" t="s">
        <v>3196</v>
      </c>
    </row>
    <row r="710" spans="1:20" x14ac:dyDescent="0.35">
      <c r="A710" s="18" t="s">
        <v>3150</v>
      </c>
      <c r="B710" s="18" t="s">
        <v>1862</v>
      </c>
      <c r="C710" s="17" t="s">
        <v>3188</v>
      </c>
      <c r="D710" s="17" t="s">
        <v>1867</v>
      </c>
      <c r="E710" s="17" t="s">
        <v>9520</v>
      </c>
      <c r="F710" s="26" t="str">
        <f t="shared" si="11"/>
        <v>4709800502600</v>
      </c>
      <c r="G710" s="18" t="s">
        <v>3195</v>
      </c>
      <c r="H710" s="18" t="s">
        <v>3194</v>
      </c>
      <c r="I710" s="18" t="s">
        <v>3193</v>
      </c>
      <c r="K710" s="18" t="s">
        <v>3187</v>
      </c>
      <c r="L710" s="18" t="s">
        <v>3192</v>
      </c>
      <c r="M710" s="18" t="s">
        <v>3191</v>
      </c>
      <c r="N710" s="16" t="s">
        <v>1830</v>
      </c>
      <c r="O710" s="16" t="s">
        <v>2920</v>
      </c>
      <c r="P710" s="16" t="s">
        <v>2897</v>
      </c>
      <c r="Q710" s="16" t="s">
        <v>1928</v>
      </c>
      <c r="R710" s="17" t="s">
        <v>1855</v>
      </c>
      <c r="S710" s="112" t="s">
        <v>3190</v>
      </c>
      <c r="T710" s="16" t="s">
        <v>3189</v>
      </c>
    </row>
    <row r="711" spans="1:20" x14ac:dyDescent="0.35">
      <c r="A711" s="18" t="s">
        <v>3150</v>
      </c>
      <c r="B711" s="18" t="s">
        <v>1862</v>
      </c>
      <c r="C711" s="17" t="s">
        <v>3180</v>
      </c>
      <c r="D711" s="17" t="s">
        <v>1867</v>
      </c>
      <c r="E711" s="17" t="s">
        <v>9520</v>
      </c>
      <c r="F711" s="26" t="str">
        <f t="shared" si="11"/>
        <v>4709800602600</v>
      </c>
      <c r="G711" s="18" t="s">
        <v>3186</v>
      </c>
      <c r="H711" s="18" t="s">
        <v>3185</v>
      </c>
      <c r="I711" s="18" t="s">
        <v>3182</v>
      </c>
      <c r="K711" s="18" t="s">
        <v>3179</v>
      </c>
      <c r="L711" s="18" t="s">
        <v>3181</v>
      </c>
      <c r="M711" s="18" t="s">
        <v>3184</v>
      </c>
      <c r="N711" s="16" t="s">
        <v>1830</v>
      </c>
      <c r="O711" s="16" t="s">
        <v>2920</v>
      </c>
      <c r="P711" s="16" t="s">
        <v>2897</v>
      </c>
      <c r="Q711" s="16" t="s">
        <v>1928</v>
      </c>
      <c r="R711" s="17" t="s">
        <v>1855</v>
      </c>
      <c r="S711" s="112" t="s">
        <v>3183</v>
      </c>
      <c r="T711" s="16" t="s">
        <v>3178</v>
      </c>
    </row>
    <row r="712" spans="1:20" x14ac:dyDescent="0.35">
      <c r="A712" s="18" t="s">
        <v>3150</v>
      </c>
      <c r="B712" s="18" t="s">
        <v>1862</v>
      </c>
      <c r="C712" s="17" t="s">
        <v>3171</v>
      </c>
      <c r="D712" s="17" t="s">
        <v>1914</v>
      </c>
      <c r="E712" s="17" t="s">
        <v>9520</v>
      </c>
      <c r="F712" s="26" t="str">
        <f t="shared" si="11"/>
        <v>4709801300200</v>
      </c>
      <c r="G712" s="18" t="s">
        <v>3177</v>
      </c>
      <c r="H712" s="18" t="s">
        <v>3176</v>
      </c>
      <c r="I712" s="18" t="s">
        <v>3175</v>
      </c>
      <c r="K712" s="18" t="s">
        <v>3147</v>
      </c>
      <c r="L712" s="18" t="s">
        <v>3172</v>
      </c>
      <c r="M712" s="18" t="s">
        <v>3174</v>
      </c>
      <c r="N712" s="16" t="s">
        <v>1827</v>
      </c>
      <c r="O712" s="16" t="s">
        <v>2920</v>
      </c>
      <c r="P712" s="16" t="s">
        <v>2897</v>
      </c>
      <c r="Q712" s="16" t="s">
        <v>1928</v>
      </c>
      <c r="R712" s="17" t="s">
        <v>1855</v>
      </c>
      <c r="S712" s="112" t="s">
        <v>3173</v>
      </c>
      <c r="T712" s="16" t="s">
        <v>3170</v>
      </c>
    </row>
    <row r="713" spans="1:20" x14ac:dyDescent="0.35">
      <c r="A713" s="18" t="s">
        <v>3150</v>
      </c>
      <c r="B713" s="18" t="s">
        <v>1862</v>
      </c>
      <c r="C713" s="17" t="s">
        <v>3165</v>
      </c>
      <c r="D713" s="17" t="s">
        <v>1914</v>
      </c>
      <c r="E713" s="17" t="s">
        <v>9520</v>
      </c>
      <c r="F713" s="26" t="str">
        <f t="shared" si="11"/>
        <v>4709802000200</v>
      </c>
      <c r="G713" s="18" t="s">
        <v>3169</v>
      </c>
      <c r="H713" s="18" t="s">
        <v>3168</v>
      </c>
      <c r="I713" s="18" t="s">
        <v>3164</v>
      </c>
      <c r="K713" s="18" t="s">
        <v>3147</v>
      </c>
      <c r="L713" s="18" t="s">
        <v>3163</v>
      </c>
      <c r="M713" s="18" t="s">
        <v>3162</v>
      </c>
      <c r="N713" s="16" t="s">
        <v>2078</v>
      </c>
      <c r="O713" s="16" t="s">
        <v>2920</v>
      </c>
      <c r="P713" s="16" t="s">
        <v>2897</v>
      </c>
      <c r="Q713" s="16" t="s">
        <v>1928</v>
      </c>
      <c r="R713" s="17" t="s">
        <v>1855</v>
      </c>
      <c r="S713" s="112" t="s">
        <v>3167</v>
      </c>
      <c r="T713" s="16" t="s">
        <v>3166</v>
      </c>
    </row>
    <row r="714" spans="1:20" x14ac:dyDescent="0.35">
      <c r="A714" s="18" t="s">
        <v>3150</v>
      </c>
      <c r="B714" s="18" t="s">
        <v>1862</v>
      </c>
      <c r="C714" s="17" t="s">
        <v>3158</v>
      </c>
      <c r="D714" s="17" t="s">
        <v>1949</v>
      </c>
      <c r="E714" s="17" t="s">
        <v>9520</v>
      </c>
      <c r="F714" s="26" t="str">
        <f t="shared" si="11"/>
        <v>4709814500400</v>
      </c>
      <c r="G714" s="18" t="s">
        <v>3161</v>
      </c>
      <c r="H714" s="18" t="s">
        <v>3160</v>
      </c>
      <c r="I714" s="18" t="s">
        <v>3157</v>
      </c>
      <c r="K714" s="18" t="s">
        <v>3147</v>
      </c>
      <c r="L714" s="18" t="s">
        <v>3156</v>
      </c>
      <c r="M714" s="18" t="s">
        <v>3155</v>
      </c>
      <c r="N714" s="16" t="s">
        <v>2078</v>
      </c>
      <c r="O714" s="16" t="s">
        <v>2920</v>
      </c>
      <c r="P714" s="16" t="s">
        <v>2897</v>
      </c>
      <c r="Q714" s="16" t="s">
        <v>1928</v>
      </c>
      <c r="R714" s="17" t="s">
        <v>1855</v>
      </c>
      <c r="S714" s="112" t="s">
        <v>3159</v>
      </c>
      <c r="T714" s="16" t="s">
        <v>3154</v>
      </c>
    </row>
    <row r="715" spans="1:20" x14ac:dyDescent="0.35">
      <c r="A715" s="18" t="s">
        <v>3150</v>
      </c>
      <c r="B715" s="18" t="s">
        <v>1862</v>
      </c>
      <c r="C715" s="17" t="s">
        <v>3149</v>
      </c>
      <c r="D715" s="17" t="s">
        <v>1928</v>
      </c>
      <c r="E715" s="17" t="s">
        <v>9520</v>
      </c>
      <c r="F715" s="26" t="str">
        <f t="shared" si="11"/>
        <v>4709830101700</v>
      </c>
      <c r="G715" s="18" t="s">
        <v>3153</v>
      </c>
      <c r="H715" s="18" t="s">
        <v>3152</v>
      </c>
      <c r="I715" s="18" t="s">
        <v>3148</v>
      </c>
      <c r="K715" s="18" t="s">
        <v>3147</v>
      </c>
      <c r="L715" s="18" t="s">
        <v>3146</v>
      </c>
      <c r="M715" s="18" t="s">
        <v>3145</v>
      </c>
      <c r="N715" s="16" t="s">
        <v>1829</v>
      </c>
      <c r="O715" s="16" t="s">
        <v>2920</v>
      </c>
      <c r="P715" s="16" t="s">
        <v>2897</v>
      </c>
      <c r="Q715" s="16" t="s">
        <v>1928</v>
      </c>
      <c r="R715" s="17" t="s">
        <v>1855</v>
      </c>
      <c r="S715" s="112" t="s">
        <v>3151</v>
      </c>
      <c r="T715" s="16" t="s">
        <v>3144</v>
      </c>
    </row>
    <row r="716" spans="1:20" x14ac:dyDescent="0.35">
      <c r="A716" s="18" t="s">
        <v>2992</v>
      </c>
      <c r="B716" s="18" t="s">
        <v>1862</v>
      </c>
      <c r="C716" s="17" t="s">
        <v>3139</v>
      </c>
      <c r="D716" s="17" t="s">
        <v>1914</v>
      </c>
      <c r="E716" s="17" t="s">
        <v>9520</v>
      </c>
      <c r="F716" s="26" t="str">
        <f t="shared" si="11"/>
        <v>4807206200200</v>
      </c>
      <c r="G716" s="18" t="s">
        <v>3143</v>
      </c>
      <c r="H716" s="18" t="s">
        <v>3142</v>
      </c>
      <c r="I716" s="18" t="s">
        <v>3138</v>
      </c>
      <c r="K716" s="18" t="s">
        <v>2992</v>
      </c>
      <c r="L716" s="18" t="s">
        <v>3137</v>
      </c>
      <c r="M716" s="18" t="s">
        <v>3136</v>
      </c>
      <c r="N716" s="16" t="s">
        <v>1827</v>
      </c>
      <c r="O716" s="16" t="s">
        <v>3017</v>
      </c>
      <c r="P716" s="16" t="s">
        <v>2379</v>
      </c>
      <c r="Q716" s="16" t="s">
        <v>1824</v>
      </c>
      <c r="R716" s="17" t="s">
        <v>1855</v>
      </c>
      <c r="S716" s="112" t="s">
        <v>3141</v>
      </c>
      <c r="T716" s="16" t="s">
        <v>3140</v>
      </c>
    </row>
    <row r="717" spans="1:20" x14ac:dyDescent="0.35">
      <c r="A717" s="18" t="s">
        <v>2992</v>
      </c>
      <c r="B717" s="18" t="s">
        <v>1862</v>
      </c>
      <c r="C717" s="17" t="s">
        <v>3129</v>
      </c>
      <c r="D717" s="17" t="s">
        <v>1914</v>
      </c>
      <c r="E717" s="17" t="s">
        <v>9520</v>
      </c>
      <c r="F717" s="26" t="str">
        <f t="shared" si="11"/>
        <v>4807206300200</v>
      </c>
      <c r="G717" s="18" t="s">
        <v>3135</v>
      </c>
      <c r="H717" s="18" t="s">
        <v>3134</v>
      </c>
      <c r="I717" s="18" t="s">
        <v>3131</v>
      </c>
      <c r="K717" s="18" t="s">
        <v>2992</v>
      </c>
      <c r="L717" s="18" t="s">
        <v>3130</v>
      </c>
      <c r="M717" s="18" t="s">
        <v>3133</v>
      </c>
      <c r="N717" s="16" t="s">
        <v>1827</v>
      </c>
      <c r="O717" s="16" t="s">
        <v>2380</v>
      </c>
      <c r="P717" s="16" t="s">
        <v>2379</v>
      </c>
      <c r="Q717" s="16" t="s">
        <v>1824</v>
      </c>
      <c r="R717" s="17" t="s">
        <v>1855</v>
      </c>
      <c r="S717" s="112" t="s">
        <v>3132</v>
      </c>
      <c r="T717" s="16" t="s">
        <v>3128</v>
      </c>
    </row>
    <row r="718" spans="1:20" x14ac:dyDescent="0.35">
      <c r="A718" s="18" t="s">
        <v>2992</v>
      </c>
      <c r="B718" s="18" t="s">
        <v>1862</v>
      </c>
      <c r="C718" s="17" t="s">
        <v>3125</v>
      </c>
      <c r="D718" s="17" t="s">
        <v>1914</v>
      </c>
      <c r="E718" s="17" t="s">
        <v>9520</v>
      </c>
      <c r="F718" s="26" t="str">
        <f t="shared" si="11"/>
        <v>4807206600200</v>
      </c>
      <c r="G718" s="18" t="s">
        <v>3127</v>
      </c>
      <c r="H718" s="18" t="s">
        <v>3124</v>
      </c>
      <c r="I718" s="18" t="s">
        <v>3123</v>
      </c>
      <c r="K718" s="18" t="s">
        <v>3099</v>
      </c>
      <c r="L718" s="18" t="s">
        <v>3122</v>
      </c>
      <c r="M718" s="18" t="s">
        <v>3121</v>
      </c>
      <c r="N718" s="16" t="s">
        <v>1827</v>
      </c>
      <c r="O718" s="16" t="s">
        <v>3017</v>
      </c>
      <c r="P718" s="16" t="s">
        <v>2379</v>
      </c>
      <c r="Q718" s="16" t="s">
        <v>1928</v>
      </c>
      <c r="R718" s="17" t="s">
        <v>1855</v>
      </c>
      <c r="S718" s="112" t="s">
        <v>3126</v>
      </c>
    </row>
    <row r="719" spans="1:20" x14ac:dyDescent="0.35">
      <c r="A719" s="18" t="s">
        <v>2992</v>
      </c>
      <c r="B719" s="18" t="s">
        <v>1862</v>
      </c>
      <c r="C719" s="17" t="s">
        <v>3117</v>
      </c>
      <c r="D719" s="17" t="s">
        <v>1914</v>
      </c>
      <c r="E719" s="17" t="s">
        <v>9520</v>
      </c>
      <c r="F719" s="26" t="str">
        <f t="shared" si="11"/>
        <v>4807206800200</v>
      </c>
      <c r="G719" s="18" t="s">
        <v>3120</v>
      </c>
      <c r="H719" s="18" t="s">
        <v>3119</v>
      </c>
      <c r="I719" s="18" t="s">
        <v>3116</v>
      </c>
      <c r="K719" s="18" t="s">
        <v>3099</v>
      </c>
      <c r="L719" s="18" t="s">
        <v>3115</v>
      </c>
      <c r="M719" s="18" t="s">
        <v>3114</v>
      </c>
      <c r="N719" s="16" t="s">
        <v>1827</v>
      </c>
      <c r="O719" s="16" t="s">
        <v>3017</v>
      </c>
      <c r="P719" s="16" t="s">
        <v>2379</v>
      </c>
      <c r="Q719" s="16" t="s">
        <v>1928</v>
      </c>
      <c r="R719" s="17" t="s">
        <v>1855</v>
      </c>
      <c r="S719" s="112" t="s">
        <v>3118</v>
      </c>
      <c r="T719" s="16" t="s">
        <v>3113</v>
      </c>
    </row>
    <row r="720" spans="1:20" x14ac:dyDescent="0.35">
      <c r="A720" s="18" t="s">
        <v>2992</v>
      </c>
      <c r="B720" s="18" t="s">
        <v>1862</v>
      </c>
      <c r="C720" s="17" t="s">
        <v>3110</v>
      </c>
      <c r="D720" s="17" t="s">
        <v>1914</v>
      </c>
      <c r="E720" s="17" t="s">
        <v>9520</v>
      </c>
      <c r="F720" s="26" t="str">
        <f t="shared" si="11"/>
        <v>4807206900200</v>
      </c>
      <c r="G720" s="18" t="s">
        <v>3112</v>
      </c>
      <c r="H720" s="18" t="s">
        <v>3109</v>
      </c>
      <c r="I720" s="18" t="s">
        <v>3108</v>
      </c>
      <c r="K720" s="18" t="s">
        <v>2992</v>
      </c>
      <c r="L720" s="18" t="s">
        <v>3107</v>
      </c>
      <c r="M720" s="18" t="s">
        <v>3106</v>
      </c>
      <c r="N720" s="16" t="s">
        <v>1827</v>
      </c>
      <c r="O720" s="16" t="s">
        <v>3017</v>
      </c>
      <c r="P720" s="16" t="s">
        <v>2379</v>
      </c>
      <c r="Q720" s="16" t="s">
        <v>1928</v>
      </c>
      <c r="R720" s="17" t="s">
        <v>1855</v>
      </c>
      <c r="S720" s="112" t="s">
        <v>3111</v>
      </c>
      <c r="T720" s="16" t="s">
        <v>3105</v>
      </c>
    </row>
    <row r="721" spans="1:20" x14ac:dyDescent="0.35">
      <c r="A721" s="18" t="s">
        <v>2992</v>
      </c>
      <c r="B721" s="18" t="s">
        <v>1862</v>
      </c>
      <c r="C721" s="17" t="s">
        <v>3101</v>
      </c>
      <c r="D721" s="17" t="s">
        <v>1914</v>
      </c>
      <c r="E721" s="17" t="s">
        <v>9520</v>
      </c>
      <c r="F721" s="26" t="str">
        <f t="shared" si="11"/>
        <v>4807207000200</v>
      </c>
      <c r="G721" s="18" t="s">
        <v>3104</v>
      </c>
      <c r="H721" s="18" t="s">
        <v>3103</v>
      </c>
      <c r="I721" s="18" t="s">
        <v>3100</v>
      </c>
      <c r="K721" s="18" t="s">
        <v>3099</v>
      </c>
      <c r="L721" s="18" t="s">
        <v>3098</v>
      </c>
      <c r="M721" s="18" t="s">
        <v>3097</v>
      </c>
      <c r="N721" s="16" t="s">
        <v>2078</v>
      </c>
      <c r="O721" s="16" t="s">
        <v>3017</v>
      </c>
      <c r="P721" s="16" t="s">
        <v>2379</v>
      </c>
      <c r="Q721" s="16" t="s">
        <v>1928</v>
      </c>
      <c r="R721" s="17" t="s">
        <v>1855</v>
      </c>
      <c r="S721" s="112" t="s">
        <v>3102</v>
      </c>
      <c r="T721" s="16" t="s">
        <v>3096</v>
      </c>
    </row>
    <row r="722" spans="1:20" x14ac:dyDescent="0.35">
      <c r="A722" s="18" t="s">
        <v>2992</v>
      </c>
      <c r="B722" s="18" t="s">
        <v>1862</v>
      </c>
      <c r="C722" s="17" t="s">
        <v>3088</v>
      </c>
      <c r="D722" s="17" t="s">
        <v>1850</v>
      </c>
      <c r="E722" s="17" t="s">
        <v>9520</v>
      </c>
      <c r="F722" s="26" t="str">
        <f t="shared" si="11"/>
        <v>4807215002500</v>
      </c>
      <c r="G722" s="18" t="s">
        <v>3095</v>
      </c>
      <c r="H722" s="18" t="s">
        <v>3094</v>
      </c>
      <c r="I722" s="18" t="s">
        <v>3090</v>
      </c>
      <c r="K722" s="18" t="s">
        <v>2992</v>
      </c>
      <c r="L722" s="18" t="s">
        <v>3089</v>
      </c>
      <c r="M722" s="18" t="s">
        <v>3093</v>
      </c>
      <c r="N722" s="16" t="s">
        <v>1830</v>
      </c>
      <c r="O722" s="16" t="s">
        <v>3017</v>
      </c>
      <c r="P722" s="16" t="s">
        <v>2379</v>
      </c>
      <c r="Q722" s="16" t="s">
        <v>1928</v>
      </c>
      <c r="R722" s="17" t="s">
        <v>1855</v>
      </c>
      <c r="S722" s="112" t="s">
        <v>3092</v>
      </c>
      <c r="T722" s="16" t="s">
        <v>3091</v>
      </c>
    </row>
    <row r="723" spans="1:20" x14ac:dyDescent="0.35">
      <c r="A723" s="18" t="s">
        <v>2992</v>
      </c>
      <c r="B723" s="18" t="s">
        <v>1862</v>
      </c>
      <c r="C723" s="17" t="s">
        <v>3082</v>
      </c>
      <c r="D723" s="17" t="s">
        <v>1867</v>
      </c>
      <c r="E723" s="17" t="s">
        <v>9520</v>
      </c>
      <c r="F723" s="26" t="str">
        <f t="shared" si="11"/>
        <v>4807226502600</v>
      </c>
      <c r="G723" s="18" t="s">
        <v>3087</v>
      </c>
      <c r="H723" s="18" t="s">
        <v>3086</v>
      </c>
      <c r="I723" s="18" t="s">
        <v>3085</v>
      </c>
      <c r="K723" s="18" t="s">
        <v>3081</v>
      </c>
      <c r="L723" s="18" t="s">
        <v>3084</v>
      </c>
      <c r="M723" s="18" t="s">
        <v>3080</v>
      </c>
      <c r="N723" s="16" t="s">
        <v>1830</v>
      </c>
      <c r="O723" s="16" t="s">
        <v>2380</v>
      </c>
      <c r="P723" s="16" t="s">
        <v>2379</v>
      </c>
      <c r="Q723" s="16" t="s">
        <v>1928</v>
      </c>
      <c r="R723" s="17" t="s">
        <v>1855</v>
      </c>
      <c r="S723" s="112" t="s">
        <v>3083</v>
      </c>
      <c r="T723" s="16" t="s">
        <v>3079</v>
      </c>
    </row>
    <row r="724" spans="1:20" x14ac:dyDescent="0.35">
      <c r="A724" s="18" t="s">
        <v>2992</v>
      </c>
      <c r="B724" s="18" t="s">
        <v>1862</v>
      </c>
      <c r="C724" s="17" t="s">
        <v>3073</v>
      </c>
      <c r="D724" s="17" t="s">
        <v>1867</v>
      </c>
      <c r="E724" s="17" t="s">
        <v>9520</v>
      </c>
      <c r="F724" s="26" t="str">
        <f t="shared" si="11"/>
        <v>4807230902600</v>
      </c>
      <c r="G724" s="18" t="s">
        <v>3078</v>
      </c>
      <c r="H724" s="18" t="s">
        <v>3077</v>
      </c>
      <c r="I724" s="18" t="s">
        <v>3072</v>
      </c>
      <c r="J724" s="16" t="s">
        <v>3074</v>
      </c>
      <c r="K724" s="18" t="s">
        <v>3071</v>
      </c>
      <c r="L724" s="18" t="s">
        <v>3070</v>
      </c>
      <c r="M724" s="18" t="s">
        <v>3076</v>
      </c>
      <c r="N724" s="16" t="s">
        <v>1830</v>
      </c>
      <c r="O724" s="16" t="s">
        <v>2265</v>
      </c>
      <c r="P724" s="16" t="s">
        <v>2264</v>
      </c>
      <c r="Q724" s="16" t="s">
        <v>1824</v>
      </c>
      <c r="R724" s="17" t="s">
        <v>1855</v>
      </c>
      <c r="S724" s="112" t="s">
        <v>3075</v>
      </c>
      <c r="T724" s="16" t="s">
        <v>3069</v>
      </c>
    </row>
    <row r="725" spans="1:20" x14ac:dyDescent="0.35">
      <c r="A725" s="18" t="s">
        <v>2992</v>
      </c>
      <c r="B725" s="18" t="s">
        <v>1862</v>
      </c>
      <c r="C725" s="17" t="s">
        <v>3064</v>
      </c>
      <c r="D725" s="17" t="s">
        <v>1879</v>
      </c>
      <c r="E725" s="17" t="s">
        <v>9520</v>
      </c>
      <c r="F725" s="26" t="str">
        <f t="shared" si="11"/>
        <v>4807231001600</v>
      </c>
      <c r="G725" s="18" t="s">
        <v>3068</v>
      </c>
      <c r="H725" s="18" t="s">
        <v>3067</v>
      </c>
      <c r="I725" s="18" t="s">
        <v>3063</v>
      </c>
      <c r="K725" s="18" t="s">
        <v>2992</v>
      </c>
      <c r="L725" s="18" t="s">
        <v>3062</v>
      </c>
      <c r="M725" s="18" t="s">
        <v>3061</v>
      </c>
      <c r="N725" s="16" t="s">
        <v>1829</v>
      </c>
      <c r="O725" s="16" t="s">
        <v>3017</v>
      </c>
      <c r="P725" s="16" t="s">
        <v>2379</v>
      </c>
      <c r="Q725" s="16" t="s">
        <v>1928</v>
      </c>
      <c r="R725" s="17" t="s">
        <v>1855</v>
      </c>
      <c r="S725" s="112" t="s">
        <v>3066</v>
      </c>
      <c r="T725" s="16" t="s">
        <v>3065</v>
      </c>
    </row>
    <row r="726" spans="1:20" x14ac:dyDescent="0.35">
      <c r="A726" s="18" t="s">
        <v>2992</v>
      </c>
      <c r="B726" s="18" t="s">
        <v>1862</v>
      </c>
      <c r="C726" s="17" t="s">
        <v>3057</v>
      </c>
      <c r="D726" s="17" t="s">
        <v>1949</v>
      </c>
      <c r="E726" s="17" t="s">
        <v>9520</v>
      </c>
      <c r="F726" s="26" t="str">
        <f t="shared" si="11"/>
        <v>4807231600400</v>
      </c>
      <c r="G726" s="18" t="s">
        <v>3060</v>
      </c>
      <c r="H726" s="18" t="s">
        <v>3059</v>
      </c>
      <c r="I726" s="18" t="s">
        <v>3056</v>
      </c>
      <c r="K726" s="18" t="s">
        <v>2992</v>
      </c>
      <c r="L726" s="18" t="s">
        <v>3055</v>
      </c>
      <c r="M726" s="18" t="s">
        <v>3054</v>
      </c>
      <c r="N726" s="16" t="s">
        <v>1827</v>
      </c>
      <c r="O726" s="16" t="s">
        <v>2380</v>
      </c>
      <c r="P726" s="16" t="s">
        <v>2379</v>
      </c>
      <c r="Q726" s="16" t="s">
        <v>1824</v>
      </c>
      <c r="R726" s="17" t="s">
        <v>1855</v>
      </c>
      <c r="S726" s="112" t="s">
        <v>3058</v>
      </c>
      <c r="T726" s="16" t="s">
        <v>3053</v>
      </c>
    </row>
    <row r="727" spans="1:20" x14ac:dyDescent="0.35">
      <c r="A727" s="18" t="s">
        <v>2992</v>
      </c>
      <c r="B727" s="18" t="s">
        <v>1862</v>
      </c>
      <c r="C727" s="17" t="s">
        <v>3046</v>
      </c>
      <c r="D727" s="17" t="s">
        <v>1867</v>
      </c>
      <c r="E727" s="17" t="s">
        <v>9520</v>
      </c>
      <c r="F727" s="26" t="str">
        <f t="shared" si="11"/>
        <v>4807232102600</v>
      </c>
      <c r="G727" s="18" t="s">
        <v>3052</v>
      </c>
      <c r="H727" s="18" t="s">
        <v>3051</v>
      </c>
      <c r="I727" s="18" t="s">
        <v>3049</v>
      </c>
      <c r="K727" s="18" t="s">
        <v>3045</v>
      </c>
      <c r="L727" s="18" t="s">
        <v>3048</v>
      </c>
      <c r="M727" s="18" t="s">
        <v>3044</v>
      </c>
      <c r="N727" s="16" t="s">
        <v>1830</v>
      </c>
      <c r="O727" s="16" t="s">
        <v>2265</v>
      </c>
      <c r="P727" s="16" t="s">
        <v>2264</v>
      </c>
      <c r="Q727" s="16" t="s">
        <v>1824</v>
      </c>
      <c r="R727" s="17" t="s">
        <v>1855</v>
      </c>
      <c r="S727" s="112" t="s">
        <v>3050</v>
      </c>
      <c r="T727" s="16" t="s">
        <v>3047</v>
      </c>
    </row>
    <row r="728" spans="1:20" x14ac:dyDescent="0.35">
      <c r="A728" s="18" t="s">
        <v>2992</v>
      </c>
      <c r="B728" s="18" t="s">
        <v>1862</v>
      </c>
      <c r="C728" s="17" t="s">
        <v>3037</v>
      </c>
      <c r="D728" s="17" t="s">
        <v>1867</v>
      </c>
      <c r="E728" s="17" t="s">
        <v>9520</v>
      </c>
      <c r="F728" s="26" t="str">
        <f t="shared" si="11"/>
        <v>4807232202600</v>
      </c>
      <c r="G728" s="18" t="s">
        <v>3043</v>
      </c>
      <c r="H728" s="18" t="s">
        <v>3042</v>
      </c>
      <c r="I728" s="18" t="s">
        <v>3039</v>
      </c>
      <c r="K728" s="18" t="s">
        <v>3036</v>
      </c>
      <c r="L728" s="18" t="s">
        <v>3038</v>
      </c>
      <c r="M728" s="18" t="s">
        <v>3041</v>
      </c>
      <c r="N728" s="16" t="s">
        <v>1830</v>
      </c>
      <c r="O728" s="16" t="s">
        <v>2265</v>
      </c>
      <c r="P728" s="16" t="s">
        <v>2264</v>
      </c>
      <c r="Q728" s="16" t="s">
        <v>1824</v>
      </c>
      <c r="R728" s="17" t="s">
        <v>1855</v>
      </c>
      <c r="S728" s="112" t="s">
        <v>3040</v>
      </c>
      <c r="T728" s="16" t="s">
        <v>3035</v>
      </c>
    </row>
    <row r="729" spans="1:20" x14ac:dyDescent="0.35">
      <c r="A729" s="18" t="s">
        <v>2992</v>
      </c>
      <c r="B729" s="18" t="s">
        <v>1862</v>
      </c>
      <c r="C729" s="17" t="s">
        <v>3028</v>
      </c>
      <c r="D729" s="17" t="s">
        <v>1867</v>
      </c>
      <c r="E729" s="17" t="s">
        <v>9520</v>
      </c>
      <c r="F729" s="26" t="str">
        <f t="shared" si="11"/>
        <v>4807232302600</v>
      </c>
      <c r="G729" s="18" t="s">
        <v>3034</v>
      </c>
      <c r="H729" s="18" t="s">
        <v>3033</v>
      </c>
      <c r="I729" s="18" t="s">
        <v>3032</v>
      </c>
      <c r="J729" s="16" t="s">
        <v>3032</v>
      </c>
      <c r="K729" s="18" t="s">
        <v>3027</v>
      </c>
      <c r="L729" s="18" t="s">
        <v>3031</v>
      </c>
      <c r="M729" s="18" t="s">
        <v>3030</v>
      </c>
      <c r="N729" s="16" t="s">
        <v>1830</v>
      </c>
      <c r="O729" s="16" t="s">
        <v>2265</v>
      </c>
      <c r="P729" s="16" t="s">
        <v>2264</v>
      </c>
      <c r="Q729" s="16" t="s">
        <v>1824</v>
      </c>
      <c r="R729" s="17" t="s">
        <v>1855</v>
      </c>
      <c r="S729" s="112" t="s">
        <v>3029</v>
      </c>
      <c r="T729" s="16" t="s">
        <v>3026</v>
      </c>
    </row>
    <row r="730" spans="1:20" x14ac:dyDescent="0.35">
      <c r="A730" s="18" t="s">
        <v>2992</v>
      </c>
      <c r="B730" s="18" t="s">
        <v>1862</v>
      </c>
      <c r="C730" s="17" t="s">
        <v>3021</v>
      </c>
      <c r="D730" s="17" t="s">
        <v>1867</v>
      </c>
      <c r="E730" s="17" t="s">
        <v>9520</v>
      </c>
      <c r="F730" s="26" t="str">
        <f t="shared" si="11"/>
        <v>4807232502600</v>
      </c>
      <c r="G730" s="18" t="s">
        <v>3025</v>
      </c>
      <c r="H730" s="18" t="s">
        <v>3024</v>
      </c>
      <c r="I730" s="18" t="s">
        <v>3020</v>
      </c>
      <c r="K730" s="18" t="s">
        <v>3019</v>
      </c>
      <c r="L730" s="18" t="s">
        <v>3018</v>
      </c>
      <c r="M730" s="18" t="s">
        <v>3023</v>
      </c>
      <c r="N730" s="16" t="s">
        <v>1830</v>
      </c>
      <c r="O730" s="16" t="s">
        <v>3017</v>
      </c>
      <c r="P730" s="16" t="s">
        <v>2379</v>
      </c>
      <c r="Q730" s="16" t="s">
        <v>1824</v>
      </c>
      <c r="R730" s="17" t="s">
        <v>1855</v>
      </c>
      <c r="S730" s="112" t="s">
        <v>3022</v>
      </c>
      <c r="T730" s="16" t="s">
        <v>3016</v>
      </c>
    </row>
    <row r="731" spans="1:20" x14ac:dyDescent="0.35">
      <c r="A731" s="18" t="s">
        <v>2992</v>
      </c>
      <c r="B731" s="18" t="s">
        <v>1862</v>
      </c>
      <c r="C731" s="17" t="s">
        <v>3010</v>
      </c>
      <c r="D731" s="17" t="s">
        <v>1867</v>
      </c>
      <c r="E731" s="17" t="s">
        <v>9520</v>
      </c>
      <c r="F731" s="26" t="str">
        <f t="shared" si="11"/>
        <v>4807232602600</v>
      </c>
      <c r="G731" s="18" t="s">
        <v>3015</v>
      </c>
      <c r="H731" s="18" t="s">
        <v>3014</v>
      </c>
      <c r="I731" s="18" t="s">
        <v>3013</v>
      </c>
      <c r="K731" s="18" t="s">
        <v>3009</v>
      </c>
      <c r="L731" s="18" t="s">
        <v>3012</v>
      </c>
      <c r="M731" s="18" t="s">
        <v>3008</v>
      </c>
      <c r="N731" s="16" t="s">
        <v>1830</v>
      </c>
      <c r="O731" s="16" t="s">
        <v>2265</v>
      </c>
      <c r="P731" s="16" t="s">
        <v>2264</v>
      </c>
      <c r="Q731" s="16" t="s">
        <v>1824</v>
      </c>
      <c r="R731" s="17" t="s">
        <v>1855</v>
      </c>
      <c r="S731" s="112" t="s">
        <v>3011</v>
      </c>
      <c r="T731" s="16" t="s">
        <v>3007</v>
      </c>
    </row>
    <row r="732" spans="1:20" x14ac:dyDescent="0.35">
      <c r="A732" s="18" t="s">
        <v>2992</v>
      </c>
      <c r="B732" s="18" t="s">
        <v>1862</v>
      </c>
      <c r="C732" s="17" t="s">
        <v>3003</v>
      </c>
      <c r="D732" s="17" t="s">
        <v>1867</v>
      </c>
      <c r="E732" s="17" t="s">
        <v>9520</v>
      </c>
      <c r="F732" s="26" t="str">
        <f t="shared" si="11"/>
        <v>4807232702600</v>
      </c>
      <c r="G732" s="18" t="s">
        <v>3006</v>
      </c>
      <c r="H732" s="18" t="s">
        <v>3005</v>
      </c>
      <c r="I732" s="18" t="s">
        <v>3002</v>
      </c>
      <c r="K732" s="18" t="s">
        <v>3001</v>
      </c>
      <c r="L732" s="18" t="s">
        <v>3000</v>
      </c>
      <c r="M732" s="18" t="s">
        <v>2999</v>
      </c>
      <c r="N732" s="16" t="s">
        <v>1830</v>
      </c>
      <c r="O732" s="16" t="s">
        <v>2380</v>
      </c>
      <c r="P732" s="16" t="s">
        <v>2379</v>
      </c>
      <c r="Q732" s="16" t="s">
        <v>1928</v>
      </c>
      <c r="R732" s="17" t="s">
        <v>1855</v>
      </c>
      <c r="S732" s="112" t="s">
        <v>3004</v>
      </c>
      <c r="T732" s="16" t="s">
        <v>2998</v>
      </c>
    </row>
    <row r="733" spans="1:20" x14ac:dyDescent="0.35">
      <c r="A733" s="18" t="s">
        <v>2992</v>
      </c>
      <c r="B733" s="18" t="s">
        <v>1862</v>
      </c>
      <c r="C733" s="17" t="s">
        <v>2994</v>
      </c>
      <c r="D733" s="17" t="s">
        <v>1814</v>
      </c>
      <c r="E733" s="17" t="s">
        <v>9520</v>
      </c>
      <c r="F733" s="26" t="str">
        <f t="shared" si="11"/>
        <v>4807232800300</v>
      </c>
      <c r="G733" s="18" t="s">
        <v>2997</v>
      </c>
      <c r="H733" s="18" t="s">
        <v>2996</v>
      </c>
      <c r="I733" s="18" t="s">
        <v>2993</v>
      </c>
      <c r="K733" s="18" t="s">
        <v>2992</v>
      </c>
      <c r="L733" s="18" t="s">
        <v>2991</v>
      </c>
      <c r="M733" s="18" t="s">
        <v>2990</v>
      </c>
      <c r="N733" s="16" t="s">
        <v>2078</v>
      </c>
      <c r="O733" s="16" t="s">
        <v>2380</v>
      </c>
      <c r="P733" s="16" t="s">
        <v>2379</v>
      </c>
      <c r="Q733" s="16" t="s">
        <v>1928</v>
      </c>
      <c r="R733" s="17" t="s">
        <v>1855</v>
      </c>
      <c r="S733" s="112" t="s">
        <v>2995</v>
      </c>
      <c r="T733" s="16" t="s">
        <v>2989</v>
      </c>
    </row>
    <row r="734" spans="1:20" x14ac:dyDescent="0.35">
      <c r="A734" s="18" t="s">
        <v>2901</v>
      </c>
      <c r="B734" s="18" t="s">
        <v>1862</v>
      </c>
      <c r="C734" s="17" t="s">
        <v>2986</v>
      </c>
      <c r="D734" s="17" t="s">
        <v>1914</v>
      </c>
      <c r="E734" s="17" t="s">
        <v>9520</v>
      </c>
      <c r="F734" s="26" t="str">
        <f t="shared" si="11"/>
        <v>4908102900200</v>
      </c>
      <c r="G734" s="18" t="s">
        <v>2988</v>
      </c>
      <c r="H734" s="18" t="s">
        <v>2985</v>
      </c>
      <c r="I734" s="18" t="s">
        <v>2984</v>
      </c>
      <c r="K734" s="18" t="s">
        <v>2983</v>
      </c>
      <c r="L734" s="18" t="s">
        <v>2982</v>
      </c>
      <c r="M734" s="18" t="s">
        <v>2981</v>
      </c>
      <c r="N734" s="16" t="s">
        <v>2078</v>
      </c>
      <c r="O734" s="16" t="s">
        <v>2920</v>
      </c>
      <c r="P734" s="16" t="s">
        <v>2897</v>
      </c>
      <c r="Q734" s="16" t="s">
        <v>1928</v>
      </c>
      <c r="R734" s="17" t="s">
        <v>1855</v>
      </c>
      <c r="S734" s="112" t="s">
        <v>2987</v>
      </c>
      <c r="T734" s="16" t="s">
        <v>2980</v>
      </c>
    </row>
    <row r="735" spans="1:20" x14ac:dyDescent="0.35">
      <c r="A735" s="18" t="s">
        <v>2901</v>
      </c>
      <c r="B735" s="18" t="s">
        <v>1862</v>
      </c>
      <c r="C735" s="17" t="s">
        <v>2975</v>
      </c>
      <c r="D735" s="17" t="s">
        <v>1928</v>
      </c>
      <c r="E735" s="17" t="s">
        <v>9520</v>
      </c>
      <c r="F735" s="26" t="str">
        <f t="shared" si="11"/>
        <v>4908103001700</v>
      </c>
      <c r="G735" s="18" t="s">
        <v>2979</v>
      </c>
      <c r="H735" s="18" t="s">
        <v>2978</v>
      </c>
      <c r="I735" s="18" t="s">
        <v>2974</v>
      </c>
      <c r="K735" s="18" t="s">
        <v>2946</v>
      </c>
      <c r="L735" s="18" t="s">
        <v>2973</v>
      </c>
      <c r="M735" s="18" t="s">
        <v>2977</v>
      </c>
      <c r="N735" s="16" t="s">
        <v>1829</v>
      </c>
      <c r="O735" s="16" t="s">
        <v>2898</v>
      </c>
      <c r="P735" s="16" t="s">
        <v>2897</v>
      </c>
      <c r="Q735" s="16" t="s">
        <v>1928</v>
      </c>
      <c r="R735" s="17" t="s">
        <v>1855</v>
      </c>
      <c r="S735" s="112" t="s">
        <v>2976</v>
      </c>
      <c r="T735" s="16" t="s">
        <v>2972</v>
      </c>
    </row>
    <row r="736" spans="1:20" x14ac:dyDescent="0.35">
      <c r="A736" s="18" t="s">
        <v>2901</v>
      </c>
      <c r="B736" s="18" t="s">
        <v>1862</v>
      </c>
      <c r="C736" s="17" t="s">
        <v>2965</v>
      </c>
      <c r="D736" s="17" t="s">
        <v>1914</v>
      </c>
      <c r="E736" s="17" t="s">
        <v>9520</v>
      </c>
      <c r="F736" s="26" t="str">
        <f t="shared" si="11"/>
        <v>4908103400200</v>
      </c>
      <c r="G736" s="18" t="s">
        <v>2971</v>
      </c>
      <c r="H736" s="18" t="s">
        <v>2970</v>
      </c>
      <c r="I736" s="18" t="s">
        <v>2967</v>
      </c>
      <c r="K736" s="18" t="s">
        <v>2946</v>
      </c>
      <c r="L736" s="18" t="s">
        <v>2966</v>
      </c>
      <c r="M736" s="18" t="s">
        <v>2969</v>
      </c>
      <c r="N736" s="16" t="s">
        <v>1827</v>
      </c>
      <c r="O736" s="16" t="s">
        <v>2920</v>
      </c>
      <c r="P736" s="16" t="s">
        <v>2897</v>
      </c>
      <c r="Q736" s="16" t="s">
        <v>1928</v>
      </c>
      <c r="R736" s="17" t="s">
        <v>1855</v>
      </c>
      <c r="S736" s="112" t="s">
        <v>2968</v>
      </c>
      <c r="T736" s="16" t="s">
        <v>2964</v>
      </c>
    </row>
    <row r="737" spans="1:20" x14ac:dyDescent="0.35">
      <c r="A737" s="18" t="s">
        <v>2901</v>
      </c>
      <c r="B737" s="18" t="s">
        <v>1862</v>
      </c>
      <c r="C737" s="17" t="s">
        <v>2960</v>
      </c>
      <c r="D737" s="17" t="s">
        <v>1914</v>
      </c>
      <c r="E737" s="17" t="s">
        <v>9520</v>
      </c>
      <c r="F737" s="26" t="str">
        <f t="shared" si="11"/>
        <v>4908103600200</v>
      </c>
      <c r="G737" s="18" t="s">
        <v>2963</v>
      </c>
      <c r="H737" s="18" t="s">
        <v>2962</v>
      </c>
      <c r="I737" s="18" t="s">
        <v>2959</v>
      </c>
      <c r="K737" s="18" t="s">
        <v>2949</v>
      </c>
      <c r="L737" s="18" t="s">
        <v>2958</v>
      </c>
      <c r="M737" s="18" t="s">
        <v>2957</v>
      </c>
      <c r="N737" s="16" t="s">
        <v>1827</v>
      </c>
      <c r="O737" s="16" t="s">
        <v>2920</v>
      </c>
      <c r="P737" s="16" t="s">
        <v>2897</v>
      </c>
      <c r="Q737" s="16" t="s">
        <v>1928</v>
      </c>
      <c r="R737" s="17" t="s">
        <v>1855</v>
      </c>
      <c r="S737" s="112" t="s">
        <v>2961</v>
      </c>
      <c r="T737" s="16" t="s">
        <v>2956</v>
      </c>
    </row>
    <row r="738" spans="1:20" x14ac:dyDescent="0.35">
      <c r="A738" s="18" t="s">
        <v>2901</v>
      </c>
      <c r="B738" s="18" t="s">
        <v>1862</v>
      </c>
      <c r="C738" s="17" t="s">
        <v>2947</v>
      </c>
      <c r="D738" s="17" t="s">
        <v>1914</v>
      </c>
      <c r="E738" s="17" t="s">
        <v>9520</v>
      </c>
      <c r="F738" s="26" t="str">
        <f t="shared" si="11"/>
        <v>4908103700200</v>
      </c>
      <c r="G738" s="18" t="s">
        <v>2955</v>
      </c>
      <c r="H738" s="18" t="s">
        <v>2954</v>
      </c>
      <c r="I738" s="18" t="s">
        <v>2953</v>
      </c>
      <c r="K738" s="18" t="s">
        <v>2946</v>
      </c>
      <c r="L738" s="18" t="s">
        <v>2952</v>
      </c>
      <c r="M738" s="18" t="s">
        <v>2951</v>
      </c>
      <c r="N738" s="16" t="s">
        <v>1827</v>
      </c>
      <c r="O738" s="16" t="s">
        <v>2898</v>
      </c>
      <c r="P738" s="16" t="s">
        <v>2897</v>
      </c>
      <c r="Q738" s="16" t="s">
        <v>1928</v>
      </c>
      <c r="R738" s="17" t="s">
        <v>1855</v>
      </c>
      <c r="S738" s="112" t="s">
        <v>2950</v>
      </c>
      <c r="T738" s="16" t="s">
        <v>2948</v>
      </c>
    </row>
    <row r="739" spans="1:20" x14ac:dyDescent="0.35">
      <c r="A739" s="18" t="s">
        <v>2901</v>
      </c>
      <c r="B739" s="18" t="s">
        <v>1862</v>
      </c>
      <c r="C739" s="17" t="s">
        <v>2938</v>
      </c>
      <c r="D739" s="17" t="s">
        <v>1957</v>
      </c>
      <c r="E739" s="17" t="s">
        <v>9520</v>
      </c>
      <c r="F739" s="26" t="str">
        <f t="shared" si="11"/>
        <v>4908104002200</v>
      </c>
      <c r="G739" s="18" t="s">
        <v>2945</v>
      </c>
      <c r="H739" s="18" t="s">
        <v>2944</v>
      </c>
      <c r="I739" s="18" t="s">
        <v>2943</v>
      </c>
      <c r="K739" s="18" t="s">
        <v>2937</v>
      </c>
      <c r="L739" s="18" t="s">
        <v>2942</v>
      </c>
      <c r="M739" s="18" t="s">
        <v>2941</v>
      </c>
      <c r="N739" s="16" t="s">
        <v>1830</v>
      </c>
      <c r="O739" s="16" t="s">
        <v>2898</v>
      </c>
      <c r="P739" s="16" t="s">
        <v>2897</v>
      </c>
      <c r="Q739" s="16" t="s">
        <v>1928</v>
      </c>
      <c r="R739" s="17" t="s">
        <v>1855</v>
      </c>
      <c r="S739" s="112" t="s">
        <v>2940</v>
      </c>
      <c r="T739" s="16" t="s">
        <v>2939</v>
      </c>
    </row>
    <row r="740" spans="1:20" x14ac:dyDescent="0.35">
      <c r="A740" s="18" t="s">
        <v>2901</v>
      </c>
      <c r="B740" s="18" t="s">
        <v>1862</v>
      </c>
      <c r="C740" s="17" t="s">
        <v>2929</v>
      </c>
      <c r="D740" s="17" t="s">
        <v>1850</v>
      </c>
      <c r="E740" s="17" t="s">
        <v>9520</v>
      </c>
      <c r="F740" s="26" t="str">
        <f t="shared" si="11"/>
        <v>4908104102500</v>
      </c>
      <c r="G740" s="18" t="s">
        <v>2936</v>
      </c>
      <c r="H740" s="18" t="s">
        <v>2935</v>
      </c>
      <c r="I740" s="18" t="s">
        <v>2934</v>
      </c>
      <c r="K740" s="18" t="s">
        <v>2901</v>
      </c>
      <c r="L740" s="18" t="s">
        <v>2933</v>
      </c>
      <c r="M740" s="18" t="s">
        <v>2932</v>
      </c>
      <c r="N740" s="16" t="s">
        <v>1830</v>
      </c>
      <c r="O740" s="16" t="s">
        <v>2898</v>
      </c>
      <c r="P740" s="16" t="s">
        <v>2897</v>
      </c>
      <c r="Q740" s="16" t="s">
        <v>1928</v>
      </c>
      <c r="R740" s="17" t="s">
        <v>1855</v>
      </c>
      <c r="S740" s="112" t="s">
        <v>2931</v>
      </c>
      <c r="T740" s="16" t="s">
        <v>2930</v>
      </c>
    </row>
    <row r="741" spans="1:20" x14ac:dyDescent="0.35">
      <c r="A741" s="18" t="s">
        <v>2901</v>
      </c>
      <c r="B741" s="18" t="s">
        <v>1862</v>
      </c>
      <c r="C741" s="17" t="s">
        <v>2922</v>
      </c>
      <c r="D741" s="17" t="s">
        <v>1867</v>
      </c>
      <c r="E741" s="17" t="s">
        <v>9520</v>
      </c>
      <c r="F741" s="26" t="str">
        <f t="shared" si="11"/>
        <v>4908110002600</v>
      </c>
      <c r="G741" s="18" t="s">
        <v>2928</v>
      </c>
      <c r="H741" s="18" t="s">
        <v>2927</v>
      </c>
      <c r="I741" s="18" t="s">
        <v>2926</v>
      </c>
      <c r="K741" s="18" t="s">
        <v>2921</v>
      </c>
      <c r="L741" s="18" t="s">
        <v>2923</v>
      </c>
      <c r="M741" s="18" t="s">
        <v>2925</v>
      </c>
      <c r="N741" s="16" t="s">
        <v>1830</v>
      </c>
      <c r="O741" s="16" t="s">
        <v>2920</v>
      </c>
      <c r="P741" s="16" t="s">
        <v>2897</v>
      </c>
      <c r="Q741" s="16" t="s">
        <v>1928</v>
      </c>
      <c r="R741" s="17" t="s">
        <v>1855</v>
      </c>
      <c r="S741" s="112" t="s">
        <v>2924</v>
      </c>
      <c r="T741" s="16" t="s">
        <v>2919</v>
      </c>
    </row>
    <row r="742" spans="1:20" x14ac:dyDescent="0.35">
      <c r="A742" s="18" t="s">
        <v>2901</v>
      </c>
      <c r="B742" s="18" t="s">
        <v>1862</v>
      </c>
      <c r="C742" s="17" t="s">
        <v>2910</v>
      </c>
      <c r="D742" s="17" t="s">
        <v>1867</v>
      </c>
      <c r="E742" s="17" t="s">
        <v>9520</v>
      </c>
      <c r="F742" s="26" t="str">
        <f t="shared" si="11"/>
        <v>4908120002600</v>
      </c>
      <c r="G742" s="18" t="s">
        <v>2918</v>
      </c>
      <c r="H742" s="18" t="s">
        <v>2917</v>
      </c>
      <c r="I742" s="18" t="s">
        <v>2916</v>
      </c>
      <c r="J742" s="16" t="s">
        <v>2915</v>
      </c>
      <c r="K742" s="18" t="s">
        <v>2911</v>
      </c>
      <c r="L742" s="18" t="s">
        <v>2914</v>
      </c>
      <c r="M742" s="18" t="s">
        <v>2913</v>
      </c>
      <c r="N742" s="16" t="s">
        <v>1830</v>
      </c>
      <c r="O742" s="16" t="s">
        <v>2909</v>
      </c>
      <c r="P742" s="16" t="s">
        <v>2264</v>
      </c>
      <c r="Q742" s="16" t="s">
        <v>1928</v>
      </c>
      <c r="R742" s="17" t="s">
        <v>1855</v>
      </c>
      <c r="S742" s="112" t="s">
        <v>2912</v>
      </c>
      <c r="T742" s="16" t="s">
        <v>2908</v>
      </c>
    </row>
    <row r="743" spans="1:20" x14ac:dyDescent="0.35">
      <c r="A743" s="18" t="s">
        <v>2901</v>
      </c>
      <c r="B743" s="18" t="s">
        <v>1862</v>
      </c>
      <c r="C743" s="17" t="s">
        <v>2900</v>
      </c>
      <c r="D743" s="17" t="s">
        <v>1867</v>
      </c>
      <c r="E743" s="17" t="s">
        <v>9520</v>
      </c>
      <c r="F743" s="26" t="str">
        <f t="shared" si="11"/>
        <v>4908130002600</v>
      </c>
      <c r="G743" s="18" t="s">
        <v>2907</v>
      </c>
      <c r="H743" s="18" t="s">
        <v>2906</v>
      </c>
      <c r="I743" s="18" t="s">
        <v>2903</v>
      </c>
      <c r="K743" s="18" t="s">
        <v>2899</v>
      </c>
      <c r="L743" s="18" t="s">
        <v>2902</v>
      </c>
      <c r="M743" s="18" t="s">
        <v>2905</v>
      </c>
      <c r="N743" s="16" t="s">
        <v>1830</v>
      </c>
      <c r="O743" s="16" t="s">
        <v>2898</v>
      </c>
      <c r="P743" s="16" t="s">
        <v>2897</v>
      </c>
      <c r="Q743" s="16" t="s">
        <v>1928</v>
      </c>
      <c r="R743" s="17" t="s">
        <v>1855</v>
      </c>
      <c r="S743" s="112" t="s">
        <v>2904</v>
      </c>
      <c r="T743" s="16" t="s">
        <v>2896</v>
      </c>
    </row>
    <row r="744" spans="1:20" x14ac:dyDescent="0.35">
      <c r="A744" s="18" t="s">
        <v>2660</v>
      </c>
      <c r="B744" s="18" t="s">
        <v>1862</v>
      </c>
      <c r="C744" s="17" t="s">
        <v>2888</v>
      </c>
      <c r="D744" s="17" t="s">
        <v>1867</v>
      </c>
      <c r="E744" s="17" t="s">
        <v>9520</v>
      </c>
      <c r="F744" s="26" t="str">
        <f t="shared" si="11"/>
        <v>5008200902600</v>
      </c>
      <c r="G744" s="18" t="s">
        <v>2895</v>
      </c>
      <c r="H744" s="18" t="s">
        <v>2894</v>
      </c>
      <c r="I744" s="18" t="s">
        <v>2891</v>
      </c>
      <c r="K744" s="18" t="s">
        <v>2887</v>
      </c>
      <c r="L744" s="18" t="s">
        <v>2890</v>
      </c>
      <c r="M744" s="18" t="s">
        <v>2893</v>
      </c>
      <c r="N744" s="16" t="s">
        <v>1830</v>
      </c>
      <c r="O744" s="16" t="s">
        <v>2654</v>
      </c>
      <c r="P744" s="16" t="s">
        <v>2653</v>
      </c>
      <c r="Q744" s="16" t="s">
        <v>2652</v>
      </c>
      <c r="R744" s="17" t="s">
        <v>1855</v>
      </c>
      <c r="S744" s="112" t="s">
        <v>2892</v>
      </c>
      <c r="T744" s="16" t="s">
        <v>2889</v>
      </c>
    </row>
    <row r="745" spans="1:20" x14ac:dyDescent="0.35">
      <c r="A745" s="18" t="s">
        <v>2660</v>
      </c>
      <c r="B745" s="18" t="s">
        <v>1862</v>
      </c>
      <c r="C745" s="17" t="s">
        <v>2878</v>
      </c>
      <c r="D745" s="17" t="s">
        <v>1867</v>
      </c>
      <c r="E745" s="17" t="s">
        <v>9520</v>
      </c>
      <c r="F745" s="26" t="str">
        <f t="shared" si="11"/>
        <v>5008201902600</v>
      </c>
      <c r="G745" s="18" t="s">
        <v>2886</v>
      </c>
      <c r="H745" s="18" t="s">
        <v>2885</v>
      </c>
      <c r="I745" s="18" t="s">
        <v>2884</v>
      </c>
      <c r="K745" s="18" t="s">
        <v>2879</v>
      </c>
      <c r="L745" s="18" t="s">
        <v>2883</v>
      </c>
      <c r="M745" s="18" t="s">
        <v>2882</v>
      </c>
      <c r="N745" s="16" t="s">
        <v>1830</v>
      </c>
      <c r="O745" s="16" t="s">
        <v>2817</v>
      </c>
      <c r="P745" s="16" t="s">
        <v>2816</v>
      </c>
      <c r="Q745" s="16" t="s">
        <v>2652</v>
      </c>
      <c r="R745" s="17" t="s">
        <v>1855</v>
      </c>
      <c r="S745" s="112" t="s">
        <v>2881</v>
      </c>
      <c r="T745" s="16" t="s">
        <v>2880</v>
      </c>
    </row>
    <row r="746" spans="1:20" x14ac:dyDescent="0.35">
      <c r="A746" s="18" t="s">
        <v>2660</v>
      </c>
      <c r="B746" s="18" t="s">
        <v>1862</v>
      </c>
      <c r="C746" s="17" t="s">
        <v>2875</v>
      </c>
      <c r="D746" s="17" t="s">
        <v>1814</v>
      </c>
      <c r="E746" s="17" t="s">
        <v>9520</v>
      </c>
      <c r="F746" s="26" t="str">
        <f t="shared" si="11"/>
        <v>5008203000300</v>
      </c>
      <c r="G746" s="18" t="s">
        <v>2877</v>
      </c>
      <c r="H746" s="18" t="s">
        <v>2874</v>
      </c>
      <c r="I746" s="18" t="s">
        <v>2873</v>
      </c>
      <c r="J746" s="16" t="s">
        <v>2872</v>
      </c>
      <c r="K746" s="18" t="s">
        <v>2871</v>
      </c>
      <c r="L746" s="18" t="s">
        <v>2870</v>
      </c>
      <c r="M746" s="18" t="s">
        <v>2869</v>
      </c>
      <c r="N746" s="16" t="s">
        <v>2078</v>
      </c>
      <c r="O746" s="16" t="s">
        <v>2675</v>
      </c>
      <c r="P746" s="16" t="s">
        <v>2674</v>
      </c>
      <c r="Q746" s="16" t="s">
        <v>2652</v>
      </c>
      <c r="R746" s="17" t="s">
        <v>1855</v>
      </c>
      <c r="S746" s="112" t="s">
        <v>2876</v>
      </c>
      <c r="T746" s="16" t="s">
        <v>2868</v>
      </c>
    </row>
    <row r="747" spans="1:20" x14ac:dyDescent="0.35">
      <c r="A747" s="18" t="s">
        <v>2660</v>
      </c>
      <c r="B747" s="18" t="s">
        <v>1862</v>
      </c>
      <c r="C747" s="17" t="s">
        <v>2860</v>
      </c>
      <c r="D747" s="17" t="s">
        <v>1867</v>
      </c>
      <c r="E747" s="17" t="s">
        <v>9520</v>
      </c>
      <c r="F747" s="26" t="str">
        <f t="shared" si="11"/>
        <v>5008204002600</v>
      </c>
      <c r="G747" s="18" t="s">
        <v>2867</v>
      </c>
      <c r="H747" s="18" t="s">
        <v>2866</v>
      </c>
      <c r="I747" s="18" t="s">
        <v>2865</v>
      </c>
      <c r="K747" s="18" t="s">
        <v>2859</v>
      </c>
      <c r="L747" s="18" t="s">
        <v>2864</v>
      </c>
      <c r="M747" s="18" t="s">
        <v>2863</v>
      </c>
      <c r="N747" s="16" t="s">
        <v>1830</v>
      </c>
      <c r="O747" s="16" t="s">
        <v>2675</v>
      </c>
      <c r="P747" s="16" t="s">
        <v>2674</v>
      </c>
      <c r="Q747" s="16" t="s">
        <v>2652</v>
      </c>
      <c r="R747" s="17" t="s">
        <v>1855</v>
      </c>
      <c r="S747" s="112" t="s">
        <v>2862</v>
      </c>
      <c r="T747" s="16" t="s">
        <v>2861</v>
      </c>
    </row>
    <row r="748" spans="1:20" x14ac:dyDescent="0.35">
      <c r="A748" s="18" t="s">
        <v>2660</v>
      </c>
      <c r="B748" s="18" t="s">
        <v>1862</v>
      </c>
      <c r="C748" s="17" t="s">
        <v>2854</v>
      </c>
      <c r="D748" s="17" t="s">
        <v>1867</v>
      </c>
      <c r="E748" s="17" t="s">
        <v>9520</v>
      </c>
      <c r="F748" s="26" t="str">
        <f t="shared" si="11"/>
        <v>5008206002600</v>
      </c>
      <c r="G748" s="18" t="s">
        <v>2858</v>
      </c>
      <c r="H748" s="18" t="s">
        <v>2857</v>
      </c>
      <c r="I748" s="18" t="s">
        <v>2853</v>
      </c>
      <c r="K748" s="18" t="s">
        <v>2852</v>
      </c>
      <c r="L748" s="18" t="s">
        <v>2851</v>
      </c>
      <c r="M748" s="18" t="s">
        <v>2856</v>
      </c>
      <c r="N748" s="16" t="s">
        <v>1830</v>
      </c>
      <c r="O748" s="16" t="s">
        <v>2675</v>
      </c>
      <c r="P748" s="16" t="s">
        <v>2674</v>
      </c>
      <c r="Q748" s="16" t="s">
        <v>2652</v>
      </c>
      <c r="R748" s="17" t="s">
        <v>1855</v>
      </c>
      <c r="S748" s="112" t="s">
        <v>2855</v>
      </c>
    </row>
    <row r="749" spans="1:20" x14ac:dyDescent="0.35">
      <c r="A749" s="18" t="s">
        <v>2660</v>
      </c>
      <c r="B749" s="18" t="s">
        <v>1862</v>
      </c>
      <c r="C749" s="17" t="s">
        <v>2847</v>
      </c>
      <c r="D749" s="17" t="s">
        <v>1949</v>
      </c>
      <c r="E749" s="17" t="s">
        <v>9520</v>
      </c>
      <c r="F749" s="26" t="str">
        <f t="shared" si="11"/>
        <v>5008207000400</v>
      </c>
      <c r="G749" s="18" t="s">
        <v>2850</v>
      </c>
      <c r="H749" s="18" t="s">
        <v>2849</v>
      </c>
      <c r="I749" s="18" t="s">
        <v>2846</v>
      </c>
      <c r="K749" s="18" t="s">
        <v>2837</v>
      </c>
      <c r="L749" s="18" t="s">
        <v>2845</v>
      </c>
      <c r="M749" s="18" t="s">
        <v>2844</v>
      </c>
      <c r="N749" s="16" t="s">
        <v>1827</v>
      </c>
      <c r="O749" s="16" t="s">
        <v>2654</v>
      </c>
      <c r="P749" s="16" t="s">
        <v>2653</v>
      </c>
      <c r="Q749" s="16" t="s">
        <v>2652</v>
      </c>
      <c r="R749" s="17" t="s">
        <v>1855</v>
      </c>
      <c r="S749" s="112" t="s">
        <v>2848</v>
      </c>
      <c r="T749" s="16" t="s">
        <v>2843</v>
      </c>
    </row>
    <row r="750" spans="1:20" x14ac:dyDescent="0.35">
      <c r="A750" s="18" t="s">
        <v>2660</v>
      </c>
      <c r="B750" s="18" t="s">
        <v>1862</v>
      </c>
      <c r="C750" s="17" t="s">
        <v>2839</v>
      </c>
      <c r="D750" s="17" t="s">
        <v>1879</v>
      </c>
      <c r="E750" s="17" t="s">
        <v>9520</v>
      </c>
      <c r="F750" s="26" t="str">
        <f t="shared" si="11"/>
        <v>5008207701600</v>
      </c>
      <c r="G750" s="18" t="s">
        <v>2842</v>
      </c>
      <c r="H750" s="18" t="s">
        <v>2841</v>
      </c>
      <c r="I750" s="18" t="s">
        <v>2838</v>
      </c>
      <c r="K750" s="18" t="s">
        <v>2837</v>
      </c>
      <c r="L750" s="18" t="s">
        <v>2836</v>
      </c>
      <c r="M750" s="18" t="s">
        <v>2835</v>
      </c>
      <c r="N750" s="16" t="s">
        <v>1829</v>
      </c>
      <c r="O750" s="16" t="s">
        <v>2654</v>
      </c>
      <c r="P750" s="16" t="s">
        <v>2653</v>
      </c>
      <c r="Q750" s="16" t="s">
        <v>2652</v>
      </c>
      <c r="R750" s="17" t="s">
        <v>1855</v>
      </c>
      <c r="S750" s="112" t="s">
        <v>2840</v>
      </c>
    </row>
    <row r="751" spans="1:20" x14ac:dyDescent="0.35">
      <c r="A751" s="18" t="s">
        <v>2660</v>
      </c>
      <c r="B751" s="18" t="s">
        <v>1862</v>
      </c>
      <c r="C751" s="17" t="s">
        <v>2831</v>
      </c>
      <c r="D751" s="17" t="s">
        <v>1914</v>
      </c>
      <c r="E751" s="17" t="s">
        <v>9520</v>
      </c>
      <c r="F751" s="26" t="str">
        <f t="shared" si="11"/>
        <v>5008208500200</v>
      </c>
      <c r="G751" s="18" t="s">
        <v>2834</v>
      </c>
      <c r="H751" s="18" t="s">
        <v>2833</v>
      </c>
      <c r="I751" s="18" t="s">
        <v>2830</v>
      </c>
      <c r="K751" s="18" t="s">
        <v>2829</v>
      </c>
      <c r="L751" s="18" t="s">
        <v>2828</v>
      </c>
      <c r="M751" s="18" t="s">
        <v>2827</v>
      </c>
      <c r="N751" s="16" t="s">
        <v>1827</v>
      </c>
      <c r="O751" s="16" t="s">
        <v>2654</v>
      </c>
      <c r="P751" s="16" t="s">
        <v>2653</v>
      </c>
      <c r="Q751" s="16" t="s">
        <v>2652</v>
      </c>
      <c r="R751" s="17" t="s">
        <v>1855</v>
      </c>
      <c r="S751" s="112" t="s">
        <v>2832</v>
      </c>
      <c r="T751" s="16" t="s">
        <v>2826</v>
      </c>
    </row>
    <row r="752" spans="1:20" x14ac:dyDescent="0.35">
      <c r="A752" s="18" t="s">
        <v>2660</v>
      </c>
      <c r="B752" s="18" t="s">
        <v>1862</v>
      </c>
      <c r="C752" s="17" t="s">
        <v>2818</v>
      </c>
      <c r="D752" s="17" t="s">
        <v>1949</v>
      </c>
      <c r="E752" s="17" t="s">
        <v>9520</v>
      </c>
      <c r="F752" s="26" t="str">
        <f t="shared" si="11"/>
        <v>5008209000400</v>
      </c>
      <c r="G752" s="18" t="s">
        <v>2825</v>
      </c>
      <c r="H752" s="18" t="s">
        <v>2824</v>
      </c>
      <c r="I752" s="18" t="s">
        <v>2823</v>
      </c>
      <c r="K752" s="18" t="s">
        <v>2657</v>
      </c>
      <c r="L752" s="18" t="s">
        <v>2822</v>
      </c>
      <c r="M752" s="18" t="s">
        <v>2821</v>
      </c>
      <c r="N752" s="16" t="s">
        <v>1827</v>
      </c>
      <c r="O752" s="16" t="s">
        <v>2654</v>
      </c>
      <c r="P752" s="16" t="s">
        <v>2653</v>
      </c>
      <c r="Q752" s="16" t="s">
        <v>2652</v>
      </c>
      <c r="R752" s="17" t="s">
        <v>1855</v>
      </c>
      <c r="S752" s="112" t="s">
        <v>2820</v>
      </c>
      <c r="T752" s="16" t="s">
        <v>2819</v>
      </c>
    </row>
    <row r="753" spans="1:20" x14ac:dyDescent="0.35">
      <c r="A753" s="18" t="s">
        <v>2660</v>
      </c>
      <c r="B753" s="18" t="s">
        <v>1862</v>
      </c>
      <c r="C753" s="17" t="s">
        <v>2812</v>
      </c>
      <c r="D753" s="17" t="s">
        <v>1914</v>
      </c>
      <c r="E753" s="17" t="s">
        <v>9520</v>
      </c>
      <c r="F753" s="26" t="str">
        <f t="shared" si="11"/>
        <v>5008210400200</v>
      </c>
      <c r="G753" s="18" t="s">
        <v>2815</v>
      </c>
      <c r="H753" s="18" t="s">
        <v>2814</v>
      </c>
      <c r="I753" s="18" t="s">
        <v>2811</v>
      </c>
      <c r="K753" s="18" t="s">
        <v>2657</v>
      </c>
      <c r="L753" s="18" t="s">
        <v>2810</v>
      </c>
      <c r="M753" s="18" t="s">
        <v>2809</v>
      </c>
      <c r="N753" s="16" t="s">
        <v>1827</v>
      </c>
      <c r="O753" s="16" t="s">
        <v>2808</v>
      </c>
      <c r="P753" s="16" t="s">
        <v>2807</v>
      </c>
      <c r="Q753" s="16" t="s">
        <v>2652</v>
      </c>
      <c r="R753" s="17" t="s">
        <v>1855</v>
      </c>
      <c r="S753" s="112" t="s">
        <v>2813</v>
      </c>
      <c r="T753" s="16" t="s">
        <v>2806</v>
      </c>
    </row>
    <row r="754" spans="1:20" x14ac:dyDescent="0.35">
      <c r="A754" s="18" t="s">
        <v>2660</v>
      </c>
      <c r="B754" s="18" t="s">
        <v>1862</v>
      </c>
      <c r="C754" s="17" t="s">
        <v>2799</v>
      </c>
      <c r="D754" s="17" t="s">
        <v>1914</v>
      </c>
      <c r="E754" s="17" t="s">
        <v>9520</v>
      </c>
      <c r="F754" s="26" t="str">
        <f t="shared" si="11"/>
        <v>5008210500200</v>
      </c>
      <c r="G754" s="18" t="s">
        <v>2805</v>
      </c>
      <c r="H754" s="18" t="s">
        <v>2804</v>
      </c>
      <c r="I754" s="18" t="s">
        <v>2801</v>
      </c>
      <c r="K754" s="18" t="s">
        <v>2790</v>
      </c>
      <c r="L754" s="18" t="s">
        <v>2800</v>
      </c>
      <c r="M754" s="18" t="s">
        <v>2803</v>
      </c>
      <c r="N754" s="16" t="s">
        <v>1827</v>
      </c>
      <c r="O754" s="16" t="s">
        <v>2665</v>
      </c>
      <c r="P754" s="16" t="s">
        <v>2653</v>
      </c>
      <c r="Q754" s="16" t="s">
        <v>2652</v>
      </c>
      <c r="R754" s="17" t="s">
        <v>1855</v>
      </c>
      <c r="S754" s="112" t="s">
        <v>2802</v>
      </c>
      <c r="T754" s="16" t="s">
        <v>2798</v>
      </c>
    </row>
    <row r="755" spans="1:20" x14ac:dyDescent="0.35">
      <c r="A755" s="18" t="s">
        <v>2660</v>
      </c>
      <c r="B755" s="18" t="s">
        <v>1862</v>
      </c>
      <c r="C755" s="17" t="s">
        <v>2791</v>
      </c>
      <c r="D755" s="17" t="s">
        <v>1949</v>
      </c>
      <c r="E755" s="17" t="s">
        <v>9520</v>
      </c>
      <c r="F755" s="26" t="str">
        <f t="shared" si="11"/>
        <v>5008211000400</v>
      </c>
      <c r="G755" s="18" t="s">
        <v>2797</v>
      </c>
      <c r="H755" s="18" t="s">
        <v>2796</v>
      </c>
      <c r="I755" s="18" t="s">
        <v>2793</v>
      </c>
      <c r="K755" s="18" t="s">
        <v>2790</v>
      </c>
      <c r="L755" s="18" t="s">
        <v>2792</v>
      </c>
      <c r="M755" s="18" t="s">
        <v>2795</v>
      </c>
      <c r="N755" s="16" t="s">
        <v>1827</v>
      </c>
      <c r="O755" s="16" t="s">
        <v>2665</v>
      </c>
      <c r="P755" s="16" t="s">
        <v>2653</v>
      </c>
      <c r="Q755" s="16" t="s">
        <v>2652</v>
      </c>
      <c r="R755" s="17" t="s">
        <v>1855</v>
      </c>
      <c r="S755" s="112" t="s">
        <v>2794</v>
      </c>
      <c r="T755" s="16" t="s">
        <v>2789</v>
      </c>
    </row>
    <row r="756" spans="1:20" x14ac:dyDescent="0.35">
      <c r="A756" s="18" t="s">
        <v>2660</v>
      </c>
      <c r="B756" s="18" t="s">
        <v>1862</v>
      </c>
      <c r="C756" s="17" t="s">
        <v>2783</v>
      </c>
      <c r="D756" s="17" t="s">
        <v>1914</v>
      </c>
      <c r="E756" s="17" t="s">
        <v>9520</v>
      </c>
      <c r="F756" s="26" t="str">
        <f t="shared" si="11"/>
        <v>5008211300200</v>
      </c>
      <c r="G756" s="18" t="s">
        <v>2788</v>
      </c>
      <c r="H756" s="18" t="s">
        <v>2787</v>
      </c>
      <c r="I756" s="18" t="s">
        <v>2785</v>
      </c>
      <c r="K756" s="18" t="s">
        <v>2767</v>
      </c>
      <c r="L756" s="18" t="s">
        <v>2784</v>
      </c>
      <c r="M756" s="18" t="s">
        <v>2782</v>
      </c>
      <c r="N756" s="16" t="s">
        <v>1827</v>
      </c>
      <c r="O756" s="16" t="s">
        <v>2665</v>
      </c>
      <c r="P756" s="16" t="s">
        <v>2653</v>
      </c>
      <c r="Q756" s="16" t="s">
        <v>2652</v>
      </c>
      <c r="R756" s="17" t="s">
        <v>1855</v>
      </c>
      <c r="S756" s="112" t="s">
        <v>2786</v>
      </c>
      <c r="T756" s="16" t="s">
        <v>2781</v>
      </c>
    </row>
    <row r="757" spans="1:20" x14ac:dyDescent="0.35">
      <c r="A757" s="18" t="s">
        <v>2660</v>
      </c>
      <c r="B757" s="18" t="s">
        <v>1862</v>
      </c>
      <c r="C757" s="17" t="s">
        <v>2775</v>
      </c>
      <c r="D757" s="17" t="s">
        <v>1914</v>
      </c>
      <c r="E757" s="17" t="s">
        <v>9520</v>
      </c>
      <c r="F757" s="26" t="str">
        <f t="shared" si="11"/>
        <v>5008211500200</v>
      </c>
      <c r="G757" s="18" t="s">
        <v>2780</v>
      </c>
      <c r="H757" s="18" t="s">
        <v>2779</v>
      </c>
      <c r="I757" s="18" t="s">
        <v>2777</v>
      </c>
      <c r="K757" s="18" t="s">
        <v>2666</v>
      </c>
      <c r="L757" s="18" t="s">
        <v>2776</v>
      </c>
      <c r="M757" s="18" t="s">
        <v>2774</v>
      </c>
      <c r="N757" s="16" t="s">
        <v>1827</v>
      </c>
      <c r="O757" s="16" t="s">
        <v>2654</v>
      </c>
      <c r="P757" s="16" t="s">
        <v>2653</v>
      </c>
      <c r="Q757" s="16" t="s">
        <v>2652</v>
      </c>
      <c r="R757" s="17" t="s">
        <v>1855</v>
      </c>
      <c r="S757" s="112" t="s">
        <v>2778</v>
      </c>
      <c r="T757" s="16" t="s">
        <v>2773</v>
      </c>
    </row>
    <row r="758" spans="1:20" x14ac:dyDescent="0.35">
      <c r="A758" s="18" t="s">
        <v>2660</v>
      </c>
      <c r="B758" s="18" t="s">
        <v>1862</v>
      </c>
      <c r="C758" s="17" t="s">
        <v>2769</v>
      </c>
      <c r="D758" s="17" t="s">
        <v>1914</v>
      </c>
      <c r="E758" s="17" t="s">
        <v>9520</v>
      </c>
      <c r="F758" s="26" t="str">
        <f t="shared" si="11"/>
        <v>5008211600200</v>
      </c>
      <c r="G758" s="18" t="s">
        <v>2772</v>
      </c>
      <c r="H758" s="18" t="s">
        <v>2771</v>
      </c>
      <c r="I758" s="18" t="s">
        <v>2768</v>
      </c>
      <c r="K758" s="18" t="s">
        <v>2767</v>
      </c>
      <c r="L758" s="18" t="s">
        <v>2766</v>
      </c>
      <c r="M758" s="18" t="s">
        <v>2765</v>
      </c>
      <c r="N758" s="16" t="s">
        <v>1827</v>
      </c>
      <c r="O758" s="16" t="s">
        <v>2665</v>
      </c>
      <c r="P758" s="16" t="s">
        <v>2653</v>
      </c>
      <c r="Q758" s="16" t="s">
        <v>2652</v>
      </c>
      <c r="R758" s="17" t="s">
        <v>1855</v>
      </c>
      <c r="S758" s="112" t="s">
        <v>2770</v>
      </c>
      <c r="T758" s="16" t="s">
        <v>2764</v>
      </c>
    </row>
    <row r="759" spans="1:20" x14ac:dyDescent="0.35">
      <c r="A759" s="18" t="s">
        <v>2660</v>
      </c>
      <c r="B759" s="18" t="s">
        <v>1862</v>
      </c>
      <c r="C759" s="17" t="s">
        <v>2757</v>
      </c>
      <c r="D759" s="17" t="s">
        <v>1914</v>
      </c>
      <c r="E759" s="17" t="s">
        <v>9520</v>
      </c>
      <c r="F759" s="26" t="str">
        <f t="shared" si="11"/>
        <v>5008211800200</v>
      </c>
      <c r="G759" s="18" t="s">
        <v>2763</v>
      </c>
      <c r="H759" s="18" t="s">
        <v>2762</v>
      </c>
      <c r="I759" s="18" t="s">
        <v>2761</v>
      </c>
      <c r="K759" s="18" t="s">
        <v>2666</v>
      </c>
      <c r="L759" s="18" t="s">
        <v>2760</v>
      </c>
      <c r="M759" s="18" t="s">
        <v>2759</v>
      </c>
      <c r="N759" s="16" t="s">
        <v>1827</v>
      </c>
      <c r="O759" s="16" t="s">
        <v>2665</v>
      </c>
      <c r="P759" s="16" t="s">
        <v>2653</v>
      </c>
      <c r="Q759" s="16" t="s">
        <v>2652</v>
      </c>
      <c r="R759" s="17" t="s">
        <v>1855</v>
      </c>
      <c r="S759" s="112" t="s">
        <v>2758</v>
      </c>
      <c r="T759" s="16" t="s">
        <v>2756</v>
      </c>
    </row>
    <row r="760" spans="1:20" x14ac:dyDescent="0.35">
      <c r="A760" s="18" t="s">
        <v>2660</v>
      </c>
      <c r="B760" s="18" t="s">
        <v>1862</v>
      </c>
      <c r="C760" s="17" t="s">
        <v>2752</v>
      </c>
      <c r="D760" s="17" t="s">
        <v>1914</v>
      </c>
      <c r="E760" s="17" t="s">
        <v>9520</v>
      </c>
      <c r="F760" s="26" t="str">
        <f t="shared" si="11"/>
        <v>5008211900200</v>
      </c>
      <c r="G760" s="18" t="s">
        <v>2755</v>
      </c>
      <c r="H760" s="18" t="s">
        <v>2754</v>
      </c>
      <c r="I760" s="18" t="s">
        <v>2751</v>
      </c>
      <c r="K760" s="18" t="s">
        <v>2666</v>
      </c>
      <c r="L760" s="18" t="s">
        <v>2750</v>
      </c>
      <c r="M760" s="18" t="s">
        <v>2749</v>
      </c>
      <c r="N760" s="16" t="s">
        <v>1827</v>
      </c>
      <c r="O760" s="16" t="s">
        <v>2654</v>
      </c>
      <c r="P760" s="16" t="s">
        <v>2653</v>
      </c>
      <c r="Q760" s="16" t="s">
        <v>2652</v>
      </c>
      <c r="R760" s="17" t="s">
        <v>1855</v>
      </c>
      <c r="S760" s="112" t="s">
        <v>2753</v>
      </c>
      <c r="T760" s="16" t="s">
        <v>2748</v>
      </c>
    </row>
    <row r="761" spans="1:20" x14ac:dyDescent="0.35">
      <c r="A761" s="18" t="s">
        <v>2660</v>
      </c>
      <c r="B761" s="18" t="s">
        <v>1862</v>
      </c>
      <c r="C761" s="17" t="s">
        <v>2744</v>
      </c>
      <c r="D761" s="17" t="s">
        <v>1949</v>
      </c>
      <c r="E761" s="17" t="s">
        <v>9520</v>
      </c>
      <c r="F761" s="26" t="str">
        <f t="shared" si="11"/>
        <v>5008213000400</v>
      </c>
      <c r="G761" s="18" t="s">
        <v>2747</v>
      </c>
      <c r="H761" s="18" t="s">
        <v>2746</v>
      </c>
      <c r="I761" s="18" t="s">
        <v>2743</v>
      </c>
      <c r="J761" s="16" t="s">
        <v>2742</v>
      </c>
      <c r="K761" s="18" t="s">
        <v>2741</v>
      </c>
      <c r="L761" s="18" t="s">
        <v>2740</v>
      </c>
      <c r="M761" s="18" t="s">
        <v>2739</v>
      </c>
      <c r="N761" s="16" t="s">
        <v>1827</v>
      </c>
      <c r="O761" s="16" t="s">
        <v>2654</v>
      </c>
      <c r="P761" s="16" t="s">
        <v>2653</v>
      </c>
      <c r="Q761" s="16" t="s">
        <v>2652</v>
      </c>
      <c r="R761" s="17" t="s">
        <v>1855</v>
      </c>
      <c r="S761" s="112" t="s">
        <v>2745</v>
      </c>
      <c r="T761" s="16" t="s">
        <v>2738</v>
      </c>
    </row>
    <row r="762" spans="1:20" x14ac:dyDescent="0.35">
      <c r="A762" s="18" t="s">
        <v>2660</v>
      </c>
      <c r="B762" s="18" t="s">
        <v>1862</v>
      </c>
      <c r="C762" s="17" t="s">
        <v>2730</v>
      </c>
      <c r="D762" s="17" t="s">
        <v>1949</v>
      </c>
      <c r="E762" s="17" t="s">
        <v>9520</v>
      </c>
      <c r="F762" s="26" t="str">
        <f t="shared" si="11"/>
        <v>5008216000400</v>
      </c>
      <c r="G762" s="18" t="s">
        <v>2737</v>
      </c>
      <c r="H762" s="18" t="s">
        <v>2736</v>
      </c>
      <c r="I762" s="18" t="s">
        <v>2733</v>
      </c>
      <c r="K762" s="18" t="s">
        <v>2729</v>
      </c>
      <c r="L762" s="18" t="s">
        <v>2732</v>
      </c>
      <c r="M762" s="18" t="s">
        <v>2735</v>
      </c>
      <c r="N762" s="16" t="s">
        <v>1827</v>
      </c>
      <c r="O762" s="16" t="s">
        <v>2654</v>
      </c>
      <c r="P762" s="16" t="s">
        <v>2653</v>
      </c>
      <c r="Q762" s="16" t="s">
        <v>2652</v>
      </c>
      <c r="R762" s="17" t="s">
        <v>1855</v>
      </c>
      <c r="S762" s="112" t="s">
        <v>2734</v>
      </c>
      <c r="T762" s="16" t="s">
        <v>2731</v>
      </c>
    </row>
    <row r="763" spans="1:20" x14ac:dyDescent="0.35">
      <c r="A763" s="18" t="s">
        <v>2660</v>
      </c>
      <c r="B763" s="18" t="s">
        <v>1862</v>
      </c>
      <c r="C763" s="17" t="s">
        <v>2723</v>
      </c>
      <c r="D763" s="17" t="s">
        <v>1914</v>
      </c>
      <c r="E763" s="17" t="s">
        <v>9520</v>
      </c>
      <c r="F763" s="26" t="str">
        <f t="shared" si="11"/>
        <v>5008217500200</v>
      </c>
      <c r="G763" s="18" t="s">
        <v>2728</v>
      </c>
      <c r="H763" s="18" t="s">
        <v>2727</v>
      </c>
      <c r="I763" s="18" t="s">
        <v>2722</v>
      </c>
      <c r="K763" s="18" t="s">
        <v>2666</v>
      </c>
      <c r="L763" s="18" t="s">
        <v>2721</v>
      </c>
      <c r="M763" s="18" t="s">
        <v>2726</v>
      </c>
      <c r="N763" s="16" t="s">
        <v>1827</v>
      </c>
      <c r="O763" s="16" t="s">
        <v>2665</v>
      </c>
      <c r="P763" s="16" t="s">
        <v>2653</v>
      </c>
      <c r="Q763" s="16" t="s">
        <v>2652</v>
      </c>
      <c r="R763" s="17" t="s">
        <v>1855</v>
      </c>
      <c r="S763" s="112" t="s">
        <v>2725</v>
      </c>
      <c r="T763" s="16" t="s">
        <v>2724</v>
      </c>
    </row>
    <row r="764" spans="1:20" x14ac:dyDescent="0.35">
      <c r="A764" s="18" t="s">
        <v>2660</v>
      </c>
      <c r="B764" s="18" t="s">
        <v>1862</v>
      </c>
      <c r="C764" s="17" t="s">
        <v>2717</v>
      </c>
      <c r="D764" s="17" t="s">
        <v>1914</v>
      </c>
      <c r="E764" s="17" t="s">
        <v>9520</v>
      </c>
      <c r="F764" s="26" t="str">
        <f t="shared" si="11"/>
        <v>5008218100200</v>
      </c>
      <c r="G764" s="18" t="s">
        <v>2720</v>
      </c>
      <c r="H764" s="18" t="s">
        <v>2719</v>
      </c>
      <c r="I764" s="18" t="s">
        <v>2716</v>
      </c>
      <c r="K764" s="18" t="s">
        <v>2666</v>
      </c>
      <c r="L764" s="18" t="s">
        <v>2715</v>
      </c>
      <c r="M764" s="18" t="s">
        <v>2714</v>
      </c>
      <c r="N764" s="16" t="s">
        <v>1827</v>
      </c>
      <c r="O764" s="16" t="s">
        <v>2665</v>
      </c>
      <c r="P764" s="16" t="s">
        <v>2653</v>
      </c>
      <c r="Q764" s="16" t="s">
        <v>2652</v>
      </c>
      <c r="R764" s="17" t="s">
        <v>1855</v>
      </c>
      <c r="S764" s="112" t="s">
        <v>2718</v>
      </c>
      <c r="T764" s="16" t="s">
        <v>2713</v>
      </c>
    </row>
    <row r="765" spans="1:20" x14ac:dyDescent="0.35">
      <c r="A765" s="18" t="s">
        <v>2660</v>
      </c>
      <c r="B765" s="18" t="s">
        <v>1862</v>
      </c>
      <c r="C765" s="17" t="s">
        <v>2705</v>
      </c>
      <c r="D765" s="17" t="s">
        <v>1867</v>
      </c>
      <c r="E765" s="17" t="s">
        <v>9520</v>
      </c>
      <c r="F765" s="26" t="str">
        <f t="shared" si="11"/>
        <v>5008218702600</v>
      </c>
      <c r="G765" s="18" t="s">
        <v>2712</v>
      </c>
      <c r="H765" s="18" t="s">
        <v>2711</v>
      </c>
      <c r="I765" s="18" t="s">
        <v>2708</v>
      </c>
      <c r="K765" s="18" t="s">
        <v>2704</v>
      </c>
      <c r="L765" s="18" t="s">
        <v>2707</v>
      </c>
      <c r="M765" s="18" t="s">
        <v>2710</v>
      </c>
      <c r="N765" s="16" t="s">
        <v>1830</v>
      </c>
      <c r="O765" s="16" t="s">
        <v>2654</v>
      </c>
      <c r="P765" s="16" t="s">
        <v>2653</v>
      </c>
      <c r="Q765" s="16" t="s">
        <v>2652</v>
      </c>
      <c r="R765" s="17" t="s">
        <v>1855</v>
      </c>
      <c r="S765" s="112" t="s">
        <v>2709</v>
      </c>
      <c r="T765" s="16" t="s">
        <v>2706</v>
      </c>
    </row>
    <row r="766" spans="1:20" x14ac:dyDescent="0.35">
      <c r="A766" s="18" t="s">
        <v>2660</v>
      </c>
      <c r="B766" s="18" t="s">
        <v>1862</v>
      </c>
      <c r="C766" s="17" t="s">
        <v>2700</v>
      </c>
      <c r="D766" s="17" t="s">
        <v>1957</v>
      </c>
      <c r="E766" s="17" t="s">
        <v>9520</v>
      </c>
      <c r="F766" s="26" t="str">
        <f t="shared" si="11"/>
        <v>5008218802200</v>
      </c>
      <c r="G766" s="18" t="s">
        <v>2703</v>
      </c>
      <c r="H766" s="18" t="s">
        <v>2699</v>
      </c>
      <c r="I766" s="18" t="s">
        <v>2698</v>
      </c>
      <c r="J766" s="16" t="s">
        <v>2697</v>
      </c>
      <c r="K766" s="18" t="s">
        <v>2696</v>
      </c>
      <c r="L766" s="18" t="s">
        <v>2695</v>
      </c>
      <c r="M766" s="18" t="s">
        <v>2694</v>
      </c>
      <c r="N766" s="16" t="s">
        <v>1830</v>
      </c>
      <c r="O766" s="16" t="s">
        <v>2665</v>
      </c>
      <c r="P766" s="16" t="s">
        <v>2653</v>
      </c>
      <c r="Q766" s="16" t="s">
        <v>2652</v>
      </c>
      <c r="R766" s="17" t="s">
        <v>1855</v>
      </c>
      <c r="S766" s="112" t="s">
        <v>2702</v>
      </c>
      <c r="T766" s="16" t="s">
        <v>2701</v>
      </c>
    </row>
    <row r="767" spans="1:20" x14ac:dyDescent="0.35">
      <c r="A767" s="18" t="s">
        <v>2660</v>
      </c>
      <c r="B767" s="18" t="s">
        <v>1862</v>
      </c>
      <c r="C767" s="17" t="s">
        <v>2686</v>
      </c>
      <c r="D767" s="17" t="s">
        <v>1957</v>
      </c>
      <c r="E767" s="17" t="s">
        <v>9520</v>
      </c>
      <c r="F767" s="26" t="str">
        <f t="shared" si="11"/>
        <v>5008218902200</v>
      </c>
      <c r="G767" s="18" t="s">
        <v>2693</v>
      </c>
      <c r="H767" s="18" t="s">
        <v>2692</v>
      </c>
      <c r="I767" s="18" t="s">
        <v>2691</v>
      </c>
      <c r="K767" s="18" t="s">
        <v>2685</v>
      </c>
      <c r="L767" s="18" t="s">
        <v>2690</v>
      </c>
      <c r="M767" s="18" t="s">
        <v>2689</v>
      </c>
      <c r="N767" s="16" t="s">
        <v>1830</v>
      </c>
      <c r="O767" s="16" t="s">
        <v>2654</v>
      </c>
      <c r="P767" s="16" t="s">
        <v>2653</v>
      </c>
      <c r="Q767" s="16" t="s">
        <v>2652</v>
      </c>
      <c r="R767" s="17" t="s">
        <v>1855</v>
      </c>
      <c r="S767" s="112" t="s">
        <v>2688</v>
      </c>
      <c r="T767" s="16" t="s">
        <v>2687</v>
      </c>
    </row>
    <row r="768" spans="1:20" x14ac:dyDescent="0.35">
      <c r="A768" s="18" t="s">
        <v>2660</v>
      </c>
      <c r="B768" s="18" t="s">
        <v>1862</v>
      </c>
      <c r="C768" s="17" t="s">
        <v>2677</v>
      </c>
      <c r="D768" s="17" t="s">
        <v>1867</v>
      </c>
      <c r="E768" s="17" t="s">
        <v>9520</v>
      </c>
      <c r="F768" s="26" t="str">
        <f t="shared" si="11"/>
        <v>5008219602600</v>
      </c>
      <c r="G768" s="18" t="s">
        <v>2684</v>
      </c>
      <c r="H768" s="18" t="s">
        <v>2683</v>
      </c>
      <c r="I768" s="18" t="s">
        <v>2679</v>
      </c>
      <c r="K768" s="18" t="s">
        <v>2676</v>
      </c>
      <c r="L768" s="18" t="s">
        <v>2678</v>
      </c>
      <c r="M768" s="18" t="s">
        <v>2682</v>
      </c>
      <c r="N768" s="16" t="s">
        <v>1830</v>
      </c>
      <c r="O768" s="16" t="s">
        <v>2675</v>
      </c>
      <c r="P768" s="16" t="s">
        <v>2674</v>
      </c>
      <c r="Q768" s="16" t="s">
        <v>2652</v>
      </c>
      <c r="R768" s="17" t="s">
        <v>1855</v>
      </c>
      <c r="S768" s="112" t="s">
        <v>2681</v>
      </c>
      <c r="T768" s="16" t="s">
        <v>2680</v>
      </c>
    </row>
    <row r="769" spans="1:20" x14ac:dyDescent="0.35">
      <c r="A769" s="18" t="s">
        <v>2660</v>
      </c>
      <c r="B769" s="18" t="s">
        <v>1862</v>
      </c>
      <c r="C769" s="17" t="s">
        <v>2667</v>
      </c>
      <c r="D769" s="17" t="s">
        <v>1928</v>
      </c>
      <c r="E769" s="17" t="s">
        <v>9520</v>
      </c>
      <c r="F769" s="26" t="str">
        <f t="shared" si="11"/>
        <v>5008220101700</v>
      </c>
      <c r="G769" s="18" t="s">
        <v>2673</v>
      </c>
      <c r="H769" s="18" t="s">
        <v>2672</v>
      </c>
      <c r="I769" s="18" t="s">
        <v>2671</v>
      </c>
      <c r="K769" s="18" t="s">
        <v>2666</v>
      </c>
      <c r="L769" s="18" t="s">
        <v>2670</v>
      </c>
      <c r="M769" s="18" t="s">
        <v>2669</v>
      </c>
      <c r="N769" s="16" t="s">
        <v>1829</v>
      </c>
      <c r="O769" s="16" t="s">
        <v>2665</v>
      </c>
      <c r="P769" s="16" t="s">
        <v>2653</v>
      </c>
      <c r="Q769" s="16" t="s">
        <v>2652</v>
      </c>
      <c r="R769" s="17" t="s">
        <v>1855</v>
      </c>
      <c r="S769" s="112" t="s">
        <v>2668</v>
      </c>
      <c r="T769" s="16" t="s">
        <v>2664</v>
      </c>
    </row>
    <row r="770" spans="1:20" x14ac:dyDescent="0.35">
      <c r="A770" s="18" t="s">
        <v>2660</v>
      </c>
      <c r="B770" s="18" t="s">
        <v>1862</v>
      </c>
      <c r="C770" s="17" t="s">
        <v>2659</v>
      </c>
      <c r="D770" s="17" t="s">
        <v>1928</v>
      </c>
      <c r="E770" s="17" t="s">
        <v>9520</v>
      </c>
      <c r="F770" s="26" t="str">
        <f t="shared" si="11"/>
        <v>5008220301700</v>
      </c>
      <c r="G770" s="18" t="s">
        <v>2663</v>
      </c>
      <c r="H770" s="18" t="s">
        <v>2662</v>
      </c>
      <c r="I770" s="18" t="s">
        <v>2658</v>
      </c>
      <c r="K770" s="18" t="s">
        <v>2657</v>
      </c>
      <c r="L770" s="18" t="s">
        <v>2656</v>
      </c>
      <c r="M770" s="18" t="s">
        <v>2655</v>
      </c>
      <c r="N770" s="16" t="s">
        <v>1829</v>
      </c>
      <c r="O770" s="16" t="s">
        <v>2654</v>
      </c>
      <c r="P770" s="16" t="s">
        <v>2653</v>
      </c>
      <c r="Q770" s="16" t="s">
        <v>2652</v>
      </c>
      <c r="R770" s="17" t="s">
        <v>1855</v>
      </c>
      <c r="S770" s="112" t="s">
        <v>2661</v>
      </c>
      <c r="T770" s="16" t="s">
        <v>2651</v>
      </c>
    </row>
    <row r="771" spans="1:20" x14ac:dyDescent="0.35">
      <c r="A771" s="18" t="s">
        <v>2624</v>
      </c>
      <c r="B771" s="18" t="s">
        <v>1862</v>
      </c>
      <c r="C771" s="17" t="s">
        <v>2648</v>
      </c>
      <c r="D771" s="17" t="s">
        <v>1867</v>
      </c>
      <c r="E771" s="17" t="s">
        <v>9520</v>
      </c>
      <c r="F771" s="26" t="str">
        <f t="shared" ref="F771:F834" si="12">CONCATENATE(C771,D771,E771)</f>
        <v>5106520002600</v>
      </c>
      <c r="G771" s="18" t="s">
        <v>2650</v>
      </c>
      <c r="H771" s="18" t="s">
        <v>2647</v>
      </c>
      <c r="I771" s="18" t="s">
        <v>2646</v>
      </c>
      <c r="K771" s="18" t="s">
        <v>2645</v>
      </c>
      <c r="L771" s="18" t="s">
        <v>2644</v>
      </c>
      <c r="M771" s="18" t="s">
        <v>2643</v>
      </c>
      <c r="N771" s="16" t="s">
        <v>1830</v>
      </c>
      <c r="O771" s="16" t="s">
        <v>2351</v>
      </c>
      <c r="P771" s="16" t="s">
        <v>2339</v>
      </c>
      <c r="Q771" s="16" t="s">
        <v>1824</v>
      </c>
      <c r="R771" s="17" t="s">
        <v>1855</v>
      </c>
      <c r="S771" s="112" t="s">
        <v>2649</v>
      </c>
      <c r="T771" s="16" t="s">
        <v>2642</v>
      </c>
    </row>
    <row r="772" spans="1:20" x14ac:dyDescent="0.35">
      <c r="A772" s="18" t="s">
        <v>2624</v>
      </c>
      <c r="B772" s="18" t="s">
        <v>1862</v>
      </c>
      <c r="C772" s="17" t="s">
        <v>2634</v>
      </c>
      <c r="D772" s="17" t="s">
        <v>1867</v>
      </c>
      <c r="E772" s="17" t="s">
        <v>9520</v>
      </c>
      <c r="F772" s="26" t="str">
        <f t="shared" si="12"/>
        <v>5106520202600</v>
      </c>
      <c r="G772" s="18" t="s">
        <v>2641</v>
      </c>
      <c r="H772" s="18" t="s">
        <v>2640</v>
      </c>
      <c r="I772" s="18" t="s">
        <v>2637</v>
      </c>
      <c r="J772" s="16" t="s">
        <v>2636</v>
      </c>
      <c r="K772" s="18" t="s">
        <v>2633</v>
      </c>
      <c r="L772" s="18" t="s">
        <v>2635</v>
      </c>
      <c r="M772" s="18" t="s">
        <v>2639</v>
      </c>
      <c r="N772" s="16" t="s">
        <v>1830</v>
      </c>
      <c r="O772" s="16" t="s">
        <v>2351</v>
      </c>
      <c r="P772" s="16" t="s">
        <v>2339</v>
      </c>
      <c r="Q772" s="16" t="s">
        <v>1824</v>
      </c>
      <c r="R772" s="17" t="s">
        <v>1855</v>
      </c>
      <c r="S772" s="112" t="s">
        <v>2638</v>
      </c>
      <c r="T772" s="16" t="s">
        <v>2632</v>
      </c>
    </row>
    <row r="773" spans="1:20" x14ac:dyDescent="0.35">
      <c r="A773" s="18" t="s">
        <v>2624</v>
      </c>
      <c r="B773" s="18" t="s">
        <v>1862</v>
      </c>
      <c r="C773" s="17" t="s">
        <v>2623</v>
      </c>
      <c r="D773" s="17" t="s">
        <v>1867</v>
      </c>
      <c r="E773" s="17" t="s">
        <v>9520</v>
      </c>
      <c r="F773" s="26" t="str">
        <f t="shared" si="12"/>
        <v>5106521302600</v>
      </c>
      <c r="G773" s="18" t="s">
        <v>2631</v>
      </c>
      <c r="H773" s="18" t="s">
        <v>2630</v>
      </c>
      <c r="I773" s="18" t="s">
        <v>2627</v>
      </c>
      <c r="K773" s="18" t="s">
        <v>2626</v>
      </c>
      <c r="L773" s="18" t="s">
        <v>2625</v>
      </c>
      <c r="M773" s="18" t="s">
        <v>2629</v>
      </c>
      <c r="N773" s="16" t="s">
        <v>1830</v>
      </c>
      <c r="O773" s="16" t="s">
        <v>2351</v>
      </c>
      <c r="P773" s="16" t="s">
        <v>2339</v>
      </c>
      <c r="Q773" s="16" t="s">
        <v>1824</v>
      </c>
      <c r="R773" s="17" t="s">
        <v>1855</v>
      </c>
      <c r="S773" s="112" t="s">
        <v>2628</v>
      </c>
    </row>
    <row r="774" spans="1:20" x14ac:dyDescent="0.35">
      <c r="A774" s="18" t="s">
        <v>2531</v>
      </c>
      <c r="B774" s="18" t="s">
        <v>1862</v>
      </c>
      <c r="C774" s="17" t="s">
        <v>2618</v>
      </c>
      <c r="D774" s="17" t="s">
        <v>1867</v>
      </c>
      <c r="E774" s="17" t="s">
        <v>9520</v>
      </c>
      <c r="F774" s="26" t="str">
        <f t="shared" si="12"/>
        <v>5108400102600</v>
      </c>
      <c r="G774" s="18" t="s">
        <v>2622</v>
      </c>
      <c r="H774" s="18" t="s">
        <v>2621</v>
      </c>
      <c r="I774" s="18" t="s">
        <v>2617</v>
      </c>
      <c r="J774" s="16" t="s">
        <v>2617</v>
      </c>
      <c r="K774" s="18" t="s">
        <v>2616</v>
      </c>
      <c r="L774" s="18" t="s">
        <v>2615</v>
      </c>
      <c r="M774" s="18" t="s">
        <v>2620</v>
      </c>
      <c r="N774" s="16" t="s">
        <v>1830</v>
      </c>
      <c r="O774" s="16" t="s">
        <v>2351</v>
      </c>
      <c r="P774" s="16" t="s">
        <v>2339</v>
      </c>
      <c r="Q774" s="16" t="s">
        <v>1824</v>
      </c>
      <c r="R774" s="17" t="s">
        <v>1855</v>
      </c>
      <c r="S774" s="112" t="s">
        <v>2619</v>
      </c>
      <c r="T774" s="16" t="s">
        <v>2614</v>
      </c>
    </row>
    <row r="775" spans="1:20" x14ac:dyDescent="0.35">
      <c r="A775" s="18" t="s">
        <v>2531</v>
      </c>
      <c r="B775" s="18" t="s">
        <v>1862</v>
      </c>
      <c r="C775" s="17" t="s">
        <v>2607</v>
      </c>
      <c r="D775" s="17" t="s">
        <v>1867</v>
      </c>
      <c r="E775" s="17" t="s">
        <v>9520</v>
      </c>
      <c r="F775" s="26" t="str">
        <f t="shared" si="12"/>
        <v>51084003A2600</v>
      </c>
      <c r="G775" s="18" t="s">
        <v>2613</v>
      </c>
      <c r="H775" s="18" t="s">
        <v>2612</v>
      </c>
      <c r="I775" s="18" t="s">
        <v>2611</v>
      </c>
      <c r="K775" s="18" t="s">
        <v>2606</v>
      </c>
      <c r="L775" s="18" t="s">
        <v>2610</v>
      </c>
      <c r="M775" s="18" t="s">
        <v>2609</v>
      </c>
      <c r="N775" s="16" t="s">
        <v>1830</v>
      </c>
      <c r="O775" s="16" t="s">
        <v>2529</v>
      </c>
      <c r="P775" s="16" t="s">
        <v>2528</v>
      </c>
      <c r="Q775" s="16" t="s">
        <v>1820</v>
      </c>
      <c r="R775" s="17" t="s">
        <v>1855</v>
      </c>
      <c r="S775" s="112" t="s">
        <v>2608</v>
      </c>
      <c r="T775" s="16" t="s">
        <v>2605</v>
      </c>
    </row>
    <row r="776" spans="1:20" x14ac:dyDescent="0.35">
      <c r="A776" s="18" t="s">
        <v>2531</v>
      </c>
      <c r="B776" s="18" t="s">
        <v>1862</v>
      </c>
      <c r="C776" s="17" t="s">
        <v>2597</v>
      </c>
      <c r="D776" s="17" t="s">
        <v>1867</v>
      </c>
      <c r="E776" s="17" t="s">
        <v>9520</v>
      </c>
      <c r="F776" s="26" t="str">
        <f t="shared" si="12"/>
        <v>5108400502600</v>
      </c>
      <c r="G776" s="18" t="s">
        <v>2604</v>
      </c>
      <c r="H776" s="18" t="s">
        <v>2603</v>
      </c>
      <c r="I776" s="18" t="s">
        <v>2602</v>
      </c>
      <c r="K776" s="18" t="s">
        <v>2596</v>
      </c>
      <c r="L776" s="18" t="s">
        <v>2601</v>
      </c>
      <c r="M776" s="18" t="s">
        <v>2600</v>
      </c>
      <c r="N776" s="16" t="s">
        <v>1830</v>
      </c>
      <c r="O776" s="16" t="s">
        <v>1836</v>
      </c>
      <c r="P776" s="16" t="s">
        <v>1832</v>
      </c>
      <c r="Q776" s="16" t="s">
        <v>1824</v>
      </c>
      <c r="R776" s="17" t="s">
        <v>1855</v>
      </c>
      <c r="S776" s="112" t="s">
        <v>2599</v>
      </c>
      <c r="T776" s="16" t="s">
        <v>2598</v>
      </c>
    </row>
    <row r="777" spans="1:20" x14ac:dyDescent="0.35">
      <c r="A777" s="18" t="s">
        <v>2531</v>
      </c>
      <c r="B777" s="18" t="s">
        <v>1862</v>
      </c>
      <c r="C777" s="17" t="s">
        <v>2588</v>
      </c>
      <c r="D777" s="17" t="s">
        <v>1867</v>
      </c>
      <c r="E777" s="17" t="s">
        <v>9520</v>
      </c>
      <c r="F777" s="26" t="str">
        <f t="shared" si="12"/>
        <v>5108400802600</v>
      </c>
      <c r="G777" s="18" t="s">
        <v>2595</v>
      </c>
      <c r="H777" s="18" t="s">
        <v>2594</v>
      </c>
      <c r="I777" s="18" t="s">
        <v>2593</v>
      </c>
      <c r="K777" s="18" t="s">
        <v>2587</v>
      </c>
      <c r="L777" s="18" t="s">
        <v>2592</v>
      </c>
      <c r="M777" s="18" t="s">
        <v>2591</v>
      </c>
      <c r="N777" s="16" t="s">
        <v>1830</v>
      </c>
      <c r="O777" s="16" t="s">
        <v>1836</v>
      </c>
      <c r="P777" s="16" t="s">
        <v>1832</v>
      </c>
      <c r="Q777" s="16" t="s">
        <v>1824</v>
      </c>
      <c r="R777" s="17" t="s">
        <v>1855</v>
      </c>
      <c r="S777" s="112" t="s">
        <v>2590</v>
      </c>
      <c r="T777" s="16" t="s">
        <v>2589</v>
      </c>
    </row>
    <row r="778" spans="1:20" x14ac:dyDescent="0.35">
      <c r="A778" s="18" t="s">
        <v>2531</v>
      </c>
      <c r="B778" s="18" t="s">
        <v>1862</v>
      </c>
      <c r="C778" s="17" t="s">
        <v>2580</v>
      </c>
      <c r="D778" s="17" t="s">
        <v>1867</v>
      </c>
      <c r="E778" s="17" t="s">
        <v>9520</v>
      </c>
      <c r="F778" s="26" t="str">
        <f t="shared" si="12"/>
        <v>5108401002600</v>
      </c>
      <c r="G778" s="18" t="s">
        <v>2586</v>
      </c>
      <c r="H778" s="18" t="s">
        <v>2585</v>
      </c>
      <c r="I778" s="18" t="s">
        <v>2584</v>
      </c>
      <c r="K778" s="18" t="s">
        <v>2579</v>
      </c>
      <c r="L778" s="18" t="s">
        <v>2583</v>
      </c>
      <c r="M778" s="18" t="s">
        <v>2582</v>
      </c>
      <c r="N778" s="16" t="s">
        <v>1830</v>
      </c>
      <c r="O778" s="16" t="s">
        <v>1836</v>
      </c>
      <c r="P778" s="16" t="s">
        <v>1832</v>
      </c>
      <c r="Q778" s="16" t="s">
        <v>1824</v>
      </c>
      <c r="R778" s="17" t="s">
        <v>1855</v>
      </c>
      <c r="S778" s="112" t="s">
        <v>2581</v>
      </c>
      <c r="T778" s="16" t="s">
        <v>2578</v>
      </c>
    </row>
    <row r="779" spans="1:20" x14ac:dyDescent="0.35">
      <c r="A779" s="18" t="s">
        <v>2531</v>
      </c>
      <c r="B779" s="18" t="s">
        <v>1862</v>
      </c>
      <c r="C779" s="17" t="s">
        <v>2572</v>
      </c>
      <c r="D779" s="17" t="s">
        <v>1867</v>
      </c>
      <c r="E779" s="17" t="s">
        <v>9520</v>
      </c>
      <c r="F779" s="26" t="str">
        <f t="shared" si="12"/>
        <v>5108401102600</v>
      </c>
      <c r="G779" s="18" t="s">
        <v>2577</v>
      </c>
      <c r="H779" s="18" t="s">
        <v>2576</v>
      </c>
      <c r="I779" s="18" t="s">
        <v>2571</v>
      </c>
      <c r="K779" s="18" t="s">
        <v>2570</v>
      </c>
      <c r="L779" s="18" t="s">
        <v>2569</v>
      </c>
      <c r="M779" s="18" t="s">
        <v>2573</v>
      </c>
      <c r="N779" s="16" t="s">
        <v>1830</v>
      </c>
      <c r="O779" s="16" t="s">
        <v>1836</v>
      </c>
      <c r="P779" s="16" t="s">
        <v>1832</v>
      </c>
      <c r="Q779" s="16" t="s">
        <v>1824</v>
      </c>
      <c r="R779" s="17" t="s">
        <v>1855</v>
      </c>
      <c r="S779" s="112" t="s">
        <v>2575</v>
      </c>
      <c r="T779" s="16" t="s">
        <v>2574</v>
      </c>
    </row>
    <row r="780" spans="1:20" x14ac:dyDescent="0.35">
      <c r="A780" s="18" t="s">
        <v>2531</v>
      </c>
      <c r="B780" s="18" t="s">
        <v>1862</v>
      </c>
      <c r="C780" s="17" t="s">
        <v>2560</v>
      </c>
      <c r="D780" s="17" t="s">
        <v>1867</v>
      </c>
      <c r="E780" s="17" t="s">
        <v>9520</v>
      </c>
      <c r="F780" s="26" t="str">
        <f t="shared" si="12"/>
        <v>5108401402600</v>
      </c>
      <c r="G780" s="18" t="s">
        <v>2568</v>
      </c>
      <c r="H780" s="18" t="s">
        <v>2567</v>
      </c>
      <c r="I780" s="18" t="s">
        <v>2566</v>
      </c>
      <c r="J780" s="16" t="s">
        <v>2565</v>
      </c>
      <c r="K780" s="18" t="s">
        <v>2559</v>
      </c>
      <c r="L780" s="18" t="s">
        <v>2564</v>
      </c>
      <c r="M780" s="18" t="s">
        <v>2563</v>
      </c>
      <c r="N780" s="16" t="s">
        <v>1830</v>
      </c>
      <c r="O780" s="16" t="s">
        <v>2351</v>
      </c>
      <c r="P780" s="16" t="s">
        <v>2339</v>
      </c>
      <c r="Q780" s="16" t="s">
        <v>1824</v>
      </c>
      <c r="R780" s="17" t="s">
        <v>1855</v>
      </c>
      <c r="S780" s="112" t="s">
        <v>2562</v>
      </c>
      <c r="T780" s="16" t="s">
        <v>2558</v>
      </c>
    </row>
    <row r="781" spans="1:20" x14ac:dyDescent="0.35">
      <c r="A781" s="18" t="s">
        <v>2531</v>
      </c>
      <c r="B781" s="18" t="s">
        <v>1862</v>
      </c>
      <c r="C781" s="17" t="s">
        <v>2550</v>
      </c>
      <c r="D781" s="17" t="s">
        <v>1867</v>
      </c>
      <c r="E781" s="17" t="s">
        <v>9520</v>
      </c>
      <c r="F781" s="26" t="str">
        <f t="shared" si="12"/>
        <v>5108401502600</v>
      </c>
      <c r="G781" s="18" t="s">
        <v>2557</v>
      </c>
      <c r="H781" s="18" t="s">
        <v>2556</v>
      </c>
      <c r="I781" s="18" t="s">
        <v>2555</v>
      </c>
      <c r="K781" s="18" t="s">
        <v>2551</v>
      </c>
      <c r="L781" s="18" t="s">
        <v>2554</v>
      </c>
      <c r="M781" s="18" t="s">
        <v>2553</v>
      </c>
      <c r="N781" s="16" t="s">
        <v>1830</v>
      </c>
      <c r="O781" s="16" t="s">
        <v>2351</v>
      </c>
      <c r="P781" s="16" t="s">
        <v>2339</v>
      </c>
      <c r="Q781" s="16" t="s">
        <v>1824</v>
      </c>
      <c r="R781" s="17" t="s">
        <v>1855</v>
      </c>
      <c r="S781" s="112" t="s">
        <v>2552</v>
      </c>
      <c r="T781" s="16" t="s">
        <v>2549</v>
      </c>
    </row>
    <row r="782" spans="1:20" x14ac:dyDescent="0.35">
      <c r="A782" s="18" t="s">
        <v>2531</v>
      </c>
      <c r="B782" s="18" t="s">
        <v>1862</v>
      </c>
      <c r="C782" s="17" t="s">
        <v>2543</v>
      </c>
      <c r="D782" s="17" t="s">
        <v>1867</v>
      </c>
      <c r="E782" s="17" t="s">
        <v>9520</v>
      </c>
      <c r="F782" s="26" t="str">
        <f t="shared" si="12"/>
        <v>5108401602600</v>
      </c>
      <c r="G782" s="18" t="s">
        <v>2548</v>
      </c>
      <c r="H782" s="18" t="s">
        <v>2547</v>
      </c>
      <c r="I782" s="18" t="s">
        <v>2542</v>
      </c>
      <c r="K782" s="18" t="s">
        <v>2541</v>
      </c>
      <c r="L782" s="18" t="s">
        <v>2540</v>
      </c>
      <c r="M782" s="18" t="s">
        <v>2546</v>
      </c>
      <c r="N782" s="16" t="s">
        <v>1830</v>
      </c>
      <c r="O782" s="16" t="s">
        <v>1836</v>
      </c>
      <c r="P782" s="16" t="s">
        <v>1832</v>
      </c>
      <c r="Q782" s="16" t="s">
        <v>1824</v>
      </c>
      <c r="R782" s="17" t="s">
        <v>1855</v>
      </c>
      <c r="S782" s="112" t="s">
        <v>2545</v>
      </c>
      <c r="T782" s="16" t="s">
        <v>2539</v>
      </c>
    </row>
    <row r="783" spans="1:20" x14ac:dyDescent="0.35">
      <c r="A783" s="18" t="s">
        <v>2531</v>
      </c>
      <c r="B783" s="18" t="s">
        <v>1862</v>
      </c>
      <c r="C783" s="17" t="s">
        <v>2530</v>
      </c>
      <c r="D783" s="17" t="s">
        <v>1850</v>
      </c>
      <c r="E783" s="17" t="s">
        <v>9520</v>
      </c>
      <c r="F783" s="26" t="str">
        <f t="shared" si="12"/>
        <v>5108418602500</v>
      </c>
      <c r="G783" s="18" t="s">
        <v>2538</v>
      </c>
      <c r="H783" s="18" t="s">
        <v>2537</v>
      </c>
      <c r="I783" s="18" t="s">
        <v>2536</v>
      </c>
      <c r="K783" s="18" t="s">
        <v>1837</v>
      </c>
      <c r="L783" s="18" t="s">
        <v>2535</v>
      </c>
      <c r="M783" s="18" t="s">
        <v>2534</v>
      </c>
      <c r="N783" s="16" t="s">
        <v>1830</v>
      </c>
      <c r="O783" s="16" t="s">
        <v>1836</v>
      </c>
      <c r="P783" s="16" t="s">
        <v>1832</v>
      </c>
      <c r="Q783" s="16" t="s">
        <v>1820</v>
      </c>
      <c r="R783" s="17" t="s">
        <v>1855</v>
      </c>
      <c r="S783" s="112" t="s">
        <v>2533</v>
      </c>
      <c r="T783" s="16" t="s">
        <v>2532</v>
      </c>
    </row>
    <row r="784" spans="1:20" x14ac:dyDescent="0.35">
      <c r="A784" s="18" t="s">
        <v>2502</v>
      </c>
      <c r="B784" s="18" t="s">
        <v>1862</v>
      </c>
      <c r="C784" s="17" t="s">
        <v>2521</v>
      </c>
      <c r="D784" s="17" t="s">
        <v>1867</v>
      </c>
      <c r="E784" s="17" t="s">
        <v>9520</v>
      </c>
      <c r="F784" s="26" t="str">
        <f t="shared" si="12"/>
        <v>5306012602600</v>
      </c>
      <c r="G784" s="18" t="s">
        <v>2527</v>
      </c>
      <c r="H784" s="18" t="s">
        <v>2526</v>
      </c>
      <c r="I784" s="18" t="s">
        <v>2523</v>
      </c>
      <c r="K784" s="18" t="s">
        <v>2520</v>
      </c>
      <c r="L784" s="18" t="s">
        <v>2522</v>
      </c>
      <c r="M784" s="18" t="s">
        <v>2525</v>
      </c>
      <c r="N784" s="16" t="s">
        <v>1830</v>
      </c>
      <c r="O784" s="16" t="s">
        <v>2500</v>
      </c>
      <c r="P784" s="16" t="s">
        <v>2499</v>
      </c>
      <c r="Q784" s="16" t="s">
        <v>1824</v>
      </c>
      <c r="R784" s="17" t="s">
        <v>1855</v>
      </c>
      <c r="S784" s="112" t="s">
        <v>2524</v>
      </c>
      <c r="T784" s="16" t="s">
        <v>2519</v>
      </c>
    </row>
    <row r="785" spans="1:20" x14ac:dyDescent="0.35">
      <c r="A785" s="18" t="s">
        <v>2502</v>
      </c>
      <c r="B785" s="18" t="s">
        <v>1862</v>
      </c>
      <c r="C785" s="17" t="s">
        <v>2513</v>
      </c>
      <c r="D785" s="17" t="s">
        <v>1867</v>
      </c>
      <c r="E785" s="17" t="s">
        <v>9520</v>
      </c>
      <c r="F785" s="26" t="str">
        <f t="shared" si="12"/>
        <v>5306018902600</v>
      </c>
      <c r="G785" s="18" t="s">
        <v>2518</v>
      </c>
      <c r="H785" s="18" t="s">
        <v>2517</v>
      </c>
      <c r="I785" s="18" t="s">
        <v>2515</v>
      </c>
      <c r="K785" s="18" t="s">
        <v>2512</v>
      </c>
      <c r="L785" s="18" t="s">
        <v>2514</v>
      </c>
      <c r="M785" s="18" t="s">
        <v>2511</v>
      </c>
      <c r="N785" s="16" t="s">
        <v>1830</v>
      </c>
      <c r="O785" s="16" t="s">
        <v>2500</v>
      </c>
      <c r="P785" s="16" t="s">
        <v>2499</v>
      </c>
      <c r="Q785" s="16" t="s">
        <v>1824</v>
      </c>
      <c r="R785" s="17" t="s">
        <v>1855</v>
      </c>
      <c r="S785" s="112" t="s">
        <v>2516</v>
      </c>
      <c r="T785" s="16" t="s">
        <v>2509</v>
      </c>
    </row>
    <row r="786" spans="1:20" x14ac:dyDescent="0.35">
      <c r="A786" s="18" t="s">
        <v>2502</v>
      </c>
      <c r="B786" s="18" t="s">
        <v>1862</v>
      </c>
      <c r="C786" s="17" t="s">
        <v>2501</v>
      </c>
      <c r="D786" s="17" t="s">
        <v>1867</v>
      </c>
      <c r="E786" s="17" t="s">
        <v>9520</v>
      </c>
      <c r="F786" s="26" t="str">
        <f t="shared" si="12"/>
        <v>5306019102600</v>
      </c>
      <c r="G786" s="18" t="s">
        <v>2508</v>
      </c>
      <c r="H786" s="18" t="s">
        <v>2507</v>
      </c>
      <c r="I786" s="18" t="s">
        <v>2506</v>
      </c>
      <c r="K786" s="18" t="s">
        <v>2383</v>
      </c>
      <c r="L786" s="18" t="s">
        <v>2505</v>
      </c>
      <c r="M786" s="18" t="s">
        <v>2504</v>
      </c>
      <c r="N786" s="16" t="s">
        <v>1830</v>
      </c>
      <c r="O786" s="16" t="s">
        <v>2500</v>
      </c>
      <c r="P786" s="16" t="s">
        <v>2499</v>
      </c>
      <c r="Q786" s="16" t="s">
        <v>1824</v>
      </c>
      <c r="R786" s="17" t="s">
        <v>1855</v>
      </c>
      <c r="S786" s="112" t="s">
        <v>2503</v>
      </c>
      <c r="T786" s="16" t="s">
        <v>2498</v>
      </c>
    </row>
    <row r="787" spans="1:20" x14ac:dyDescent="0.35">
      <c r="A787" s="18" t="s">
        <v>2344</v>
      </c>
      <c r="B787" s="18" t="s">
        <v>1862</v>
      </c>
      <c r="C787" s="17" t="s">
        <v>2491</v>
      </c>
      <c r="D787" s="17" t="s">
        <v>1914</v>
      </c>
      <c r="E787" s="17" t="s">
        <v>9520</v>
      </c>
      <c r="F787" s="26" t="str">
        <f t="shared" si="12"/>
        <v>5309005000200</v>
      </c>
      <c r="G787" s="18" t="s">
        <v>2497</v>
      </c>
      <c r="H787" s="18" t="s">
        <v>2496</v>
      </c>
      <c r="I787" s="18" t="s">
        <v>2493</v>
      </c>
      <c r="K787" s="18" t="s">
        <v>2400</v>
      </c>
      <c r="L787" s="18" t="s">
        <v>2492</v>
      </c>
      <c r="M787" s="18" t="s">
        <v>2495</v>
      </c>
      <c r="N787" s="16" t="s">
        <v>1827</v>
      </c>
      <c r="O787" s="16" t="s">
        <v>2380</v>
      </c>
      <c r="P787" s="16" t="s">
        <v>2379</v>
      </c>
      <c r="Q787" s="16" t="s">
        <v>1824</v>
      </c>
      <c r="R787" s="17" t="s">
        <v>1855</v>
      </c>
      <c r="S787" s="112" t="s">
        <v>2494</v>
      </c>
      <c r="T787" s="16" t="s">
        <v>2490</v>
      </c>
    </row>
    <row r="788" spans="1:20" x14ac:dyDescent="0.35">
      <c r="A788" s="18" t="s">
        <v>2344</v>
      </c>
      <c r="B788" s="18" t="s">
        <v>1862</v>
      </c>
      <c r="C788" s="17" t="s">
        <v>2482</v>
      </c>
      <c r="D788" s="17" t="s">
        <v>1914</v>
      </c>
      <c r="E788" s="17" t="s">
        <v>9520</v>
      </c>
      <c r="F788" s="26" t="str">
        <f t="shared" si="12"/>
        <v>5309005100200</v>
      </c>
      <c r="G788" s="18" t="s">
        <v>2489</v>
      </c>
      <c r="H788" s="18" t="s">
        <v>2488</v>
      </c>
      <c r="I788" s="18" t="s">
        <v>2485</v>
      </c>
      <c r="K788" s="18" t="s">
        <v>2400</v>
      </c>
      <c r="L788" s="18" t="s">
        <v>2484</v>
      </c>
      <c r="M788" s="18" t="s">
        <v>2483</v>
      </c>
      <c r="N788" s="16" t="s">
        <v>1827</v>
      </c>
      <c r="O788" s="16" t="s">
        <v>2340</v>
      </c>
      <c r="P788" s="16" t="s">
        <v>2339</v>
      </c>
      <c r="Q788" s="16" t="s">
        <v>1824</v>
      </c>
      <c r="R788" s="17" t="s">
        <v>1855</v>
      </c>
      <c r="S788" s="112" t="s">
        <v>2487</v>
      </c>
      <c r="T788" s="16" t="s">
        <v>2486</v>
      </c>
    </row>
    <row r="789" spans="1:20" x14ac:dyDescent="0.35">
      <c r="A789" s="18" t="s">
        <v>2344</v>
      </c>
      <c r="B789" s="18" t="s">
        <v>1862</v>
      </c>
      <c r="C789" s="17" t="s">
        <v>2477</v>
      </c>
      <c r="D789" s="17" t="s">
        <v>1914</v>
      </c>
      <c r="E789" s="17" t="s">
        <v>9520</v>
      </c>
      <c r="F789" s="26" t="str">
        <f t="shared" si="12"/>
        <v>5309005200200</v>
      </c>
      <c r="G789" s="18" t="s">
        <v>2481</v>
      </c>
      <c r="H789" s="18" t="s">
        <v>2480</v>
      </c>
      <c r="I789" s="18" t="s">
        <v>2476</v>
      </c>
      <c r="K789" s="18" t="s">
        <v>2400</v>
      </c>
      <c r="L789" s="18" t="s">
        <v>2475</v>
      </c>
      <c r="M789" s="18" t="s">
        <v>2479</v>
      </c>
      <c r="N789" s="16" t="s">
        <v>1827</v>
      </c>
      <c r="O789" s="16" t="s">
        <v>2340</v>
      </c>
      <c r="P789" s="16" t="s">
        <v>2339</v>
      </c>
      <c r="Q789" s="16" t="s">
        <v>1824</v>
      </c>
      <c r="R789" s="17" t="s">
        <v>1855</v>
      </c>
      <c r="S789" s="112" t="s">
        <v>2478</v>
      </c>
      <c r="T789" s="16" t="s">
        <v>2474</v>
      </c>
    </row>
    <row r="790" spans="1:20" x14ac:dyDescent="0.35">
      <c r="A790" s="18" t="s">
        <v>2344</v>
      </c>
      <c r="B790" s="18" t="s">
        <v>1862</v>
      </c>
      <c r="C790" s="17" t="s">
        <v>2466</v>
      </c>
      <c r="D790" s="17" t="s">
        <v>1914</v>
      </c>
      <c r="E790" s="17" t="s">
        <v>9520</v>
      </c>
      <c r="F790" s="26" t="str">
        <f t="shared" si="12"/>
        <v>5309007600200</v>
      </c>
      <c r="G790" s="18" t="s">
        <v>2473</v>
      </c>
      <c r="H790" s="18" t="s">
        <v>2472</v>
      </c>
      <c r="I790" s="18" t="s">
        <v>2471</v>
      </c>
      <c r="K790" s="18" t="s">
        <v>2465</v>
      </c>
      <c r="L790" s="18" t="s">
        <v>2470</v>
      </c>
      <c r="M790" s="18" t="s">
        <v>2469</v>
      </c>
      <c r="N790" s="16" t="s">
        <v>1827</v>
      </c>
      <c r="O790" s="16" t="s">
        <v>2380</v>
      </c>
      <c r="P790" s="16" t="s">
        <v>2379</v>
      </c>
      <c r="Q790" s="16" t="s">
        <v>1928</v>
      </c>
      <c r="R790" s="17" t="s">
        <v>1855</v>
      </c>
      <c r="S790" s="112" t="s">
        <v>2468</v>
      </c>
      <c r="T790" s="16" t="s">
        <v>2467</v>
      </c>
    </row>
    <row r="791" spans="1:20" x14ac:dyDescent="0.35">
      <c r="A791" s="18" t="s">
        <v>2344</v>
      </c>
      <c r="B791" s="18" t="s">
        <v>1862</v>
      </c>
      <c r="C791" s="17" t="s">
        <v>2462</v>
      </c>
      <c r="D791" s="17" t="s">
        <v>1914</v>
      </c>
      <c r="E791" s="17" t="s">
        <v>9520</v>
      </c>
      <c r="F791" s="26" t="str">
        <f t="shared" si="12"/>
        <v>5309008500200</v>
      </c>
      <c r="G791" s="18" t="s">
        <v>2464</v>
      </c>
      <c r="H791" s="18" t="s">
        <v>2461</v>
      </c>
      <c r="I791" s="18" t="s">
        <v>2460</v>
      </c>
      <c r="K791" s="18" t="s">
        <v>2324</v>
      </c>
      <c r="L791" s="18" t="s">
        <v>2459</v>
      </c>
      <c r="M791" s="18" t="s">
        <v>2458</v>
      </c>
      <c r="N791" s="16" t="s">
        <v>1827</v>
      </c>
      <c r="O791" s="16" t="s">
        <v>2340</v>
      </c>
      <c r="P791" s="16" t="s">
        <v>2339</v>
      </c>
      <c r="Q791" s="16" t="s">
        <v>1824</v>
      </c>
      <c r="R791" s="17" t="s">
        <v>1855</v>
      </c>
      <c r="S791" s="112" t="s">
        <v>2463</v>
      </c>
      <c r="T791" s="16" t="s">
        <v>2457</v>
      </c>
    </row>
    <row r="792" spans="1:20" x14ac:dyDescent="0.35">
      <c r="A792" s="18" t="s">
        <v>2344</v>
      </c>
      <c r="B792" s="18" t="s">
        <v>1862</v>
      </c>
      <c r="C792" s="17" t="s">
        <v>2449</v>
      </c>
      <c r="D792" s="17" t="s">
        <v>1914</v>
      </c>
      <c r="E792" s="17" t="s">
        <v>9520</v>
      </c>
      <c r="F792" s="26" t="str">
        <f t="shared" si="12"/>
        <v>5309008600200</v>
      </c>
      <c r="G792" s="18" t="s">
        <v>2456</v>
      </c>
      <c r="H792" s="18" t="s">
        <v>2455</v>
      </c>
      <c r="I792" s="18" t="s">
        <v>2451</v>
      </c>
      <c r="K792" s="18" t="s">
        <v>2324</v>
      </c>
      <c r="L792" s="18" t="s">
        <v>2450</v>
      </c>
      <c r="M792" s="18" t="s">
        <v>2454</v>
      </c>
      <c r="N792" s="16" t="s">
        <v>1827</v>
      </c>
      <c r="O792" s="16" t="s">
        <v>2380</v>
      </c>
      <c r="P792" s="16" t="s">
        <v>2379</v>
      </c>
      <c r="Q792" s="16" t="s">
        <v>1824</v>
      </c>
      <c r="R792" s="17" t="s">
        <v>1855</v>
      </c>
      <c r="S792" s="112" t="s">
        <v>2453</v>
      </c>
      <c r="T792" s="16" t="s">
        <v>2452</v>
      </c>
    </row>
    <row r="793" spans="1:20" x14ac:dyDescent="0.35">
      <c r="A793" s="18" t="s">
        <v>2344</v>
      </c>
      <c r="B793" s="18" t="s">
        <v>1862</v>
      </c>
      <c r="C793" s="17" t="s">
        <v>2445</v>
      </c>
      <c r="D793" s="17" t="s">
        <v>1914</v>
      </c>
      <c r="E793" s="17" t="s">
        <v>9520</v>
      </c>
      <c r="F793" s="26" t="str">
        <f t="shared" si="12"/>
        <v>5309009800200</v>
      </c>
      <c r="G793" s="18" t="s">
        <v>2448</v>
      </c>
      <c r="H793" s="18" t="s">
        <v>2447</v>
      </c>
      <c r="I793" s="18" t="s">
        <v>2444</v>
      </c>
      <c r="K793" s="18" t="s">
        <v>2407</v>
      </c>
      <c r="L793" s="18" t="s">
        <v>2443</v>
      </c>
      <c r="M793" s="18" t="s">
        <v>2442</v>
      </c>
      <c r="N793" s="16" t="s">
        <v>2078</v>
      </c>
      <c r="O793" s="16" t="s">
        <v>2380</v>
      </c>
      <c r="P793" s="16" t="s">
        <v>2379</v>
      </c>
      <c r="Q793" s="16" t="s">
        <v>1928</v>
      </c>
      <c r="R793" s="17" t="s">
        <v>1855</v>
      </c>
      <c r="S793" s="112" t="s">
        <v>2446</v>
      </c>
      <c r="T793" s="16" t="s">
        <v>2441</v>
      </c>
    </row>
    <row r="794" spans="1:20" x14ac:dyDescent="0.35">
      <c r="A794" s="18" t="s">
        <v>2344</v>
      </c>
      <c r="B794" s="18" t="s">
        <v>1862</v>
      </c>
      <c r="C794" s="17" t="s">
        <v>2434</v>
      </c>
      <c r="D794" s="17" t="s">
        <v>1914</v>
      </c>
      <c r="E794" s="17" t="s">
        <v>9520</v>
      </c>
      <c r="F794" s="26" t="str">
        <f t="shared" si="12"/>
        <v>5309010200200</v>
      </c>
      <c r="G794" s="18" t="s">
        <v>2440</v>
      </c>
      <c r="H794" s="18" t="s">
        <v>2439</v>
      </c>
      <c r="I794" s="18" t="s">
        <v>2436</v>
      </c>
      <c r="K794" s="18" t="s">
        <v>2433</v>
      </c>
      <c r="L794" s="18" t="s">
        <v>2435</v>
      </c>
      <c r="M794" s="18" t="s">
        <v>2438</v>
      </c>
      <c r="N794" s="16" t="s">
        <v>1827</v>
      </c>
      <c r="O794" s="16" t="s">
        <v>2380</v>
      </c>
      <c r="P794" s="16" t="s">
        <v>2379</v>
      </c>
      <c r="Q794" s="16" t="s">
        <v>1928</v>
      </c>
      <c r="R794" s="17" t="s">
        <v>1855</v>
      </c>
      <c r="S794" s="112" t="s">
        <v>2437</v>
      </c>
      <c r="T794" s="16" t="s">
        <v>2432</v>
      </c>
    </row>
    <row r="795" spans="1:20" x14ac:dyDescent="0.35">
      <c r="A795" s="18" t="s">
        <v>2344</v>
      </c>
      <c r="B795" s="18" t="s">
        <v>1862</v>
      </c>
      <c r="C795" s="17" t="s">
        <v>2425</v>
      </c>
      <c r="D795" s="17" t="s">
        <v>1914</v>
      </c>
      <c r="E795" s="17" t="s">
        <v>9520</v>
      </c>
      <c r="F795" s="26" t="str">
        <f t="shared" si="12"/>
        <v>5309010800200</v>
      </c>
      <c r="G795" s="18" t="s">
        <v>2431</v>
      </c>
      <c r="H795" s="18" t="s">
        <v>2430</v>
      </c>
      <c r="I795" s="18" t="s">
        <v>2427</v>
      </c>
      <c r="K795" s="18" t="s">
        <v>2407</v>
      </c>
      <c r="L795" s="18" t="s">
        <v>2426</v>
      </c>
      <c r="M795" s="18" t="s">
        <v>2429</v>
      </c>
      <c r="N795" s="16" t="s">
        <v>1827</v>
      </c>
      <c r="O795" s="16" t="s">
        <v>2380</v>
      </c>
      <c r="P795" s="16" t="s">
        <v>2379</v>
      </c>
      <c r="Q795" s="16" t="s">
        <v>1928</v>
      </c>
      <c r="R795" s="17" t="s">
        <v>1855</v>
      </c>
      <c r="S795" s="112" t="s">
        <v>2428</v>
      </c>
    </row>
    <row r="796" spans="1:20" x14ac:dyDescent="0.35">
      <c r="A796" s="18" t="s">
        <v>2344</v>
      </c>
      <c r="B796" s="18" t="s">
        <v>1862</v>
      </c>
      <c r="C796" s="17" t="s">
        <v>2422</v>
      </c>
      <c r="D796" s="17" t="s">
        <v>1914</v>
      </c>
      <c r="E796" s="17" t="s">
        <v>9520</v>
      </c>
      <c r="F796" s="26" t="str">
        <f t="shared" si="12"/>
        <v>5309013700200</v>
      </c>
      <c r="G796" s="18" t="s">
        <v>2424</v>
      </c>
      <c r="H796" s="18" t="s">
        <v>2421</v>
      </c>
      <c r="I796" s="18" t="s">
        <v>2420</v>
      </c>
      <c r="J796" s="16" t="s">
        <v>2419</v>
      </c>
      <c r="K796" s="18" t="s">
        <v>2418</v>
      </c>
      <c r="L796" s="18" t="s">
        <v>2417</v>
      </c>
      <c r="M796" s="18" t="s">
        <v>2416</v>
      </c>
      <c r="N796" s="16" t="s">
        <v>1827</v>
      </c>
      <c r="O796" s="16" t="s">
        <v>2380</v>
      </c>
      <c r="P796" s="16" t="s">
        <v>2379</v>
      </c>
      <c r="Q796" s="16" t="s">
        <v>1928</v>
      </c>
      <c r="R796" s="17" t="s">
        <v>1855</v>
      </c>
      <c r="S796" s="112" t="s">
        <v>2423</v>
      </c>
      <c r="T796" s="16" t="s">
        <v>2415</v>
      </c>
    </row>
    <row r="797" spans="1:20" x14ac:dyDescent="0.35">
      <c r="A797" s="18" t="s">
        <v>2344</v>
      </c>
      <c r="B797" s="18" t="s">
        <v>1862</v>
      </c>
      <c r="C797" s="17" t="s">
        <v>2408</v>
      </c>
      <c r="D797" s="17" t="s">
        <v>1879</v>
      </c>
      <c r="E797" s="17" t="s">
        <v>9520</v>
      </c>
      <c r="F797" s="26" t="str">
        <f t="shared" si="12"/>
        <v>5309030301600</v>
      </c>
      <c r="G797" s="18" t="s">
        <v>2414</v>
      </c>
      <c r="H797" s="18" t="s">
        <v>2413</v>
      </c>
      <c r="I797" s="18" t="s">
        <v>2412</v>
      </c>
      <c r="K797" s="18" t="s">
        <v>2407</v>
      </c>
      <c r="L797" s="18" t="s">
        <v>2411</v>
      </c>
      <c r="M797" s="18" t="s">
        <v>2410</v>
      </c>
      <c r="N797" s="16" t="s">
        <v>1829</v>
      </c>
      <c r="O797" s="16" t="s">
        <v>2380</v>
      </c>
      <c r="P797" s="16" t="s">
        <v>2379</v>
      </c>
      <c r="Q797" s="16" t="s">
        <v>1928</v>
      </c>
      <c r="R797" s="17" t="s">
        <v>1855</v>
      </c>
      <c r="S797" s="112" t="s">
        <v>2409</v>
      </c>
      <c r="T797" s="16" t="s">
        <v>2406</v>
      </c>
    </row>
    <row r="798" spans="1:20" x14ac:dyDescent="0.35">
      <c r="A798" s="18" t="s">
        <v>2344</v>
      </c>
      <c r="B798" s="18" t="s">
        <v>1862</v>
      </c>
      <c r="C798" s="17" t="s">
        <v>2402</v>
      </c>
      <c r="D798" s="17" t="s">
        <v>1879</v>
      </c>
      <c r="E798" s="17" t="s">
        <v>9520</v>
      </c>
      <c r="F798" s="26" t="str">
        <f t="shared" si="12"/>
        <v>5309030801600</v>
      </c>
      <c r="G798" s="18" t="s">
        <v>2405</v>
      </c>
      <c r="H798" s="18" t="s">
        <v>2404</v>
      </c>
      <c r="I798" s="18" t="s">
        <v>2401</v>
      </c>
      <c r="K798" s="18" t="s">
        <v>2400</v>
      </c>
      <c r="L798" s="18" t="s">
        <v>2399</v>
      </c>
      <c r="M798" s="18" t="s">
        <v>2398</v>
      </c>
      <c r="N798" s="16" t="s">
        <v>1829</v>
      </c>
      <c r="O798" s="16" t="s">
        <v>2340</v>
      </c>
      <c r="P798" s="16" t="s">
        <v>2339</v>
      </c>
      <c r="Q798" s="16" t="s">
        <v>1824</v>
      </c>
      <c r="R798" s="17" t="s">
        <v>1855</v>
      </c>
      <c r="S798" s="112" t="s">
        <v>2403</v>
      </c>
      <c r="T798" s="16" t="s">
        <v>2397</v>
      </c>
    </row>
    <row r="799" spans="1:20" x14ac:dyDescent="0.35">
      <c r="A799" s="18" t="s">
        <v>2344</v>
      </c>
      <c r="B799" s="18" t="s">
        <v>1862</v>
      </c>
      <c r="C799" s="17" t="s">
        <v>2393</v>
      </c>
      <c r="D799" s="17" t="s">
        <v>1879</v>
      </c>
      <c r="E799" s="17" t="s">
        <v>9520</v>
      </c>
      <c r="F799" s="26" t="str">
        <f t="shared" si="12"/>
        <v>5309030901600</v>
      </c>
      <c r="G799" s="18" t="s">
        <v>2396</v>
      </c>
      <c r="H799" s="18" t="s">
        <v>2395</v>
      </c>
      <c r="I799" s="18" t="s">
        <v>2392</v>
      </c>
      <c r="K799" s="18" t="s">
        <v>2324</v>
      </c>
      <c r="L799" s="18" t="s">
        <v>2391</v>
      </c>
      <c r="M799" s="18" t="s">
        <v>2390</v>
      </c>
      <c r="N799" s="16" t="s">
        <v>1829</v>
      </c>
      <c r="O799" s="16" t="s">
        <v>2380</v>
      </c>
      <c r="P799" s="16" t="s">
        <v>2379</v>
      </c>
      <c r="Q799" s="16" t="s">
        <v>1824</v>
      </c>
      <c r="R799" s="17" t="s">
        <v>1855</v>
      </c>
      <c r="S799" s="112" t="s">
        <v>2394</v>
      </c>
      <c r="T799" s="16" t="s">
        <v>2389</v>
      </c>
    </row>
    <row r="800" spans="1:20" x14ac:dyDescent="0.35">
      <c r="A800" s="18" t="s">
        <v>2344</v>
      </c>
      <c r="B800" s="18" t="s">
        <v>1862</v>
      </c>
      <c r="C800" s="17" t="s">
        <v>2386</v>
      </c>
      <c r="D800" s="17" t="s">
        <v>1949</v>
      </c>
      <c r="E800" s="17" t="s">
        <v>9520</v>
      </c>
      <c r="F800" s="26" t="str">
        <f t="shared" si="12"/>
        <v>5309060600400</v>
      </c>
      <c r="G800" s="18" t="s">
        <v>2388</v>
      </c>
      <c r="H800" s="18" t="s">
        <v>2385</v>
      </c>
      <c r="I800" s="18" t="s">
        <v>2384</v>
      </c>
      <c r="K800" s="18" t="s">
        <v>2383</v>
      </c>
      <c r="L800" s="18" t="s">
        <v>2382</v>
      </c>
      <c r="M800" s="18" t="s">
        <v>2381</v>
      </c>
      <c r="N800" s="16" t="s">
        <v>2078</v>
      </c>
      <c r="O800" s="16" t="s">
        <v>2380</v>
      </c>
      <c r="P800" s="16" t="s">
        <v>2379</v>
      </c>
      <c r="Q800" s="16" t="s">
        <v>1928</v>
      </c>
      <c r="R800" s="17" t="s">
        <v>1855</v>
      </c>
      <c r="S800" s="112" t="s">
        <v>2387</v>
      </c>
      <c r="T800" s="16" t="s">
        <v>2378</v>
      </c>
    </row>
    <row r="801" spans="1:20" x14ac:dyDescent="0.35">
      <c r="A801" s="18" t="s">
        <v>2344</v>
      </c>
      <c r="B801" s="18" t="s">
        <v>1862</v>
      </c>
      <c r="C801" s="17" t="s">
        <v>2371</v>
      </c>
      <c r="D801" s="17" t="s">
        <v>1867</v>
      </c>
      <c r="E801" s="17" t="s">
        <v>9520</v>
      </c>
      <c r="F801" s="26" t="str">
        <f t="shared" si="12"/>
        <v>5309070102600</v>
      </c>
      <c r="G801" s="18" t="s">
        <v>2377</v>
      </c>
      <c r="H801" s="18" t="s">
        <v>2376</v>
      </c>
      <c r="I801" s="18" t="s">
        <v>2373</v>
      </c>
      <c r="K801" s="18" t="s">
        <v>2370</v>
      </c>
      <c r="L801" s="18" t="s">
        <v>2372</v>
      </c>
      <c r="M801" s="18" t="s">
        <v>2375</v>
      </c>
      <c r="N801" s="16" t="s">
        <v>1830</v>
      </c>
      <c r="O801" s="16" t="s">
        <v>2340</v>
      </c>
      <c r="P801" s="16" t="s">
        <v>2339</v>
      </c>
      <c r="Q801" s="16" t="s">
        <v>1824</v>
      </c>
      <c r="R801" s="17" t="s">
        <v>1855</v>
      </c>
      <c r="S801" s="112" t="s">
        <v>2374</v>
      </c>
      <c r="T801" s="16" t="s">
        <v>2369</v>
      </c>
    </row>
    <row r="802" spans="1:20" x14ac:dyDescent="0.35">
      <c r="A802" s="18" t="s">
        <v>2344</v>
      </c>
      <c r="B802" s="18" t="s">
        <v>1862</v>
      </c>
      <c r="C802" s="17" t="s">
        <v>2361</v>
      </c>
      <c r="D802" s="17" t="s">
        <v>1867</v>
      </c>
      <c r="E802" s="17" t="s">
        <v>9520</v>
      </c>
      <c r="F802" s="26" t="str">
        <f t="shared" si="12"/>
        <v>5309070202600</v>
      </c>
      <c r="G802" s="18" t="s">
        <v>2368</v>
      </c>
      <c r="H802" s="18" t="s">
        <v>2367</v>
      </c>
      <c r="I802" s="18" t="s">
        <v>2363</v>
      </c>
      <c r="K802" s="18" t="s">
        <v>2360</v>
      </c>
      <c r="L802" s="18" t="s">
        <v>2362</v>
      </c>
      <c r="M802" s="18" t="s">
        <v>2366</v>
      </c>
      <c r="N802" s="16" t="s">
        <v>1830</v>
      </c>
      <c r="O802" s="16" t="s">
        <v>2351</v>
      </c>
      <c r="P802" s="16" t="s">
        <v>2339</v>
      </c>
      <c r="Q802" s="16" t="s">
        <v>1824</v>
      </c>
      <c r="R802" s="17" t="s">
        <v>1855</v>
      </c>
      <c r="S802" s="112" t="s">
        <v>2365</v>
      </c>
      <c r="T802" s="16" t="s">
        <v>2364</v>
      </c>
    </row>
    <row r="803" spans="1:20" x14ac:dyDescent="0.35">
      <c r="A803" s="18" t="s">
        <v>2344</v>
      </c>
      <c r="B803" s="18" t="s">
        <v>1862</v>
      </c>
      <c r="C803" s="17" t="s">
        <v>2355</v>
      </c>
      <c r="D803" s="17" t="s">
        <v>1867</v>
      </c>
      <c r="E803" s="17" t="s">
        <v>9520</v>
      </c>
      <c r="F803" s="26" t="str">
        <f t="shared" si="12"/>
        <v>5309070302600</v>
      </c>
      <c r="G803" s="18" t="s">
        <v>2359</v>
      </c>
      <c r="H803" s="18" t="s">
        <v>2358</v>
      </c>
      <c r="I803" s="18" t="s">
        <v>2354</v>
      </c>
      <c r="K803" s="18" t="s">
        <v>2353</v>
      </c>
      <c r="L803" s="18" t="s">
        <v>2352</v>
      </c>
      <c r="M803" s="18" t="s">
        <v>2357</v>
      </c>
      <c r="N803" s="16" t="s">
        <v>1830</v>
      </c>
      <c r="O803" s="16" t="s">
        <v>2351</v>
      </c>
      <c r="P803" s="16" t="s">
        <v>2339</v>
      </c>
      <c r="Q803" s="16" t="s">
        <v>1824</v>
      </c>
      <c r="R803" s="17" t="s">
        <v>1855</v>
      </c>
      <c r="S803" s="112" t="s">
        <v>2356</v>
      </c>
    </row>
    <row r="804" spans="1:20" x14ac:dyDescent="0.35">
      <c r="A804" s="18" t="s">
        <v>2344</v>
      </c>
      <c r="B804" s="18" t="s">
        <v>1862</v>
      </c>
      <c r="C804" s="17" t="s">
        <v>2343</v>
      </c>
      <c r="D804" s="17" t="s">
        <v>1867</v>
      </c>
      <c r="E804" s="17" t="s">
        <v>9520</v>
      </c>
      <c r="F804" s="26" t="str">
        <f t="shared" si="12"/>
        <v>5309070902600</v>
      </c>
      <c r="G804" s="18" t="s">
        <v>2350</v>
      </c>
      <c r="H804" s="18" t="s">
        <v>2349</v>
      </c>
      <c r="I804" s="18" t="s">
        <v>2348</v>
      </c>
      <c r="K804" s="18" t="s">
        <v>2342</v>
      </c>
      <c r="L804" s="18" t="s">
        <v>2347</v>
      </c>
      <c r="M804" s="18" t="s">
        <v>2341</v>
      </c>
      <c r="N804" s="16" t="s">
        <v>1830</v>
      </c>
      <c r="O804" s="16" t="s">
        <v>2340</v>
      </c>
      <c r="P804" s="16" t="s">
        <v>2339</v>
      </c>
      <c r="Q804" s="16" t="s">
        <v>1824</v>
      </c>
      <c r="R804" s="17" t="s">
        <v>1855</v>
      </c>
      <c r="S804" s="112" t="s">
        <v>2346</v>
      </c>
      <c r="T804" s="16" t="s">
        <v>2345</v>
      </c>
    </row>
    <row r="805" spans="1:20" x14ac:dyDescent="0.35">
      <c r="A805" s="18" t="s">
        <v>2254</v>
      </c>
      <c r="B805" s="18" t="s">
        <v>1862</v>
      </c>
      <c r="C805" s="17" t="s">
        <v>2334</v>
      </c>
      <c r="D805" s="17" t="s">
        <v>1949</v>
      </c>
      <c r="E805" s="17" t="s">
        <v>9520</v>
      </c>
      <c r="F805" s="26" t="str">
        <f t="shared" si="12"/>
        <v>5310200100400</v>
      </c>
      <c r="G805" s="18" t="s">
        <v>2338</v>
      </c>
      <c r="H805" s="18" t="s">
        <v>2337</v>
      </c>
      <c r="I805" s="18" t="s">
        <v>2333</v>
      </c>
      <c r="J805" s="16" t="s">
        <v>2333</v>
      </c>
      <c r="K805" s="18" t="s">
        <v>2267</v>
      </c>
      <c r="L805" s="18" t="s">
        <v>2332</v>
      </c>
      <c r="M805" s="18" t="s">
        <v>2331</v>
      </c>
      <c r="N805" s="16" t="s">
        <v>1827</v>
      </c>
      <c r="O805" s="16" t="s">
        <v>2265</v>
      </c>
      <c r="P805" s="16" t="s">
        <v>2264</v>
      </c>
      <c r="Q805" s="16" t="s">
        <v>1824</v>
      </c>
      <c r="R805" s="17" t="s">
        <v>1855</v>
      </c>
      <c r="S805" s="112" t="s">
        <v>2336</v>
      </c>
      <c r="T805" s="16" t="s">
        <v>2335</v>
      </c>
    </row>
    <row r="806" spans="1:20" x14ac:dyDescent="0.35">
      <c r="A806" s="18" t="s">
        <v>2254</v>
      </c>
      <c r="B806" s="18" t="s">
        <v>1862</v>
      </c>
      <c r="C806" s="17" t="s">
        <v>2327</v>
      </c>
      <c r="D806" s="17" t="s">
        <v>1949</v>
      </c>
      <c r="E806" s="17" t="s">
        <v>9520</v>
      </c>
      <c r="F806" s="26" t="str">
        <f t="shared" si="12"/>
        <v>5310200200400</v>
      </c>
      <c r="G806" s="18" t="s">
        <v>2330</v>
      </c>
      <c r="H806" s="18" t="s">
        <v>2326</v>
      </c>
      <c r="I806" s="18" t="s">
        <v>2325</v>
      </c>
      <c r="K806" s="18" t="s">
        <v>2324</v>
      </c>
      <c r="L806" s="18" t="s">
        <v>2323</v>
      </c>
      <c r="M806" s="18" t="s">
        <v>2322</v>
      </c>
      <c r="N806" s="16" t="s">
        <v>1827</v>
      </c>
      <c r="O806" s="16" t="s">
        <v>2265</v>
      </c>
      <c r="P806" s="16" t="s">
        <v>2264</v>
      </c>
      <c r="Q806" s="16" t="s">
        <v>1824</v>
      </c>
      <c r="R806" s="17" t="s">
        <v>1855</v>
      </c>
      <c r="S806" s="112" t="s">
        <v>2329</v>
      </c>
      <c r="T806" s="16" t="s">
        <v>2328</v>
      </c>
    </row>
    <row r="807" spans="1:20" x14ac:dyDescent="0.35">
      <c r="A807" s="18" t="s">
        <v>2254</v>
      </c>
      <c r="B807" s="18" t="s">
        <v>1862</v>
      </c>
      <c r="C807" s="17" t="s">
        <v>2314</v>
      </c>
      <c r="D807" s="17" t="s">
        <v>1867</v>
      </c>
      <c r="E807" s="17" t="s">
        <v>9520</v>
      </c>
      <c r="F807" s="26" t="str">
        <f t="shared" si="12"/>
        <v>5310200602600</v>
      </c>
      <c r="G807" s="18" t="s">
        <v>2321</v>
      </c>
      <c r="H807" s="18" t="s">
        <v>2320</v>
      </c>
      <c r="I807" s="18" t="s">
        <v>2317</v>
      </c>
      <c r="K807" s="18" t="s">
        <v>2315</v>
      </c>
      <c r="L807" s="18" t="s">
        <v>2316</v>
      </c>
      <c r="M807" s="18" t="s">
        <v>2319</v>
      </c>
      <c r="N807" s="16" t="s">
        <v>1830</v>
      </c>
      <c r="O807" s="16" t="s">
        <v>2145</v>
      </c>
      <c r="P807" s="16" t="s">
        <v>1825</v>
      </c>
      <c r="Q807" s="16" t="s">
        <v>1824</v>
      </c>
      <c r="R807" s="17" t="s">
        <v>1855</v>
      </c>
      <c r="S807" s="112" t="s">
        <v>2318</v>
      </c>
      <c r="T807" s="16" t="s">
        <v>2313</v>
      </c>
    </row>
    <row r="808" spans="1:20" x14ac:dyDescent="0.35">
      <c r="A808" s="18" t="s">
        <v>2254</v>
      </c>
      <c r="B808" s="18" t="s">
        <v>1862</v>
      </c>
      <c r="C808" s="17" t="s">
        <v>2305</v>
      </c>
      <c r="D808" s="17" t="s">
        <v>1867</v>
      </c>
      <c r="E808" s="17" t="s">
        <v>9520</v>
      </c>
      <c r="F808" s="26" t="str">
        <f t="shared" si="12"/>
        <v>5310201102600</v>
      </c>
      <c r="G808" s="18" t="s">
        <v>2312</v>
      </c>
      <c r="H808" s="18" t="s">
        <v>2311</v>
      </c>
      <c r="I808" s="18" t="s">
        <v>2310</v>
      </c>
      <c r="K808" s="18" t="s">
        <v>2304</v>
      </c>
      <c r="L808" s="18" t="s">
        <v>2309</v>
      </c>
      <c r="M808" s="18" t="s">
        <v>2308</v>
      </c>
      <c r="N808" s="16" t="s">
        <v>1830</v>
      </c>
      <c r="O808" s="16" t="s">
        <v>2145</v>
      </c>
      <c r="P808" s="16" t="s">
        <v>1825</v>
      </c>
      <c r="Q808" s="16" t="s">
        <v>1824</v>
      </c>
      <c r="R808" s="17" t="s">
        <v>1855</v>
      </c>
      <c r="S808" s="112" t="s">
        <v>2307</v>
      </c>
      <c r="T808" s="16" t="s">
        <v>2306</v>
      </c>
    </row>
    <row r="809" spans="1:20" x14ac:dyDescent="0.35">
      <c r="A809" s="18" t="s">
        <v>2254</v>
      </c>
      <c r="B809" s="18" t="s">
        <v>1862</v>
      </c>
      <c r="C809" s="17" t="s">
        <v>2299</v>
      </c>
      <c r="D809" s="17" t="s">
        <v>1867</v>
      </c>
      <c r="E809" s="17" t="s">
        <v>9520</v>
      </c>
      <c r="F809" s="26" t="str">
        <f t="shared" si="12"/>
        <v>5310202102600</v>
      </c>
      <c r="G809" s="18" t="s">
        <v>2303</v>
      </c>
      <c r="H809" s="18" t="s">
        <v>2302</v>
      </c>
      <c r="I809" s="18" t="s">
        <v>2298</v>
      </c>
      <c r="J809" s="16" t="s">
        <v>2297</v>
      </c>
      <c r="K809" s="18" t="s">
        <v>2296</v>
      </c>
      <c r="L809" s="18" t="s">
        <v>2295</v>
      </c>
      <c r="M809" s="18" t="s">
        <v>2301</v>
      </c>
      <c r="N809" s="16" t="s">
        <v>1830</v>
      </c>
      <c r="O809" s="16" t="s">
        <v>2265</v>
      </c>
      <c r="P809" s="16" t="s">
        <v>2264</v>
      </c>
      <c r="Q809" s="16" t="s">
        <v>1824</v>
      </c>
      <c r="R809" s="17" t="s">
        <v>1855</v>
      </c>
      <c r="S809" s="112" t="s">
        <v>2300</v>
      </c>
      <c r="T809" s="16" t="s">
        <v>2294</v>
      </c>
    </row>
    <row r="810" spans="1:20" x14ac:dyDescent="0.35">
      <c r="A810" s="18" t="s">
        <v>2254</v>
      </c>
      <c r="B810" s="18" t="s">
        <v>1862</v>
      </c>
      <c r="C810" s="17" t="s">
        <v>2288</v>
      </c>
      <c r="D810" s="17" t="s">
        <v>1867</v>
      </c>
      <c r="E810" s="17" t="s">
        <v>9520</v>
      </c>
      <c r="F810" s="26" t="str">
        <f t="shared" si="12"/>
        <v>5310206002600</v>
      </c>
      <c r="G810" s="18" t="s">
        <v>2293</v>
      </c>
      <c r="H810" s="18" t="s">
        <v>2287</v>
      </c>
      <c r="I810" s="18" t="s">
        <v>2292</v>
      </c>
      <c r="J810" s="16" t="s">
        <v>2286</v>
      </c>
      <c r="K810" s="18" t="s">
        <v>2285</v>
      </c>
      <c r="L810" s="18" t="s">
        <v>2291</v>
      </c>
      <c r="M810" s="18" t="s">
        <v>2290</v>
      </c>
      <c r="N810" s="16" t="s">
        <v>1830</v>
      </c>
      <c r="O810" s="16" t="s">
        <v>2145</v>
      </c>
      <c r="P810" s="16" t="s">
        <v>1825</v>
      </c>
      <c r="Q810" s="16" t="s">
        <v>1824</v>
      </c>
      <c r="R810" s="17" t="s">
        <v>1855</v>
      </c>
      <c r="S810" s="112" t="s">
        <v>2289</v>
      </c>
      <c r="T810" s="16" t="s">
        <v>2284</v>
      </c>
    </row>
    <row r="811" spans="1:20" x14ac:dyDescent="0.35">
      <c r="A811" s="18" t="s">
        <v>2254</v>
      </c>
      <c r="B811" s="18" t="s">
        <v>1862</v>
      </c>
      <c r="C811" s="17" t="s">
        <v>2279</v>
      </c>
      <c r="D811" s="17" t="s">
        <v>1914</v>
      </c>
      <c r="E811" s="17" t="s">
        <v>9520</v>
      </c>
      <c r="F811" s="26" t="str">
        <f t="shared" si="12"/>
        <v>5310206900200</v>
      </c>
      <c r="G811" s="18" t="s">
        <v>2283</v>
      </c>
      <c r="H811" s="18" t="s">
        <v>2282</v>
      </c>
      <c r="I811" s="18" t="s">
        <v>2278</v>
      </c>
      <c r="K811" s="18" t="s">
        <v>2277</v>
      </c>
      <c r="L811" s="18" t="s">
        <v>2276</v>
      </c>
      <c r="M811" s="18" t="s">
        <v>2275</v>
      </c>
      <c r="N811" s="16" t="s">
        <v>2078</v>
      </c>
      <c r="O811" s="16" t="s">
        <v>2265</v>
      </c>
      <c r="P811" s="16" t="s">
        <v>2264</v>
      </c>
      <c r="Q811" s="16" t="s">
        <v>1824</v>
      </c>
      <c r="R811" s="17" t="s">
        <v>1855</v>
      </c>
      <c r="S811" s="112" t="s">
        <v>2281</v>
      </c>
      <c r="T811" s="16" t="s">
        <v>2280</v>
      </c>
    </row>
    <row r="812" spans="1:20" x14ac:dyDescent="0.35">
      <c r="A812" s="18" t="s">
        <v>2254</v>
      </c>
      <c r="B812" s="18" t="s">
        <v>1862</v>
      </c>
      <c r="C812" s="17" t="s">
        <v>2270</v>
      </c>
      <c r="D812" s="17" t="s">
        <v>1928</v>
      </c>
      <c r="E812" s="17" t="s">
        <v>9520</v>
      </c>
      <c r="F812" s="26" t="str">
        <f t="shared" si="12"/>
        <v>5310212201700</v>
      </c>
      <c r="G812" s="18" t="s">
        <v>2274</v>
      </c>
      <c r="H812" s="18" t="s">
        <v>2273</v>
      </c>
      <c r="I812" s="18" t="s">
        <v>2269</v>
      </c>
      <c r="J812" s="16" t="s">
        <v>2268</v>
      </c>
      <c r="K812" s="18" t="s">
        <v>2267</v>
      </c>
      <c r="L812" s="18" t="s">
        <v>2266</v>
      </c>
      <c r="M812" s="18" t="s">
        <v>2272</v>
      </c>
      <c r="N812" s="16" t="s">
        <v>1829</v>
      </c>
      <c r="O812" s="16" t="s">
        <v>2265</v>
      </c>
      <c r="P812" s="16" t="s">
        <v>2264</v>
      </c>
      <c r="Q812" s="16" t="s">
        <v>1824</v>
      </c>
      <c r="R812" s="17" t="s">
        <v>1855</v>
      </c>
      <c r="S812" s="112" t="s">
        <v>2271</v>
      </c>
      <c r="T812" s="16" t="s">
        <v>2263</v>
      </c>
    </row>
    <row r="813" spans="1:20" x14ac:dyDescent="0.35">
      <c r="A813" s="18" t="s">
        <v>2254</v>
      </c>
      <c r="B813" s="18" t="s">
        <v>1862</v>
      </c>
      <c r="C813" s="17" t="s">
        <v>2253</v>
      </c>
      <c r="D813" s="17" t="s">
        <v>1867</v>
      </c>
      <c r="E813" s="17" t="s">
        <v>9520</v>
      </c>
      <c r="F813" s="26" t="str">
        <f t="shared" si="12"/>
        <v>5310214002600</v>
      </c>
      <c r="G813" s="18" t="s">
        <v>2262</v>
      </c>
      <c r="H813" s="18" t="s">
        <v>2261</v>
      </c>
      <c r="I813" s="18" t="s">
        <v>2260</v>
      </c>
      <c r="K813" s="18" t="s">
        <v>2256</v>
      </c>
      <c r="L813" s="18" t="s">
        <v>2259</v>
      </c>
      <c r="M813" s="18" t="s">
        <v>2258</v>
      </c>
      <c r="N813" s="16" t="s">
        <v>1830</v>
      </c>
      <c r="O813" s="16" t="s">
        <v>2145</v>
      </c>
      <c r="P813" s="16" t="s">
        <v>1825</v>
      </c>
      <c r="Q813" s="16" t="s">
        <v>1824</v>
      </c>
      <c r="R813" s="17" t="s">
        <v>1855</v>
      </c>
      <c r="S813" s="112" t="s">
        <v>2257</v>
      </c>
      <c r="T813" s="16" t="s">
        <v>2255</v>
      </c>
    </row>
    <row r="814" spans="1:20" x14ac:dyDescent="0.35">
      <c r="A814" s="18" t="s">
        <v>2149</v>
      </c>
      <c r="B814" s="18" t="s">
        <v>1862</v>
      </c>
      <c r="C814" s="17" t="s">
        <v>2249</v>
      </c>
      <c r="D814" s="17" t="s">
        <v>1867</v>
      </c>
      <c r="E814" s="17" t="s">
        <v>9520</v>
      </c>
      <c r="F814" s="26" t="str">
        <f t="shared" si="12"/>
        <v>5409200102600</v>
      </c>
      <c r="G814" s="18" t="s">
        <v>2252</v>
      </c>
      <c r="H814" s="18" t="s">
        <v>2251</v>
      </c>
      <c r="I814" s="18" t="s">
        <v>2152</v>
      </c>
      <c r="J814" s="16" t="s">
        <v>2147</v>
      </c>
      <c r="K814" s="18" t="s">
        <v>2146</v>
      </c>
      <c r="L814" s="18" t="s">
        <v>2151</v>
      </c>
      <c r="M814" s="18" t="s">
        <v>2150</v>
      </c>
      <c r="N814" s="16" t="s">
        <v>1834</v>
      </c>
      <c r="O814" s="16" t="s">
        <v>2145</v>
      </c>
      <c r="P814" s="16" t="s">
        <v>1825</v>
      </c>
      <c r="Q814" s="16" t="s">
        <v>1842</v>
      </c>
      <c r="R814" s="17" t="s">
        <v>1855</v>
      </c>
      <c r="S814" s="112" t="s">
        <v>2250</v>
      </c>
      <c r="T814" s="16" t="s">
        <v>2247</v>
      </c>
    </row>
    <row r="815" spans="1:20" x14ac:dyDescent="0.35">
      <c r="A815" s="18" t="s">
        <v>2149</v>
      </c>
      <c r="B815" s="18" t="s">
        <v>1862</v>
      </c>
      <c r="C815" s="17" t="s">
        <v>2241</v>
      </c>
      <c r="D815" s="17" t="s">
        <v>1867</v>
      </c>
      <c r="E815" s="17" t="s">
        <v>9520</v>
      </c>
      <c r="F815" s="26" t="str">
        <f t="shared" si="12"/>
        <v>5409200202600</v>
      </c>
      <c r="G815" s="18" t="s">
        <v>2246</v>
      </c>
      <c r="H815" s="18" t="s">
        <v>2245</v>
      </c>
      <c r="I815" s="18" t="s">
        <v>2244</v>
      </c>
      <c r="K815" s="18" t="s">
        <v>2240</v>
      </c>
      <c r="L815" s="18" t="s">
        <v>2243</v>
      </c>
      <c r="M815" s="18" t="s">
        <v>2239</v>
      </c>
      <c r="N815" s="16" t="s">
        <v>1830</v>
      </c>
      <c r="O815" s="16" t="s">
        <v>2156</v>
      </c>
      <c r="P815" s="16" t="s">
        <v>1821</v>
      </c>
      <c r="Q815" s="16" t="s">
        <v>1842</v>
      </c>
      <c r="R815" s="17" t="s">
        <v>1855</v>
      </c>
      <c r="S815" s="112" t="s">
        <v>2242</v>
      </c>
      <c r="T815" s="16" t="s">
        <v>2238</v>
      </c>
    </row>
    <row r="816" spans="1:20" x14ac:dyDescent="0.35">
      <c r="A816" s="18" t="s">
        <v>2149</v>
      </c>
      <c r="B816" s="18" t="s">
        <v>1862</v>
      </c>
      <c r="C816" s="17" t="s">
        <v>2231</v>
      </c>
      <c r="D816" s="17" t="s">
        <v>1867</v>
      </c>
      <c r="E816" s="17" t="s">
        <v>9520</v>
      </c>
      <c r="F816" s="26" t="str">
        <f t="shared" si="12"/>
        <v>5409200402600</v>
      </c>
      <c r="G816" s="18" t="s">
        <v>2237</v>
      </c>
      <c r="H816" s="18" t="s">
        <v>2236</v>
      </c>
      <c r="I816" s="18" t="s">
        <v>2235</v>
      </c>
      <c r="K816" s="18" t="s">
        <v>2230</v>
      </c>
      <c r="L816" s="18" t="s">
        <v>2232</v>
      </c>
      <c r="M816" s="18" t="s">
        <v>2234</v>
      </c>
      <c r="N816" s="16" t="s">
        <v>1830</v>
      </c>
      <c r="O816" s="16" t="s">
        <v>2156</v>
      </c>
      <c r="P816" s="16" t="s">
        <v>1821</v>
      </c>
      <c r="Q816" s="16" t="s">
        <v>1842</v>
      </c>
      <c r="R816" s="17" t="s">
        <v>1855</v>
      </c>
      <c r="S816" s="112" t="s">
        <v>2233</v>
      </c>
      <c r="T816" s="16" t="s">
        <v>2229</v>
      </c>
    </row>
    <row r="817" spans="1:20" x14ac:dyDescent="0.35">
      <c r="A817" s="18" t="s">
        <v>2149</v>
      </c>
      <c r="B817" s="18" t="s">
        <v>1862</v>
      </c>
      <c r="C817" s="17" t="s">
        <v>2226</v>
      </c>
      <c r="D817" s="17" t="s">
        <v>1867</v>
      </c>
      <c r="E817" s="17" t="s">
        <v>9520</v>
      </c>
      <c r="F817" s="26" t="str">
        <f t="shared" si="12"/>
        <v>5409200702600</v>
      </c>
      <c r="G817" s="18" t="s">
        <v>2228</v>
      </c>
      <c r="H817" s="18" t="s">
        <v>2225</v>
      </c>
      <c r="I817" s="18" t="s">
        <v>2224</v>
      </c>
      <c r="K817" s="18" t="s">
        <v>2223</v>
      </c>
      <c r="L817" s="18" t="s">
        <v>2222</v>
      </c>
      <c r="M817" s="18" t="s">
        <v>2221</v>
      </c>
      <c r="N817" s="16" t="s">
        <v>1830</v>
      </c>
      <c r="O817" s="16" t="s">
        <v>2145</v>
      </c>
      <c r="P817" s="16" t="s">
        <v>1825</v>
      </c>
      <c r="Q817" s="16" t="s">
        <v>1842</v>
      </c>
      <c r="R817" s="17" t="s">
        <v>1855</v>
      </c>
      <c r="S817" s="112" t="s">
        <v>2227</v>
      </c>
      <c r="T817" s="16" t="s">
        <v>2220</v>
      </c>
    </row>
    <row r="818" spans="1:20" x14ac:dyDescent="0.35">
      <c r="A818" s="18" t="s">
        <v>2149</v>
      </c>
      <c r="B818" s="18" t="s">
        <v>1862</v>
      </c>
      <c r="C818" s="17" t="s">
        <v>2216</v>
      </c>
      <c r="D818" s="17" t="s">
        <v>1867</v>
      </c>
      <c r="E818" s="17" t="s">
        <v>9520</v>
      </c>
      <c r="F818" s="26" t="str">
        <f t="shared" si="12"/>
        <v>5409201002600</v>
      </c>
      <c r="G818" s="18" t="s">
        <v>2219</v>
      </c>
      <c r="H818" s="18" t="s">
        <v>2218</v>
      </c>
      <c r="I818" s="18" t="s">
        <v>2215</v>
      </c>
      <c r="K818" s="18" t="s">
        <v>2214</v>
      </c>
      <c r="L818" s="18" t="s">
        <v>2213</v>
      </c>
      <c r="M818" s="18" t="s">
        <v>2212</v>
      </c>
      <c r="N818" s="16" t="s">
        <v>1827</v>
      </c>
      <c r="O818" s="16" t="s">
        <v>2145</v>
      </c>
      <c r="P818" s="16" t="s">
        <v>1825</v>
      </c>
      <c r="Q818" s="16" t="s">
        <v>1842</v>
      </c>
      <c r="R818" s="17" t="s">
        <v>1855</v>
      </c>
      <c r="S818" s="112" t="s">
        <v>2217</v>
      </c>
      <c r="T818" s="16" t="s">
        <v>2211</v>
      </c>
    </row>
    <row r="819" spans="1:20" x14ac:dyDescent="0.35">
      <c r="A819" s="18" t="s">
        <v>2149</v>
      </c>
      <c r="B819" s="18" t="s">
        <v>1862</v>
      </c>
      <c r="C819" s="17" t="s">
        <v>2204</v>
      </c>
      <c r="D819" s="17" t="s">
        <v>1867</v>
      </c>
      <c r="E819" s="17" t="s">
        <v>9520</v>
      </c>
      <c r="F819" s="26" t="str">
        <f t="shared" si="12"/>
        <v>5409201102600</v>
      </c>
      <c r="G819" s="18" t="s">
        <v>2210</v>
      </c>
      <c r="H819" s="18" t="s">
        <v>2209</v>
      </c>
      <c r="I819" s="18" t="s">
        <v>2206</v>
      </c>
      <c r="K819" s="18" t="s">
        <v>2203</v>
      </c>
      <c r="L819" s="18" t="s">
        <v>2205</v>
      </c>
      <c r="M819" s="18" t="s">
        <v>2208</v>
      </c>
      <c r="N819" s="16" t="s">
        <v>1830</v>
      </c>
      <c r="O819" s="16" t="s">
        <v>2145</v>
      </c>
      <c r="P819" s="16" t="s">
        <v>1825</v>
      </c>
      <c r="Q819" s="16" t="s">
        <v>1842</v>
      </c>
      <c r="R819" s="17" t="s">
        <v>1855</v>
      </c>
      <c r="S819" s="112" t="s">
        <v>2207</v>
      </c>
      <c r="T819" s="16" t="s">
        <v>2202</v>
      </c>
    </row>
    <row r="820" spans="1:20" x14ac:dyDescent="0.35">
      <c r="A820" s="18" t="s">
        <v>2149</v>
      </c>
      <c r="B820" s="18" t="s">
        <v>1862</v>
      </c>
      <c r="C820" s="17" t="s">
        <v>2198</v>
      </c>
      <c r="D820" s="17" t="s">
        <v>1814</v>
      </c>
      <c r="E820" s="17" t="s">
        <v>9520</v>
      </c>
      <c r="F820" s="26" t="str">
        <f t="shared" si="12"/>
        <v>5409206100300</v>
      </c>
      <c r="G820" s="18" t="s">
        <v>2201</v>
      </c>
      <c r="H820" s="18" t="s">
        <v>2200</v>
      </c>
      <c r="I820" s="18" t="s">
        <v>2197</v>
      </c>
      <c r="J820" s="16" t="s">
        <v>2196</v>
      </c>
      <c r="K820" s="18" t="s">
        <v>2167</v>
      </c>
      <c r="L820" s="18" t="s">
        <v>2195</v>
      </c>
      <c r="M820" s="18" t="s">
        <v>2194</v>
      </c>
      <c r="N820" s="16" t="s">
        <v>1827</v>
      </c>
      <c r="O820" s="16" t="s">
        <v>2145</v>
      </c>
      <c r="P820" s="16" t="s">
        <v>1825</v>
      </c>
      <c r="Q820" s="16" t="s">
        <v>1842</v>
      </c>
      <c r="R820" s="17" t="s">
        <v>1855</v>
      </c>
      <c r="S820" s="112" t="s">
        <v>2199</v>
      </c>
    </row>
    <row r="821" spans="1:20" x14ac:dyDescent="0.35">
      <c r="A821" s="18" t="s">
        <v>2149</v>
      </c>
      <c r="B821" s="18" t="s">
        <v>1862</v>
      </c>
      <c r="C821" s="17" t="s">
        <v>2187</v>
      </c>
      <c r="D821" s="17" t="s">
        <v>1867</v>
      </c>
      <c r="E821" s="17" t="s">
        <v>9520</v>
      </c>
      <c r="F821" s="26" t="str">
        <f t="shared" si="12"/>
        <v>5409207602600</v>
      </c>
      <c r="G821" s="18" t="s">
        <v>2193</v>
      </c>
      <c r="H821" s="18" t="s">
        <v>2192</v>
      </c>
      <c r="I821" s="18" t="s">
        <v>2191</v>
      </c>
      <c r="K821" s="18" t="s">
        <v>2186</v>
      </c>
      <c r="L821" s="18" t="s">
        <v>2190</v>
      </c>
      <c r="M821" s="18" t="s">
        <v>2189</v>
      </c>
      <c r="N821" s="16" t="s">
        <v>1830</v>
      </c>
      <c r="O821" s="16" t="s">
        <v>2156</v>
      </c>
      <c r="P821" s="16" t="s">
        <v>1821</v>
      </c>
      <c r="Q821" s="16" t="s">
        <v>1842</v>
      </c>
      <c r="R821" s="17" t="s">
        <v>1855</v>
      </c>
      <c r="S821" s="112" t="s">
        <v>2188</v>
      </c>
      <c r="T821" s="16" t="s">
        <v>2185</v>
      </c>
    </row>
    <row r="822" spans="1:20" x14ac:dyDescent="0.35">
      <c r="A822" s="18" t="s">
        <v>2149</v>
      </c>
      <c r="B822" s="18" t="s">
        <v>1862</v>
      </c>
      <c r="C822" s="17" t="s">
        <v>2176</v>
      </c>
      <c r="D822" s="17" t="s">
        <v>2175</v>
      </c>
      <c r="E822" s="17" t="s">
        <v>9520</v>
      </c>
      <c r="F822" s="26" t="str">
        <f t="shared" si="12"/>
        <v>5409211802400</v>
      </c>
      <c r="G822" s="18" t="s">
        <v>2184</v>
      </c>
      <c r="H822" s="18" t="s">
        <v>2183</v>
      </c>
      <c r="I822" s="18" t="s">
        <v>2182</v>
      </c>
      <c r="K822" s="18" t="s">
        <v>2174</v>
      </c>
      <c r="L822" s="18" t="s">
        <v>2181</v>
      </c>
      <c r="M822" s="18" t="s">
        <v>2180</v>
      </c>
      <c r="N822" s="16" t="s">
        <v>1830</v>
      </c>
      <c r="O822" s="16" t="s">
        <v>2156</v>
      </c>
      <c r="P822" s="16" t="s">
        <v>1821</v>
      </c>
      <c r="Q822" s="16" t="s">
        <v>1842</v>
      </c>
      <c r="R822" s="17" t="s">
        <v>1855</v>
      </c>
      <c r="S822" s="112" t="s">
        <v>2179</v>
      </c>
      <c r="T822" s="16" t="s">
        <v>2178</v>
      </c>
    </row>
    <row r="823" spans="1:20" x14ac:dyDescent="0.35">
      <c r="A823" s="18" t="s">
        <v>2149</v>
      </c>
      <c r="B823" s="18" t="s">
        <v>1862</v>
      </c>
      <c r="C823" s="17" t="s">
        <v>2170</v>
      </c>
      <c r="D823" s="17" t="s">
        <v>1928</v>
      </c>
      <c r="E823" s="17" t="s">
        <v>9520</v>
      </c>
      <c r="F823" s="26" t="str">
        <f t="shared" si="12"/>
        <v>5409222501700</v>
      </c>
      <c r="G823" s="18" t="s">
        <v>2173</v>
      </c>
      <c r="H823" s="18" t="s">
        <v>2172</v>
      </c>
      <c r="I823" s="18" t="s">
        <v>2169</v>
      </c>
      <c r="J823" s="16" t="s">
        <v>2168</v>
      </c>
      <c r="K823" s="18" t="s">
        <v>2167</v>
      </c>
      <c r="L823" s="18" t="s">
        <v>2166</v>
      </c>
      <c r="M823" s="18" t="s">
        <v>2165</v>
      </c>
      <c r="N823" s="16" t="s">
        <v>1829</v>
      </c>
      <c r="O823" s="16" t="s">
        <v>2145</v>
      </c>
      <c r="P823" s="16" t="s">
        <v>1825</v>
      </c>
      <c r="Q823" s="16" t="s">
        <v>1842</v>
      </c>
      <c r="R823" s="17" t="s">
        <v>1855</v>
      </c>
      <c r="S823" s="112" t="s">
        <v>2171</v>
      </c>
      <c r="T823" s="16" t="s">
        <v>2164</v>
      </c>
    </row>
    <row r="824" spans="1:20" x14ac:dyDescent="0.35">
      <c r="A824" s="18" t="s">
        <v>2149</v>
      </c>
      <c r="B824" s="18" t="s">
        <v>1862</v>
      </c>
      <c r="C824" s="17" t="s">
        <v>2155</v>
      </c>
      <c r="D824" s="17" t="s">
        <v>1867</v>
      </c>
      <c r="E824" s="17" t="s">
        <v>9520</v>
      </c>
      <c r="F824" s="26" t="str">
        <f t="shared" si="12"/>
        <v>5409251202600</v>
      </c>
      <c r="G824" s="18" t="s">
        <v>2163</v>
      </c>
      <c r="H824" s="18" t="s">
        <v>2162</v>
      </c>
      <c r="I824" s="18" t="s">
        <v>2161</v>
      </c>
      <c r="K824" s="18" t="s">
        <v>2157</v>
      </c>
      <c r="L824" s="18" t="s">
        <v>2158</v>
      </c>
      <c r="M824" s="18" t="s">
        <v>2160</v>
      </c>
      <c r="N824" s="16" t="s">
        <v>1830</v>
      </c>
      <c r="O824" s="16" t="s">
        <v>2154</v>
      </c>
      <c r="P824" s="16" t="s">
        <v>2153</v>
      </c>
      <c r="Q824" s="16" t="s">
        <v>1842</v>
      </c>
      <c r="R824" s="17" t="s">
        <v>1855</v>
      </c>
      <c r="S824" s="112" t="s">
        <v>2159</v>
      </c>
    </row>
    <row r="825" spans="1:20" x14ac:dyDescent="0.35">
      <c r="A825" s="18" t="s">
        <v>1869</v>
      </c>
      <c r="B825" s="18" t="s">
        <v>1862</v>
      </c>
      <c r="C825" s="17" t="s">
        <v>2140</v>
      </c>
      <c r="D825" s="17" t="s">
        <v>1914</v>
      </c>
      <c r="E825" s="17" t="s">
        <v>9520</v>
      </c>
      <c r="F825" s="26" t="str">
        <f t="shared" si="12"/>
        <v>5609901700200</v>
      </c>
      <c r="G825" s="18" t="s">
        <v>2144</v>
      </c>
      <c r="H825" s="18" t="s">
        <v>2143</v>
      </c>
      <c r="I825" s="18" t="s">
        <v>2139</v>
      </c>
      <c r="K825" s="18" t="s">
        <v>2138</v>
      </c>
      <c r="L825" s="18" t="s">
        <v>2137</v>
      </c>
      <c r="M825" s="18" t="s">
        <v>2142</v>
      </c>
      <c r="N825" s="16" t="s">
        <v>1827</v>
      </c>
      <c r="O825" s="16" t="s">
        <v>1935</v>
      </c>
      <c r="P825" s="16" t="s">
        <v>1864</v>
      </c>
      <c r="Q825" s="16" t="s">
        <v>1879</v>
      </c>
      <c r="R825" s="17" t="s">
        <v>1855</v>
      </c>
      <c r="S825" s="112" t="s">
        <v>2141</v>
      </c>
      <c r="T825" s="16" t="s">
        <v>2136</v>
      </c>
    </row>
    <row r="826" spans="1:20" x14ac:dyDescent="0.35">
      <c r="A826" s="18" t="s">
        <v>1869</v>
      </c>
      <c r="B826" s="18" t="s">
        <v>1862</v>
      </c>
      <c r="C826" s="17" t="s">
        <v>2129</v>
      </c>
      <c r="D826" s="17" t="s">
        <v>1949</v>
      </c>
      <c r="E826" s="17" t="s">
        <v>9520</v>
      </c>
      <c r="F826" s="26" t="str">
        <f t="shared" si="12"/>
        <v>56099030C0400</v>
      </c>
      <c r="G826" s="18" t="s">
        <v>2135</v>
      </c>
      <c r="H826" s="18" t="s">
        <v>2134</v>
      </c>
      <c r="I826" s="18" t="s">
        <v>2131</v>
      </c>
      <c r="K826" s="18" t="s">
        <v>1956</v>
      </c>
      <c r="L826" s="18" t="s">
        <v>2130</v>
      </c>
      <c r="M826" s="18" t="s">
        <v>2128</v>
      </c>
      <c r="N826" s="16" t="s">
        <v>1827</v>
      </c>
      <c r="O826" s="16" t="s">
        <v>1871</v>
      </c>
      <c r="P826" s="16" t="s">
        <v>1870</v>
      </c>
      <c r="Q826" s="16" t="s">
        <v>1816</v>
      </c>
      <c r="R826" s="17" t="s">
        <v>1855</v>
      </c>
      <c r="S826" s="112" t="s">
        <v>2133</v>
      </c>
      <c r="T826" s="16" t="s">
        <v>2132</v>
      </c>
    </row>
    <row r="827" spans="1:20" x14ac:dyDescent="0.35">
      <c r="A827" s="18" t="s">
        <v>1869</v>
      </c>
      <c r="B827" s="18" t="s">
        <v>1862</v>
      </c>
      <c r="C827" s="17" t="s">
        <v>2120</v>
      </c>
      <c r="D827" s="17" t="s">
        <v>1949</v>
      </c>
      <c r="E827" s="17" t="s">
        <v>9520</v>
      </c>
      <c r="F827" s="26" t="str">
        <f t="shared" si="12"/>
        <v>56099033C0400</v>
      </c>
      <c r="G827" s="18" t="s">
        <v>2127</v>
      </c>
      <c r="H827" s="18" t="s">
        <v>2126</v>
      </c>
      <c r="I827" s="18" t="s">
        <v>2125</v>
      </c>
      <c r="K827" s="18" t="s">
        <v>2040</v>
      </c>
      <c r="L827" s="18" t="s">
        <v>2122</v>
      </c>
      <c r="M827" s="18" t="s">
        <v>2124</v>
      </c>
      <c r="N827" s="16" t="s">
        <v>1827</v>
      </c>
      <c r="O827" s="16" t="s">
        <v>2039</v>
      </c>
      <c r="P827" s="16" t="s">
        <v>2038</v>
      </c>
      <c r="Q827" s="16" t="s">
        <v>1814</v>
      </c>
      <c r="R827" s="17" t="s">
        <v>1855</v>
      </c>
      <c r="S827" s="112" t="s">
        <v>2123</v>
      </c>
      <c r="T827" s="16" t="s">
        <v>2121</v>
      </c>
    </row>
    <row r="828" spans="1:20" x14ac:dyDescent="0.35">
      <c r="A828" s="18" t="s">
        <v>1869</v>
      </c>
      <c r="B828" s="18" t="s">
        <v>1862</v>
      </c>
      <c r="C828" s="17" t="s">
        <v>2116</v>
      </c>
      <c r="D828" s="17" t="s">
        <v>1949</v>
      </c>
      <c r="E828" s="17" t="s">
        <v>9520</v>
      </c>
      <c r="F828" s="26" t="str">
        <f t="shared" si="12"/>
        <v>56099070C0400</v>
      </c>
      <c r="G828" s="18" t="s">
        <v>2119</v>
      </c>
      <c r="H828" s="18" t="s">
        <v>2118</v>
      </c>
      <c r="I828" s="18" t="s">
        <v>2115</v>
      </c>
      <c r="K828" s="18" t="s">
        <v>1936</v>
      </c>
      <c r="L828" s="18" t="s">
        <v>2114</v>
      </c>
      <c r="M828" s="18" t="s">
        <v>2113</v>
      </c>
      <c r="N828" s="16" t="s">
        <v>1827</v>
      </c>
      <c r="O828" s="16" t="s">
        <v>1935</v>
      </c>
      <c r="P828" s="16" t="s">
        <v>1864</v>
      </c>
      <c r="Q828" s="16" t="s">
        <v>1816</v>
      </c>
      <c r="R828" s="17" t="s">
        <v>1855</v>
      </c>
      <c r="S828" s="112" t="s">
        <v>2117</v>
      </c>
    </row>
    <row r="829" spans="1:20" x14ac:dyDescent="0.35">
      <c r="A829" s="18" t="s">
        <v>1869</v>
      </c>
      <c r="B829" s="18" t="s">
        <v>1862</v>
      </c>
      <c r="C829" s="17" t="s">
        <v>2108</v>
      </c>
      <c r="D829" s="17" t="s">
        <v>1914</v>
      </c>
      <c r="E829" s="17" t="s">
        <v>9520</v>
      </c>
      <c r="F829" s="26" t="str">
        <f t="shared" si="12"/>
        <v>5609908100200</v>
      </c>
      <c r="G829" s="18" t="s">
        <v>2112</v>
      </c>
      <c r="H829" s="18" t="s">
        <v>2111</v>
      </c>
      <c r="I829" s="18" t="s">
        <v>2107</v>
      </c>
      <c r="K829" s="18" t="s">
        <v>1936</v>
      </c>
      <c r="L829" s="18" t="s">
        <v>2106</v>
      </c>
      <c r="M829" s="18" t="s">
        <v>2105</v>
      </c>
      <c r="N829" s="16" t="s">
        <v>1827</v>
      </c>
      <c r="O829" s="16" t="s">
        <v>1935</v>
      </c>
      <c r="P829" s="16" t="s">
        <v>1864</v>
      </c>
      <c r="Q829" s="16" t="s">
        <v>1816</v>
      </c>
      <c r="R829" s="17" t="s">
        <v>1855</v>
      </c>
      <c r="S829" s="112" t="s">
        <v>2110</v>
      </c>
      <c r="T829" s="16" t="s">
        <v>2109</v>
      </c>
    </row>
    <row r="830" spans="1:20" x14ac:dyDescent="0.35">
      <c r="A830" s="18" t="s">
        <v>1869</v>
      </c>
      <c r="B830" s="18" t="s">
        <v>1862</v>
      </c>
      <c r="C830" s="17" t="s">
        <v>2101</v>
      </c>
      <c r="D830" s="17" t="s">
        <v>1914</v>
      </c>
      <c r="E830" s="17" t="s">
        <v>9520</v>
      </c>
      <c r="F830" s="26" t="str">
        <f t="shared" si="12"/>
        <v>5609908400200</v>
      </c>
      <c r="G830" s="18" t="s">
        <v>2104</v>
      </c>
      <c r="H830" s="18" t="s">
        <v>2103</v>
      </c>
      <c r="I830" s="18" t="s">
        <v>2100</v>
      </c>
      <c r="K830" s="18" t="s">
        <v>2099</v>
      </c>
      <c r="L830" s="18" t="s">
        <v>2098</v>
      </c>
      <c r="M830" s="18" t="s">
        <v>2097</v>
      </c>
      <c r="N830" s="16" t="s">
        <v>1827</v>
      </c>
      <c r="O830" s="16" t="s">
        <v>1935</v>
      </c>
      <c r="P830" s="16" t="s">
        <v>1864</v>
      </c>
      <c r="Q830" s="16" t="s">
        <v>1816</v>
      </c>
      <c r="R830" s="17" t="s">
        <v>1855</v>
      </c>
      <c r="S830" s="112" t="s">
        <v>2102</v>
      </c>
      <c r="T830" s="16" t="s">
        <v>2096</v>
      </c>
    </row>
    <row r="831" spans="1:20" x14ac:dyDescent="0.35">
      <c r="A831" s="18" t="s">
        <v>1869</v>
      </c>
      <c r="B831" s="18" t="s">
        <v>1862</v>
      </c>
      <c r="C831" s="17" t="s">
        <v>2087</v>
      </c>
      <c r="D831" s="17" t="s">
        <v>1831</v>
      </c>
      <c r="E831" s="17" t="s">
        <v>9520</v>
      </c>
      <c r="F831" s="26" t="str">
        <f t="shared" si="12"/>
        <v>5609908600500</v>
      </c>
      <c r="G831" s="18" t="s">
        <v>2095</v>
      </c>
      <c r="H831" s="18" t="s">
        <v>2094</v>
      </c>
      <c r="I831" s="18" t="s">
        <v>2093</v>
      </c>
      <c r="K831" s="18" t="s">
        <v>1936</v>
      </c>
      <c r="L831" s="18" t="s">
        <v>2092</v>
      </c>
      <c r="M831" s="18" t="s">
        <v>2091</v>
      </c>
      <c r="N831" s="16" t="s">
        <v>1827</v>
      </c>
      <c r="O831" s="16" t="s">
        <v>1935</v>
      </c>
      <c r="P831" s="16" t="s">
        <v>1864</v>
      </c>
      <c r="Q831" s="16" t="s">
        <v>1816</v>
      </c>
      <c r="R831" s="17" t="s">
        <v>1855</v>
      </c>
      <c r="S831" s="112" t="s">
        <v>2090</v>
      </c>
      <c r="T831" s="16" t="s">
        <v>2088</v>
      </c>
    </row>
    <row r="832" spans="1:20" x14ac:dyDescent="0.35">
      <c r="A832" s="18" t="s">
        <v>1869</v>
      </c>
      <c r="B832" s="18" t="s">
        <v>1862</v>
      </c>
      <c r="C832" s="17" t="s">
        <v>2082</v>
      </c>
      <c r="D832" s="17" t="s">
        <v>1914</v>
      </c>
      <c r="E832" s="17" t="s">
        <v>9520</v>
      </c>
      <c r="F832" s="26" t="str">
        <f t="shared" si="12"/>
        <v>5609908800200</v>
      </c>
      <c r="G832" s="18" t="s">
        <v>2086</v>
      </c>
      <c r="H832" s="18" t="s">
        <v>2085</v>
      </c>
      <c r="I832" s="18" t="s">
        <v>2081</v>
      </c>
      <c r="K832" s="18" t="s">
        <v>2071</v>
      </c>
      <c r="L832" s="18" t="s">
        <v>2080</v>
      </c>
      <c r="M832" s="18" t="s">
        <v>2079</v>
      </c>
      <c r="N832" s="16" t="s">
        <v>2078</v>
      </c>
      <c r="O832" s="16" t="s">
        <v>1935</v>
      </c>
      <c r="P832" s="16" t="s">
        <v>1864</v>
      </c>
      <c r="Q832" s="16" t="s">
        <v>1814</v>
      </c>
      <c r="R832" s="17" t="s">
        <v>1855</v>
      </c>
      <c r="S832" s="112" t="s">
        <v>2084</v>
      </c>
      <c r="T832" s="16" t="s">
        <v>2083</v>
      </c>
    </row>
    <row r="833" spans="1:20" x14ac:dyDescent="0.35">
      <c r="A833" s="18" t="s">
        <v>1869</v>
      </c>
      <c r="B833" s="18" t="s">
        <v>1862</v>
      </c>
      <c r="C833" s="17" t="s">
        <v>2073</v>
      </c>
      <c r="D833" s="17" t="s">
        <v>1914</v>
      </c>
      <c r="E833" s="17" t="s">
        <v>9520</v>
      </c>
      <c r="F833" s="26" t="str">
        <f t="shared" si="12"/>
        <v>56099088A0200</v>
      </c>
      <c r="G833" s="18" t="s">
        <v>2077</v>
      </c>
      <c r="H833" s="18" t="s">
        <v>2076</v>
      </c>
      <c r="I833" s="18" t="s">
        <v>2072</v>
      </c>
      <c r="K833" s="18" t="s">
        <v>2071</v>
      </c>
      <c r="L833" s="18" t="s">
        <v>2070</v>
      </c>
      <c r="M833" s="18" t="s">
        <v>2075</v>
      </c>
      <c r="N833" s="16" t="s">
        <v>1827</v>
      </c>
      <c r="O833" s="16" t="s">
        <v>1871</v>
      </c>
      <c r="P833" s="16" t="s">
        <v>1870</v>
      </c>
      <c r="Q833" s="16" t="s">
        <v>1816</v>
      </c>
      <c r="R833" s="17" t="s">
        <v>1855</v>
      </c>
      <c r="S833" s="112" t="s">
        <v>2074</v>
      </c>
      <c r="T833" s="16" t="s">
        <v>2069</v>
      </c>
    </row>
    <row r="834" spans="1:20" x14ac:dyDescent="0.35">
      <c r="A834" s="18" t="s">
        <v>1869</v>
      </c>
      <c r="B834" s="18" t="s">
        <v>1862</v>
      </c>
      <c r="C834" s="17" t="s">
        <v>2063</v>
      </c>
      <c r="D834" s="17" t="s">
        <v>1914</v>
      </c>
      <c r="E834" s="17" t="s">
        <v>9520</v>
      </c>
      <c r="F834" s="26" t="str">
        <f t="shared" si="12"/>
        <v>5609908900200</v>
      </c>
      <c r="G834" s="18" t="s">
        <v>2068</v>
      </c>
      <c r="H834" s="18" t="s">
        <v>2067</v>
      </c>
      <c r="I834" s="18" t="s">
        <v>2062</v>
      </c>
      <c r="K834" s="18" t="s">
        <v>1927</v>
      </c>
      <c r="L834" s="18" t="s">
        <v>2061</v>
      </c>
      <c r="M834" s="18" t="s">
        <v>2066</v>
      </c>
      <c r="N834" s="16" t="s">
        <v>1827</v>
      </c>
      <c r="O834" s="16" t="s">
        <v>1865</v>
      </c>
      <c r="P834" s="16" t="s">
        <v>1864</v>
      </c>
      <c r="Q834" s="16" t="s">
        <v>1814</v>
      </c>
      <c r="R834" s="17" t="s">
        <v>1855</v>
      </c>
      <c r="S834" s="112" t="s">
        <v>2065</v>
      </c>
      <c r="T834" s="16" t="s">
        <v>2064</v>
      </c>
    </row>
    <row r="835" spans="1:20" x14ac:dyDescent="0.35">
      <c r="A835" s="18" t="s">
        <v>1869</v>
      </c>
      <c r="B835" s="18" t="s">
        <v>1862</v>
      </c>
      <c r="C835" s="17" t="s">
        <v>2057</v>
      </c>
      <c r="D835" s="17" t="s">
        <v>1914</v>
      </c>
      <c r="E835" s="17" t="s">
        <v>9520</v>
      </c>
      <c r="F835" s="26" t="str">
        <f t="shared" ref="F835:F854" si="13">CONCATENATE(C835,D835,E835)</f>
        <v>5609909000200</v>
      </c>
      <c r="G835" s="18" t="s">
        <v>2060</v>
      </c>
      <c r="H835" s="18" t="s">
        <v>2059</v>
      </c>
      <c r="I835" s="18" t="s">
        <v>2056</v>
      </c>
      <c r="K835" s="18" t="s">
        <v>1927</v>
      </c>
      <c r="L835" s="18" t="s">
        <v>2055</v>
      </c>
      <c r="M835" s="18" t="s">
        <v>2054</v>
      </c>
      <c r="N835" s="16" t="s">
        <v>1827</v>
      </c>
      <c r="O835" s="16" t="s">
        <v>1865</v>
      </c>
      <c r="P835" s="16" t="s">
        <v>1864</v>
      </c>
      <c r="Q835" s="16" t="s">
        <v>1814</v>
      </c>
      <c r="R835" s="17" t="s">
        <v>1855</v>
      </c>
      <c r="S835" s="112" t="s">
        <v>2058</v>
      </c>
      <c r="T835" s="16" t="s">
        <v>2053</v>
      </c>
    </row>
    <row r="836" spans="1:20" x14ac:dyDescent="0.35">
      <c r="A836" s="18" t="s">
        <v>1869</v>
      </c>
      <c r="B836" s="18" t="s">
        <v>1862</v>
      </c>
      <c r="C836" s="17" t="s">
        <v>2046</v>
      </c>
      <c r="D836" s="17" t="s">
        <v>1914</v>
      </c>
      <c r="E836" s="17" t="s">
        <v>9520</v>
      </c>
      <c r="F836" s="26" t="str">
        <f t="shared" si="13"/>
        <v>5609909100200</v>
      </c>
      <c r="G836" s="18" t="s">
        <v>2052</v>
      </c>
      <c r="H836" s="18" t="s">
        <v>2051</v>
      </c>
      <c r="I836" s="18" t="s">
        <v>2049</v>
      </c>
      <c r="K836" s="18" t="s">
        <v>1927</v>
      </c>
      <c r="L836" s="18" t="s">
        <v>2048</v>
      </c>
      <c r="M836" s="18" t="s">
        <v>2047</v>
      </c>
      <c r="N836" s="16" t="s">
        <v>1827</v>
      </c>
      <c r="O836" s="16" t="s">
        <v>1865</v>
      </c>
      <c r="P836" s="16" t="s">
        <v>1864</v>
      </c>
      <c r="Q836" s="16" t="s">
        <v>1814</v>
      </c>
      <c r="R836" s="17" t="s">
        <v>1855</v>
      </c>
      <c r="S836" s="112" t="s">
        <v>2050</v>
      </c>
      <c r="T836" s="16" t="s">
        <v>2045</v>
      </c>
    </row>
    <row r="837" spans="1:20" x14ac:dyDescent="0.35">
      <c r="A837" s="18" t="s">
        <v>1869</v>
      </c>
      <c r="B837" s="18" t="s">
        <v>1862</v>
      </c>
      <c r="C837" s="17" t="s">
        <v>2037</v>
      </c>
      <c r="D837" s="17" t="s">
        <v>1914</v>
      </c>
      <c r="E837" s="17" t="s">
        <v>9520</v>
      </c>
      <c r="F837" s="26" t="str">
        <f t="shared" si="13"/>
        <v>5609909200200</v>
      </c>
      <c r="G837" s="18" t="s">
        <v>2044</v>
      </c>
      <c r="H837" s="18" t="s">
        <v>2043</v>
      </c>
      <c r="I837" s="18" t="s">
        <v>2042</v>
      </c>
      <c r="K837" s="18" t="s">
        <v>1927</v>
      </c>
      <c r="L837" s="18" t="s">
        <v>2036</v>
      </c>
      <c r="M837" s="18" t="s">
        <v>2035</v>
      </c>
      <c r="N837" s="16" t="s">
        <v>1827</v>
      </c>
      <c r="O837" s="16" t="s">
        <v>1865</v>
      </c>
      <c r="P837" s="16" t="s">
        <v>1864</v>
      </c>
      <c r="Q837" s="16" t="s">
        <v>1814</v>
      </c>
      <c r="R837" s="17" t="s">
        <v>1855</v>
      </c>
      <c r="S837" s="112" t="s">
        <v>2041</v>
      </c>
      <c r="T837" s="16" t="s">
        <v>2034</v>
      </c>
    </row>
    <row r="838" spans="1:20" x14ac:dyDescent="0.35">
      <c r="A838" s="18" t="s">
        <v>1869</v>
      </c>
      <c r="B838" s="18" t="s">
        <v>1862</v>
      </c>
      <c r="C838" s="17" t="s">
        <v>2029</v>
      </c>
      <c r="D838" s="17" t="s">
        <v>1914</v>
      </c>
      <c r="E838" s="17" t="s">
        <v>9520</v>
      </c>
      <c r="F838" s="26" t="str">
        <f t="shared" si="13"/>
        <v>5609911400200</v>
      </c>
      <c r="G838" s="18" t="s">
        <v>2033</v>
      </c>
      <c r="H838" s="18" t="s">
        <v>2032</v>
      </c>
      <c r="I838" s="18" t="s">
        <v>2028</v>
      </c>
      <c r="K838" s="18" t="s">
        <v>2027</v>
      </c>
      <c r="L838" s="18" t="s">
        <v>2026</v>
      </c>
      <c r="M838" s="18" t="s">
        <v>2030</v>
      </c>
      <c r="N838" s="16" t="s">
        <v>1827</v>
      </c>
      <c r="O838" s="16" t="s">
        <v>1907</v>
      </c>
      <c r="P838" s="16" t="s">
        <v>1906</v>
      </c>
      <c r="Q838" s="16" t="s">
        <v>1895</v>
      </c>
      <c r="R838" s="17" t="s">
        <v>1855</v>
      </c>
      <c r="S838" s="112" t="s">
        <v>2031</v>
      </c>
      <c r="T838" s="16" t="s">
        <v>2025</v>
      </c>
    </row>
    <row r="839" spans="1:20" x14ac:dyDescent="0.35">
      <c r="A839" s="18" t="s">
        <v>1869</v>
      </c>
      <c r="B839" s="18" t="s">
        <v>1862</v>
      </c>
      <c r="C839" s="17" t="s">
        <v>2017</v>
      </c>
      <c r="D839" s="17" t="s">
        <v>1914</v>
      </c>
      <c r="E839" s="17" t="s">
        <v>9520</v>
      </c>
      <c r="F839" s="26" t="str">
        <f t="shared" si="13"/>
        <v>5609912200200</v>
      </c>
      <c r="G839" s="18" t="s">
        <v>2024</v>
      </c>
      <c r="H839" s="18" t="s">
        <v>2023</v>
      </c>
      <c r="I839" s="18" t="s">
        <v>2022</v>
      </c>
      <c r="K839" s="18" t="s">
        <v>1893</v>
      </c>
      <c r="L839" s="18" t="s">
        <v>2021</v>
      </c>
      <c r="M839" s="18" t="s">
        <v>2020</v>
      </c>
      <c r="N839" s="16" t="s">
        <v>1827</v>
      </c>
      <c r="O839" s="16" t="s">
        <v>1892</v>
      </c>
      <c r="P839" s="16" t="s">
        <v>1891</v>
      </c>
      <c r="Q839" s="16" t="s">
        <v>1816</v>
      </c>
      <c r="R839" s="17" t="s">
        <v>1855</v>
      </c>
      <c r="S839" s="112" t="s">
        <v>2019</v>
      </c>
      <c r="T839" s="16" t="s">
        <v>2018</v>
      </c>
    </row>
    <row r="840" spans="1:20" x14ac:dyDescent="0.35">
      <c r="A840" s="18" t="s">
        <v>1869</v>
      </c>
      <c r="B840" s="18" t="s">
        <v>1862</v>
      </c>
      <c r="C840" s="17" t="s">
        <v>2011</v>
      </c>
      <c r="D840" s="17" t="s">
        <v>1949</v>
      </c>
      <c r="E840" s="17" t="s">
        <v>9520</v>
      </c>
      <c r="F840" s="26" t="str">
        <f t="shared" si="13"/>
        <v>56099157C0400</v>
      </c>
      <c r="G840" s="18" t="s">
        <v>2016</v>
      </c>
      <c r="H840" s="18" t="s">
        <v>2015</v>
      </c>
      <c r="I840" s="18" t="s">
        <v>2014</v>
      </c>
      <c r="K840" s="18" t="s">
        <v>1896</v>
      </c>
      <c r="L840" s="18" t="s">
        <v>2010</v>
      </c>
      <c r="M840" s="18" t="s">
        <v>2013</v>
      </c>
      <c r="N840" s="16" t="s">
        <v>1827</v>
      </c>
      <c r="O840" s="16" t="s">
        <v>1907</v>
      </c>
      <c r="P840" s="16" t="s">
        <v>1906</v>
      </c>
      <c r="Q840" s="16" t="s">
        <v>1895</v>
      </c>
      <c r="R840" s="17" t="s">
        <v>1855</v>
      </c>
      <c r="S840" s="112" t="s">
        <v>2012</v>
      </c>
      <c r="T840" s="16" t="s">
        <v>2009</v>
      </c>
    </row>
    <row r="841" spans="1:20" x14ac:dyDescent="0.35">
      <c r="A841" s="18" t="s">
        <v>1869</v>
      </c>
      <c r="B841" s="18" t="s">
        <v>1862</v>
      </c>
      <c r="C841" s="17" t="s">
        <v>2002</v>
      </c>
      <c r="D841" s="17" t="s">
        <v>1914</v>
      </c>
      <c r="E841" s="17" t="s">
        <v>9520</v>
      </c>
      <c r="F841" s="26" t="str">
        <f t="shared" si="13"/>
        <v>5609915900200</v>
      </c>
      <c r="G841" s="18" t="s">
        <v>2008</v>
      </c>
      <c r="H841" s="18" t="s">
        <v>2007</v>
      </c>
      <c r="I841" s="18" t="s">
        <v>2004</v>
      </c>
      <c r="K841" s="18" t="s">
        <v>1994</v>
      </c>
      <c r="L841" s="18" t="s">
        <v>2003</v>
      </c>
      <c r="M841" s="18" t="s">
        <v>2006</v>
      </c>
      <c r="N841" s="16" t="s">
        <v>1827</v>
      </c>
      <c r="O841" s="16" t="s">
        <v>1892</v>
      </c>
      <c r="P841" s="16" t="s">
        <v>1891</v>
      </c>
      <c r="Q841" s="16" t="s">
        <v>1895</v>
      </c>
      <c r="R841" s="17" t="s">
        <v>1855</v>
      </c>
      <c r="S841" s="112" t="s">
        <v>2005</v>
      </c>
      <c r="T841" s="16" t="s">
        <v>2001</v>
      </c>
    </row>
    <row r="842" spans="1:20" x14ac:dyDescent="0.35">
      <c r="A842" s="18" t="s">
        <v>1869</v>
      </c>
      <c r="B842" s="18" t="s">
        <v>1862</v>
      </c>
      <c r="C842" s="17" t="s">
        <v>1991</v>
      </c>
      <c r="D842" s="17" t="s">
        <v>1914</v>
      </c>
      <c r="E842" s="17" t="s">
        <v>9520</v>
      </c>
      <c r="F842" s="26" t="str">
        <f t="shared" si="13"/>
        <v>5609916100200</v>
      </c>
      <c r="G842" s="18" t="s">
        <v>2000</v>
      </c>
      <c r="H842" s="18" t="s">
        <v>1999</v>
      </c>
      <c r="I842" s="18" t="s">
        <v>1998</v>
      </c>
      <c r="K842" s="18" t="s">
        <v>1896</v>
      </c>
      <c r="L842" s="18" t="s">
        <v>1997</v>
      </c>
      <c r="M842" s="18" t="s">
        <v>1996</v>
      </c>
      <c r="N842" s="16" t="s">
        <v>1827</v>
      </c>
      <c r="O842" s="16" t="s">
        <v>1892</v>
      </c>
      <c r="P842" s="16" t="s">
        <v>1891</v>
      </c>
      <c r="Q842" s="16" t="s">
        <v>1895</v>
      </c>
      <c r="R842" s="17" t="s">
        <v>1855</v>
      </c>
      <c r="S842" s="112" t="s">
        <v>1995</v>
      </c>
      <c r="T842" s="16" t="s">
        <v>1990</v>
      </c>
    </row>
    <row r="843" spans="1:20" x14ac:dyDescent="0.35">
      <c r="A843" s="18" t="s">
        <v>1869</v>
      </c>
      <c r="B843" s="18" t="s">
        <v>1862</v>
      </c>
      <c r="C843" s="17" t="s">
        <v>1982</v>
      </c>
      <c r="D843" s="17" t="s">
        <v>1867</v>
      </c>
      <c r="E843" s="17" t="s">
        <v>9520</v>
      </c>
      <c r="F843" s="26" t="str">
        <f t="shared" si="13"/>
        <v>56099200U2600</v>
      </c>
      <c r="G843" s="18" t="s">
        <v>1989</v>
      </c>
      <c r="H843" s="18" t="s">
        <v>1988</v>
      </c>
      <c r="I843" s="18" t="s">
        <v>1986</v>
      </c>
      <c r="J843" s="16" t="s">
        <v>1985</v>
      </c>
      <c r="K843" s="18" t="s">
        <v>1981</v>
      </c>
      <c r="L843" s="18" t="s">
        <v>1984</v>
      </c>
      <c r="M843" s="18" t="s">
        <v>1983</v>
      </c>
      <c r="N843" s="16" t="s">
        <v>1834</v>
      </c>
      <c r="O843" s="16" t="s">
        <v>1980</v>
      </c>
      <c r="P843" s="16" t="s">
        <v>1928</v>
      </c>
      <c r="Q843" s="16" t="s">
        <v>1914</v>
      </c>
      <c r="R843" s="17" t="s">
        <v>1855</v>
      </c>
      <c r="S843" s="112" t="s">
        <v>1987</v>
      </c>
      <c r="T843" s="16" t="s">
        <v>1979</v>
      </c>
    </row>
    <row r="844" spans="1:20" x14ac:dyDescent="0.35">
      <c r="A844" s="18" t="s">
        <v>1869</v>
      </c>
      <c r="B844" s="18" t="s">
        <v>1862</v>
      </c>
      <c r="C844" s="17" t="s">
        <v>1970</v>
      </c>
      <c r="D844" s="17" t="s">
        <v>1867</v>
      </c>
      <c r="E844" s="17" t="s">
        <v>9520</v>
      </c>
      <c r="F844" s="26" t="str">
        <f t="shared" si="13"/>
        <v>56099201U2600</v>
      </c>
      <c r="G844" s="18" t="s">
        <v>1978</v>
      </c>
      <c r="H844" s="18" t="s">
        <v>1977</v>
      </c>
      <c r="I844" s="18" t="s">
        <v>1973</v>
      </c>
      <c r="K844" s="18" t="s">
        <v>1972</v>
      </c>
      <c r="L844" s="18" t="s">
        <v>1971</v>
      </c>
      <c r="M844" s="18" t="s">
        <v>1976</v>
      </c>
      <c r="N844" s="16" t="s">
        <v>1830</v>
      </c>
      <c r="O844" s="16" t="s">
        <v>1969</v>
      </c>
      <c r="P844" s="16" t="s">
        <v>1842</v>
      </c>
      <c r="Q844" s="16" t="s">
        <v>1914</v>
      </c>
      <c r="R844" s="17" t="s">
        <v>1855</v>
      </c>
      <c r="S844" s="112" t="s">
        <v>1975</v>
      </c>
      <c r="T844" s="16" t="s">
        <v>1968</v>
      </c>
    </row>
    <row r="845" spans="1:20" x14ac:dyDescent="0.35">
      <c r="A845" s="18" t="s">
        <v>1869</v>
      </c>
      <c r="B845" s="18" t="s">
        <v>1862</v>
      </c>
      <c r="C845" s="17" t="s">
        <v>1958</v>
      </c>
      <c r="D845" s="17" t="s">
        <v>1957</v>
      </c>
      <c r="E845" s="17" t="s">
        <v>9520</v>
      </c>
      <c r="F845" s="26" t="str">
        <f t="shared" si="13"/>
        <v>5609920202200</v>
      </c>
      <c r="G845" s="18" t="s">
        <v>1967</v>
      </c>
      <c r="H845" s="18" t="s">
        <v>1966</v>
      </c>
      <c r="I845" s="18" t="s">
        <v>1965</v>
      </c>
      <c r="K845" s="18" t="s">
        <v>1956</v>
      </c>
      <c r="L845" s="18" t="s">
        <v>1959</v>
      </c>
      <c r="M845" s="18" t="s">
        <v>1964</v>
      </c>
      <c r="N845" s="16" t="s">
        <v>1830</v>
      </c>
      <c r="O845" s="16" t="s">
        <v>1955</v>
      </c>
      <c r="P845" s="16" t="s">
        <v>1870</v>
      </c>
      <c r="Q845" s="16" t="s">
        <v>1816</v>
      </c>
      <c r="R845" s="17" t="s">
        <v>1855</v>
      </c>
      <c r="S845" s="112" t="s">
        <v>1963</v>
      </c>
      <c r="T845" s="16" t="s">
        <v>1960</v>
      </c>
    </row>
    <row r="846" spans="1:20" x14ac:dyDescent="0.35">
      <c r="A846" s="18" t="s">
        <v>1869</v>
      </c>
      <c r="B846" s="18" t="s">
        <v>1862</v>
      </c>
      <c r="C846" s="17" t="s">
        <v>1950</v>
      </c>
      <c r="D846" s="17" t="s">
        <v>1949</v>
      </c>
      <c r="E846" s="17" t="s">
        <v>9520</v>
      </c>
      <c r="F846" s="26" t="str">
        <f t="shared" si="13"/>
        <v>5609920300400</v>
      </c>
      <c r="G846" s="18" t="s">
        <v>1954</v>
      </c>
      <c r="H846" s="18" t="s">
        <v>1953</v>
      </c>
      <c r="I846" s="18" t="s">
        <v>1948</v>
      </c>
      <c r="K846" s="18" t="s">
        <v>1947</v>
      </c>
      <c r="L846" s="18" t="s">
        <v>1946</v>
      </c>
      <c r="M846" s="18" t="s">
        <v>1952</v>
      </c>
      <c r="N846" s="16" t="s">
        <v>1827</v>
      </c>
      <c r="O846" s="16" t="s">
        <v>1935</v>
      </c>
      <c r="P846" s="16" t="s">
        <v>1864</v>
      </c>
      <c r="Q846" s="16" t="s">
        <v>1895</v>
      </c>
      <c r="R846" s="17" t="s">
        <v>1855</v>
      </c>
      <c r="S846" s="112" t="s">
        <v>1951</v>
      </c>
      <c r="T846" s="16" t="s">
        <v>1945</v>
      </c>
    </row>
    <row r="847" spans="1:20" x14ac:dyDescent="0.35">
      <c r="A847" s="18" t="s">
        <v>1869</v>
      </c>
      <c r="B847" s="18" t="s">
        <v>1862</v>
      </c>
      <c r="C847" s="17" t="s">
        <v>1937</v>
      </c>
      <c r="D847" s="17" t="s">
        <v>1928</v>
      </c>
      <c r="E847" s="17" t="s">
        <v>9520</v>
      </c>
      <c r="F847" s="26" t="str">
        <f t="shared" si="13"/>
        <v>5609920401700</v>
      </c>
      <c r="G847" s="18" t="s">
        <v>1944</v>
      </c>
      <c r="H847" s="18" t="s">
        <v>1943</v>
      </c>
      <c r="I847" s="18" t="s">
        <v>1942</v>
      </c>
      <c r="K847" s="18" t="s">
        <v>1936</v>
      </c>
      <c r="L847" s="18" t="s">
        <v>1941</v>
      </c>
      <c r="M847" s="18" t="s">
        <v>1940</v>
      </c>
      <c r="N847" s="16" t="s">
        <v>1829</v>
      </c>
      <c r="O847" s="16" t="s">
        <v>1935</v>
      </c>
      <c r="P847" s="16" t="s">
        <v>1864</v>
      </c>
      <c r="Q847" s="16" t="s">
        <v>1816</v>
      </c>
      <c r="R847" s="17" t="s">
        <v>1855</v>
      </c>
      <c r="S847" s="112" t="s">
        <v>1939</v>
      </c>
      <c r="T847" s="16" t="s">
        <v>1938</v>
      </c>
    </row>
    <row r="848" spans="1:20" x14ac:dyDescent="0.35">
      <c r="A848" s="18" t="s">
        <v>1869</v>
      </c>
      <c r="B848" s="18" t="s">
        <v>1862</v>
      </c>
      <c r="C848" s="17" t="s">
        <v>1929</v>
      </c>
      <c r="D848" s="17" t="s">
        <v>1928</v>
      </c>
      <c r="E848" s="17" t="s">
        <v>9520</v>
      </c>
      <c r="F848" s="26" t="str">
        <f t="shared" si="13"/>
        <v>5609920501700</v>
      </c>
      <c r="G848" s="18" t="s">
        <v>1934</v>
      </c>
      <c r="H848" s="18" t="s">
        <v>1933</v>
      </c>
      <c r="I848" s="18" t="s">
        <v>1932</v>
      </c>
      <c r="K848" s="18" t="s">
        <v>1927</v>
      </c>
      <c r="L848" s="18" t="s">
        <v>1926</v>
      </c>
      <c r="M848" s="18" t="s">
        <v>1931</v>
      </c>
      <c r="N848" s="16" t="s">
        <v>1829</v>
      </c>
      <c r="O848" s="16" t="s">
        <v>1865</v>
      </c>
      <c r="P848" s="16" t="s">
        <v>1864</v>
      </c>
      <c r="Q848" s="16" t="s">
        <v>1814</v>
      </c>
      <c r="R848" s="17" t="s">
        <v>1855</v>
      </c>
      <c r="S848" s="112" t="s">
        <v>1930</v>
      </c>
      <c r="T848" s="16" t="s">
        <v>1925</v>
      </c>
    </row>
    <row r="849" spans="1:20" x14ac:dyDescent="0.35">
      <c r="A849" s="18" t="s">
        <v>1869</v>
      </c>
      <c r="B849" s="18" t="s">
        <v>1862</v>
      </c>
      <c r="C849" s="17" t="s">
        <v>1921</v>
      </c>
      <c r="D849" s="17" t="s">
        <v>1867</v>
      </c>
      <c r="E849" s="17" t="s">
        <v>9520</v>
      </c>
      <c r="F849" s="26" t="str">
        <f t="shared" si="13"/>
        <v>56099207U2600</v>
      </c>
      <c r="G849" s="18" t="s">
        <v>1924</v>
      </c>
      <c r="H849" s="18" t="s">
        <v>1920</v>
      </c>
      <c r="I849" s="18" t="s">
        <v>1919</v>
      </c>
      <c r="K849" s="18" t="s">
        <v>1918</v>
      </c>
      <c r="L849" s="18" t="s">
        <v>1917</v>
      </c>
      <c r="M849" s="18" t="s">
        <v>1916</v>
      </c>
      <c r="N849" s="16" t="s">
        <v>1830</v>
      </c>
      <c r="O849" s="16" t="s">
        <v>1915</v>
      </c>
      <c r="P849" s="16" t="s">
        <v>1906</v>
      </c>
      <c r="Q849" s="16" t="s">
        <v>1914</v>
      </c>
      <c r="R849" s="17" t="s">
        <v>1855</v>
      </c>
      <c r="S849" s="112" t="s">
        <v>1923</v>
      </c>
      <c r="T849" s="16" t="s">
        <v>1922</v>
      </c>
    </row>
    <row r="850" spans="1:20" x14ac:dyDescent="0.35">
      <c r="A850" s="18" t="s">
        <v>1869</v>
      </c>
      <c r="B850" s="18" t="s">
        <v>1862</v>
      </c>
      <c r="C850" s="17" t="s">
        <v>1905</v>
      </c>
      <c r="D850" s="17" t="s">
        <v>1867</v>
      </c>
      <c r="E850" s="17" t="s">
        <v>9520</v>
      </c>
      <c r="F850" s="26" t="str">
        <f t="shared" si="13"/>
        <v>56099209U2600</v>
      </c>
      <c r="G850" s="18" t="s">
        <v>1913</v>
      </c>
      <c r="H850" s="18" t="s">
        <v>1912</v>
      </c>
      <c r="I850" s="18" t="s">
        <v>1911</v>
      </c>
      <c r="K850" s="18" t="s">
        <v>1904</v>
      </c>
      <c r="L850" s="18" t="s">
        <v>1908</v>
      </c>
      <c r="M850" s="18" t="s">
        <v>1910</v>
      </c>
      <c r="N850" s="16" t="s">
        <v>1830</v>
      </c>
      <c r="O850" s="16" t="s">
        <v>1907</v>
      </c>
      <c r="P850" s="16" t="s">
        <v>1906</v>
      </c>
      <c r="Q850" s="16" t="s">
        <v>1879</v>
      </c>
      <c r="R850" s="17" t="s">
        <v>1855</v>
      </c>
      <c r="S850" s="112" t="s">
        <v>1909</v>
      </c>
      <c r="T850" s="16" t="s">
        <v>1903</v>
      </c>
    </row>
    <row r="851" spans="1:20" x14ac:dyDescent="0.35">
      <c r="A851" s="18" t="s">
        <v>1869</v>
      </c>
      <c r="B851" s="18" t="s">
        <v>1862</v>
      </c>
      <c r="C851" s="17" t="s">
        <v>1894</v>
      </c>
      <c r="D851" s="17" t="s">
        <v>1879</v>
      </c>
      <c r="E851" s="17" t="s">
        <v>9520</v>
      </c>
      <c r="F851" s="26" t="str">
        <f t="shared" si="13"/>
        <v>5609921001600</v>
      </c>
      <c r="G851" s="18" t="s">
        <v>1902</v>
      </c>
      <c r="H851" s="18" t="s">
        <v>1901</v>
      </c>
      <c r="I851" s="18" t="s">
        <v>1898</v>
      </c>
      <c r="K851" s="18" t="s">
        <v>1893</v>
      </c>
      <c r="L851" s="18" t="s">
        <v>1897</v>
      </c>
      <c r="M851" s="18" t="s">
        <v>1900</v>
      </c>
      <c r="N851" s="16" t="s">
        <v>1829</v>
      </c>
      <c r="O851" s="16" t="s">
        <v>1892</v>
      </c>
      <c r="P851" s="16" t="s">
        <v>1891</v>
      </c>
      <c r="Q851" s="16" t="s">
        <v>1895</v>
      </c>
      <c r="R851" s="17" t="s">
        <v>1855</v>
      </c>
      <c r="S851" s="112" t="s">
        <v>1899</v>
      </c>
      <c r="T851" s="16" t="s">
        <v>1890</v>
      </c>
    </row>
    <row r="852" spans="1:20" x14ac:dyDescent="0.35">
      <c r="A852" s="18" t="s">
        <v>1869</v>
      </c>
      <c r="B852" s="18" t="s">
        <v>1862</v>
      </c>
      <c r="C852" s="17" t="s">
        <v>1883</v>
      </c>
      <c r="D852" s="17" t="s">
        <v>1867</v>
      </c>
      <c r="E852" s="17" t="s">
        <v>9520</v>
      </c>
      <c r="F852" s="26" t="str">
        <f t="shared" si="13"/>
        <v>56099255U2600</v>
      </c>
      <c r="G852" s="18" t="s">
        <v>1889</v>
      </c>
      <c r="H852" s="18" t="s">
        <v>1888</v>
      </c>
      <c r="I852" s="18" t="s">
        <v>1887</v>
      </c>
      <c r="K852" s="18" t="s">
        <v>1882</v>
      </c>
      <c r="L852" s="18" t="s">
        <v>1884</v>
      </c>
      <c r="M852" s="18" t="s">
        <v>1886</v>
      </c>
      <c r="N852" s="16" t="s">
        <v>1830</v>
      </c>
      <c r="O852" s="16" t="s">
        <v>1881</v>
      </c>
      <c r="P852" s="16" t="s">
        <v>1880</v>
      </c>
      <c r="Q852" s="16" t="s">
        <v>1879</v>
      </c>
      <c r="R852" s="17" t="s">
        <v>1855</v>
      </c>
      <c r="S852" s="112" t="s">
        <v>1885</v>
      </c>
      <c r="T852" s="16" t="s">
        <v>1878</v>
      </c>
    </row>
    <row r="853" spans="1:20" x14ac:dyDescent="0.35">
      <c r="A853" s="18" t="s">
        <v>1869</v>
      </c>
      <c r="B853" s="18" t="s">
        <v>1862</v>
      </c>
      <c r="C853" s="17" t="s">
        <v>1868</v>
      </c>
      <c r="D853" s="17" t="s">
        <v>1867</v>
      </c>
      <c r="E853" s="17" t="s">
        <v>9520</v>
      </c>
      <c r="F853" s="26" t="str">
        <f t="shared" si="13"/>
        <v>56099365U2600</v>
      </c>
      <c r="G853" s="18" t="s">
        <v>1877</v>
      </c>
      <c r="H853" s="18" t="s">
        <v>1876</v>
      </c>
      <c r="I853" s="18" t="s">
        <v>1875</v>
      </c>
      <c r="K853" s="18" t="s">
        <v>1866</v>
      </c>
      <c r="L853" s="18" t="s">
        <v>1874</v>
      </c>
      <c r="M853" s="18" t="s">
        <v>1873</v>
      </c>
      <c r="N853" s="16" t="s">
        <v>1830</v>
      </c>
      <c r="O853" s="16" t="s">
        <v>1865</v>
      </c>
      <c r="P853" s="16" t="s">
        <v>1864</v>
      </c>
      <c r="Q853" s="16" t="s">
        <v>1816</v>
      </c>
      <c r="R853" s="17" t="s">
        <v>1855</v>
      </c>
      <c r="S853" s="112" t="s">
        <v>1872</v>
      </c>
      <c r="T853" s="16" t="s">
        <v>1863</v>
      </c>
    </row>
    <row r="854" spans="1:20" x14ac:dyDescent="0.35">
      <c r="A854" s="18" t="s">
        <v>1841</v>
      </c>
      <c r="B854" s="18" t="s">
        <v>1862</v>
      </c>
      <c r="C854" s="17" t="s">
        <v>1840</v>
      </c>
      <c r="D854" s="17" t="s">
        <v>1839</v>
      </c>
      <c r="E854" s="17" t="s">
        <v>9520</v>
      </c>
      <c r="F854" s="26" t="str">
        <f t="shared" si="13"/>
        <v>6010542803000</v>
      </c>
      <c r="G854" s="18" t="s">
        <v>1861</v>
      </c>
      <c r="H854" s="18" t="s">
        <v>1860</v>
      </c>
      <c r="I854" s="18" t="s">
        <v>1859</v>
      </c>
      <c r="K854" s="18" t="s">
        <v>1815</v>
      </c>
      <c r="L854" s="18" t="s">
        <v>1858</v>
      </c>
      <c r="M854" s="18" t="s">
        <v>1857</v>
      </c>
      <c r="N854" s="16" t="s">
        <v>1838</v>
      </c>
      <c r="O854" s="16" t="s">
        <v>1856</v>
      </c>
      <c r="P854" s="16" t="s">
        <v>1814</v>
      </c>
      <c r="Q854" s="16" t="s">
        <v>1813</v>
      </c>
      <c r="R854" s="17" t="s">
        <v>1855</v>
      </c>
      <c r="S854" s="112" t="s">
        <v>1854</v>
      </c>
      <c r="T854" s="16" t="s">
        <v>1853</v>
      </c>
    </row>
  </sheetData>
  <autoFilter ref="A1:T1" xr:uid="{27ED5F78-BF59-4DB5-BAB8-299D0EA289FB}">
    <sortState xmlns:xlrd2="http://schemas.microsoft.com/office/spreadsheetml/2017/richdata2" ref="A4:T854">
      <sortCondition ref="B1"/>
    </sortState>
  </autoFilter>
  <sortState xmlns:xlrd2="http://schemas.microsoft.com/office/spreadsheetml/2017/richdata2" ref="A1:T1">
    <sortCondition descending="1" ref="B1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7C95-60F8-4C09-8CF2-B6A9F630D5BF}">
  <sheetPr>
    <tabColor theme="7"/>
  </sheetPr>
  <dimension ref="A1:BQ868"/>
  <sheetViews>
    <sheetView zoomScaleNormal="100" workbookViewId="0">
      <pane xSplit="3" ySplit="8" topLeftCell="AY759" activePane="bottomRight" state="frozen"/>
      <selection pane="topRight" activeCell="D1" sqref="D1"/>
      <selection pane="bottomLeft" activeCell="A3" sqref="A3"/>
      <selection pane="bottomRight" activeCell="BJ772" sqref="BJ772"/>
    </sheetView>
  </sheetViews>
  <sheetFormatPr defaultRowHeight="14.5" x14ac:dyDescent="0.35"/>
  <cols>
    <col min="1" max="1" width="17.81640625" style="26" customWidth="1"/>
    <col min="2" max="2" width="42.81640625" customWidth="1"/>
    <col min="3" max="3" width="14.1796875" style="25" customWidth="1"/>
    <col min="4" max="4" width="2" customWidth="1"/>
    <col min="5" max="5" width="13.81640625" style="24" bestFit="1" customWidth="1"/>
    <col min="6" max="18" width="10.54296875" style="24" customWidth="1"/>
    <col min="19" max="19" width="13.26953125" style="24" bestFit="1" customWidth="1"/>
    <col min="20" max="20" width="2.26953125" style="24" customWidth="1"/>
    <col min="21" max="21" width="13.81640625" style="24" bestFit="1" customWidth="1"/>
    <col min="22" max="25" width="10.54296875" style="24" customWidth="1"/>
    <col min="26" max="33" width="10.54296875" style="24" bestFit="1" customWidth="1"/>
    <col min="34" max="34" width="11.54296875" style="24" bestFit="1" customWidth="1"/>
    <col min="35" max="35" width="13.26953125" style="24" bestFit="1" customWidth="1"/>
    <col min="36" max="36" width="2" style="24" customWidth="1"/>
    <col min="37" max="37" width="13.81640625" style="24" bestFit="1" customWidth="1"/>
    <col min="38" max="43" width="10.54296875" style="24" customWidth="1"/>
    <col min="44" max="50" width="10.54296875" style="24" bestFit="1" customWidth="1"/>
    <col min="51" max="51" width="13.26953125" style="24" bestFit="1" customWidth="1"/>
    <col min="52" max="52" width="2.54296875" style="24" customWidth="1"/>
    <col min="53" max="53" width="9.26953125" style="24" hidden="1" customWidth="1"/>
    <col min="54" max="57" width="10.54296875" style="24" hidden="1" customWidth="1"/>
    <col min="58" max="58" width="11.54296875" style="24" customWidth="1"/>
    <col min="61" max="61" width="14.7265625" customWidth="1"/>
    <col min="62" max="64" width="13.26953125" customWidth="1"/>
  </cols>
  <sheetData>
    <row r="1" spans="1:68" s="1" customFormat="1" x14ac:dyDescent="0.35">
      <c r="A1" s="41" t="s">
        <v>9542</v>
      </c>
      <c r="C1" s="44"/>
      <c r="E1" s="47">
        <f t="shared" ref="E1:AJ1" si="0">SUM(E9:E859)</f>
        <v>12622.5</v>
      </c>
      <c r="F1" s="47">
        <f t="shared" si="0"/>
        <v>127151</v>
      </c>
      <c r="G1" s="47">
        <f t="shared" si="0"/>
        <v>138197.5</v>
      </c>
      <c r="H1" s="47">
        <f t="shared" si="0"/>
        <v>140546</v>
      </c>
      <c r="I1" s="47">
        <f t="shared" si="0"/>
        <v>146074</v>
      </c>
      <c r="J1" s="47">
        <f t="shared" si="0"/>
        <v>149497.5</v>
      </c>
      <c r="K1" s="47">
        <f t="shared" si="0"/>
        <v>151967</v>
      </c>
      <c r="L1" s="47">
        <f t="shared" si="0"/>
        <v>150120</v>
      </c>
      <c r="M1" s="47">
        <f t="shared" si="0"/>
        <v>149938.5</v>
      </c>
      <c r="N1" s="47">
        <f t="shared" si="0"/>
        <v>151686</v>
      </c>
      <c r="O1" s="47">
        <f t="shared" si="0"/>
        <v>158476.5</v>
      </c>
      <c r="P1" s="47">
        <f t="shared" si="0"/>
        <v>153607.5</v>
      </c>
      <c r="Q1" s="47">
        <f t="shared" si="0"/>
        <v>150329.5</v>
      </c>
      <c r="R1" s="47">
        <f t="shared" si="0"/>
        <v>145694.5</v>
      </c>
      <c r="S1" s="47">
        <f t="shared" si="0"/>
        <v>1925908</v>
      </c>
      <c r="T1" s="47">
        <f t="shared" si="0"/>
        <v>0</v>
      </c>
      <c r="U1" s="47">
        <f t="shared" si="0"/>
        <v>12342.75</v>
      </c>
      <c r="V1" s="47">
        <f t="shared" si="0"/>
        <v>125274.5</v>
      </c>
      <c r="W1" s="47">
        <f t="shared" si="0"/>
        <v>134993</v>
      </c>
      <c r="X1" s="47">
        <f t="shared" si="0"/>
        <v>137867.5</v>
      </c>
      <c r="Y1" s="47">
        <f t="shared" si="0"/>
        <v>141308</v>
      </c>
      <c r="Z1" s="47">
        <f t="shared" si="0"/>
        <v>144818.5</v>
      </c>
      <c r="AA1" s="47">
        <f t="shared" si="0"/>
        <v>149265</v>
      </c>
      <c r="AB1" s="47">
        <f t="shared" si="0"/>
        <v>152133.5</v>
      </c>
      <c r="AC1" s="47">
        <f t="shared" si="0"/>
        <v>149645</v>
      </c>
      <c r="AD1" s="47">
        <f t="shared" si="0"/>
        <v>149251.5</v>
      </c>
      <c r="AE1" s="47">
        <f t="shared" si="0"/>
        <v>158792.5</v>
      </c>
      <c r="AF1" s="47">
        <f t="shared" si="0"/>
        <v>153382.5</v>
      </c>
      <c r="AG1" s="47">
        <f t="shared" si="0"/>
        <v>147266.5</v>
      </c>
      <c r="AH1" s="47">
        <f t="shared" si="0"/>
        <v>146112.5</v>
      </c>
      <c r="AI1" s="47">
        <f t="shared" si="0"/>
        <v>1902453.25</v>
      </c>
      <c r="AJ1" s="47">
        <f t="shared" si="0"/>
        <v>0</v>
      </c>
      <c r="AK1" s="47">
        <f t="shared" ref="AK1:BE1" si="1">SUM(AK9:AK859)</f>
        <v>13209.25</v>
      </c>
      <c r="AL1" s="47">
        <f t="shared" si="1"/>
        <v>126814.25</v>
      </c>
      <c r="AM1" s="47">
        <f t="shared" si="1"/>
        <v>133787.5</v>
      </c>
      <c r="AN1" s="47">
        <f t="shared" si="1"/>
        <v>135230.5</v>
      </c>
      <c r="AO1" s="47">
        <f t="shared" si="1"/>
        <v>139123.5</v>
      </c>
      <c r="AP1" s="47">
        <f t="shared" si="1"/>
        <v>140527</v>
      </c>
      <c r="AQ1" s="47">
        <f t="shared" si="1"/>
        <v>145356</v>
      </c>
      <c r="AR1" s="47">
        <f t="shared" si="1"/>
        <v>150031</v>
      </c>
      <c r="AS1" s="47">
        <f t="shared" si="1"/>
        <v>152022</v>
      </c>
      <c r="AT1" s="47">
        <f t="shared" si="1"/>
        <v>149133</v>
      </c>
      <c r="AU1" s="47">
        <f t="shared" si="1"/>
        <v>156411</v>
      </c>
      <c r="AV1" s="47">
        <f t="shared" si="1"/>
        <v>153637.5</v>
      </c>
      <c r="AW1" s="47">
        <f t="shared" si="1"/>
        <v>145990.5</v>
      </c>
      <c r="AX1" s="47">
        <f t="shared" si="1"/>
        <v>144811.5</v>
      </c>
      <c r="AY1" s="47">
        <f t="shared" si="1"/>
        <v>1886084.5</v>
      </c>
      <c r="AZ1" s="47">
        <f t="shared" si="1"/>
        <v>0</v>
      </c>
      <c r="BA1" s="47">
        <f t="shared" si="1"/>
        <v>12722.429999999955</v>
      </c>
      <c r="BB1" s="47">
        <f t="shared" si="1"/>
        <v>126410.87000000094</v>
      </c>
      <c r="BC1" s="47">
        <f t="shared" si="1"/>
        <v>135656.72000000102</v>
      </c>
      <c r="BD1" s="47">
        <f t="shared" si="1"/>
        <v>137878.88000000097</v>
      </c>
      <c r="BE1" s="47">
        <f t="shared" si="1"/>
        <v>142165.79000000088</v>
      </c>
      <c r="BF1" s="46"/>
    </row>
    <row r="2" spans="1:68" s="1" customFormat="1" x14ac:dyDescent="0.35">
      <c r="A2" s="41" t="s">
        <v>9541</v>
      </c>
      <c r="C2" s="4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68" s="1" customFormat="1" x14ac:dyDescent="0.35">
      <c r="A3" s="41" t="s">
        <v>9540</v>
      </c>
      <c r="C3" s="44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68" x14ac:dyDescent="0.35"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68" ht="18.5" x14ac:dyDescent="0.45">
      <c r="A5" s="45" t="s">
        <v>9539</v>
      </c>
      <c r="B5" s="45">
        <f t="shared" ref="B5:AG5" si="2">A5+1</f>
        <v>2</v>
      </c>
      <c r="C5" s="45">
        <f t="shared" si="2"/>
        <v>3</v>
      </c>
      <c r="D5" s="45">
        <f t="shared" si="2"/>
        <v>4</v>
      </c>
      <c r="E5" s="45">
        <f t="shared" si="2"/>
        <v>5</v>
      </c>
      <c r="F5" s="45">
        <f t="shared" si="2"/>
        <v>6</v>
      </c>
      <c r="G5" s="45">
        <f t="shared" si="2"/>
        <v>7</v>
      </c>
      <c r="H5" s="45">
        <f t="shared" si="2"/>
        <v>8</v>
      </c>
      <c r="I5" s="45">
        <f t="shared" si="2"/>
        <v>9</v>
      </c>
      <c r="J5" s="45">
        <f t="shared" si="2"/>
        <v>10</v>
      </c>
      <c r="K5" s="45">
        <f t="shared" si="2"/>
        <v>11</v>
      </c>
      <c r="L5" s="45">
        <f t="shared" si="2"/>
        <v>12</v>
      </c>
      <c r="M5" s="45">
        <f t="shared" si="2"/>
        <v>13</v>
      </c>
      <c r="N5" s="45">
        <f t="shared" si="2"/>
        <v>14</v>
      </c>
      <c r="O5" s="45">
        <f t="shared" si="2"/>
        <v>15</v>
      </c>
      <c r="P5" s="45">
        <f t="shared" si="2"/>
        <v>16</v>
      </c>
      <c r="Q5" s="45">
        <f t="shared" si="2"/>
        <v>17</v>
      </c>
      <c r="R5" s="45">
        <f t="shared" si="2"/>
        <v>18</v>
      </c>
      <c r="S5" s="45">
        <f t="shared" si="2"/>
        <v>19</v>
      </c>
      <c r="T5" s="45">
        <f t="shared" si="2"/>
        <v>20</v>
      </c>
      <c r="U5" s="45">
        <f t="shared" si="2"/>
        <v>21</v>
      </c>
      <c r="V5" s="45">
        <f t="shared" si="2"/>
        <v>22</v>
      </c>
      <c r="W5" s="45">
        <f t="shared" si="2"/>
        <v>23</v>
      </c>
      <c r="X5" s="45">
        <f t="shared" si="2"/>
        <v>24</v>
      </c>
      <c r="Y5" s="45">
        <f t="shared" si="2"/>
        <v>25</v>
      </c>
      <c r="Z5" s="45">
        <f t="shared" si="2"/>
        <v>26</v>
      </c>
      <c r="AA5" s="45">
        <f t="shared" si="2"/>
        <v>27</v>
      </c>
      <c r="AB5" s="45">
        <f t="shared" si="2"/>
        <v>28</v>
      </c>
      <c r="AC5" s="45">
        <f t="shared" si="2"/>
        <v>29</v>
      </c>
      <c r="AD5" s="45">
        <f t="shared" si="2"/>
        <v>30</v>
      </c>
      <c r="AE5" s="45">
        <f t="shared" si="2"/>
        <v>31</v>
      </c>
      <c r="AF5" s="45">
        <f t="shared" si="2"/>
        <v>32</v>
      </c>
      <c r="AG5" s="45">
        <f t="shared" si="2"/>
        <v>33</v>
      </c>
      <c r="AH5" s="45">
        <f t="shared" ref="AH5:BP5" si="3">AG5+1</f>
        <v>34</v>
      </c>
      <c r="AI5" s="45">
        <f t="shared" si="3"/>
        <v>35</v>
      </c>
      <c r="AJ5" s="45">
        <f t="shared" si="3"/>
        <v>36</v>
      </c>
      <c r="AK5" s="45">
        <f t="shared" si="3"/>
        <v>37</v>
      </c>
      <c r="AL5" s="45">
        <f t="shared" si="3"/>
        <v>38</v>
      </c>
      <c r="AM5" s="45">
        <f t="shared" si="3"/>
        <v>39</v>
      </c>
      <c r="AN5" s="45">
        <f t="shared" si="3"/>
        <v>40</v>
      </c>
      <c r="AO5" s="45">
        <f t="shared" si="3"/>
        <v>41</v>
      </c>
      <c r="AP5" s="45">
        <f t="shared" si="3"/>
        <v>42</v>
      </c>
      <c r="AQ5" s="45">
        <f t="shared" si="3"/>
        <v>43</v>
      </c>
      <c r="AR5" s="45">
        <f t="shared" si="3"/>
        <v>44</v>
      </c>
      <c r="AS5" s="45">
        <f t="shared" si="3"/>
        <v>45</v>
      </c>
      <c r="AT5" s="45">
        <f t="shared" si="3"/>
        <v>46</v>
      </c>
      <c r="AU5" s="45">
        <f t="shared" si="3"/>
        <v>47</v>
      </c>
      <c r="AV5" s="45">
        <f t="shared" si="3"/>
        <v>48</v>
      </c>
      <c r="AW5" s="45">
        <f t="shared" si="3"/>
        <v>49</v>
      </c>
      <c r="AX5" s="45">
        <f t="shared" si="3"/>
        <v>50</v>
      </c>
      <c r="AY5" s="45">
        <f t="shared" si="3"/>
        <v>51</v>
      </c>
      <c r="AZ5" s="45">
        <f t="shared" si="3"/>
        <v>52</v>
      </c>
      <c r="BA5" s="45">
        <f t="shared" si="3"/>
        <v>53</v>
      </c>
      <c r="BB5" s="45">
        <f t="shared" si="3"/>
        <v>54</v>
      </c>
      <c r="BC5" s="45">
        <f t="shared" si="3"/>
        <v>55</v>
      </c>
      <c r="BD5" s="45">
        <f t="shared" si="3"/>
        <v>56</v>
      </c>
      <c r="BE5" s="45">
        <f t="shared" si="3"/>
        <v>57</v>
      </c>
      <c r="BF5" s="45">
        <f t="shared" si="3"/>
        <v>58</v>
      </c>
      <c r="BG5" s="45">
        <f t="shared" si="3"/>
        <v>59</v>
      </c>
      <c r="BH5" s="45">
        <f t="shared" si="3"/>
        <v>60</v>
      </c>
      <c r="BI5" s="45">
        <f t="shared" si="3"/>
        <v>61</v>
      </c>
      <c r="BJ5" s="45">
        <f t="shared" si="3"/>
        <v>62</v>
      </c>
      <c r="BK5" s="45">
        <f t="shared" si="3"/>
        <v>63</v>
      </c>
      <c r="BL5" s="45">
        <f t="shared" si="3"/>
        <v>64</v>
      </c>
      <c r="BM5" s="45">
        <f t="shared" si="3"/>
        <v>65</v>
      </c>
      <c r="BN5" s="45">
        <f t="shared" si="3"/>
        <v>66</v>
      </c>
      <c r="BO5" s="45">
        <f t="shared" si="3"/>
        <v>67</v>
      </c>
      <c r="BP5" s="45">
        <f t="shared" si="3"/>
        <v>68</v>
      </c>
    </row>
    <row r="7" spans="1:68" s="41" customFormat="1" x14ac:dyDescent="0.35">
      <c r="C7" s="44"/>
      <c r="E7" s="163" t="s">
        <v>1962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43"/>
      <c r="U7" s="164" t="s">
        <v>1961</v>
      </c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43"/>
      <c r="AK7" s="165" t="s">
        <v>2089</v>
      </c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43"/>
      <c r="BA7" s="166" t="s">
        <v>9538</v>
      </c>
      <c r="BB7" s="166"/>
      <c r="BC7" s="166"/>
      <c r="BD7" s="166"/>
      <c r="BE7" s="166"/>
      <c r="BF7" s="42"/>
      <c r="BJ7" s="161" t="s">
        <v>9537</v>
      </c>
      <c r="BK7" s="161"/>
      <c r="BL7" s="161"/>
    </row>
    <row r="8" spans="1:68" s="32" customFormat="1" ht="72.5" x14ac:dyDescent="0.35">
      <c r="A8" s="40" t="s">
        <v>9536</v>
      </c>
      <c r="B8" s="40" t="s">
        <v>9535</v>
      </c>
      <c r="C8" s="40" t="s">
        <v>4</v>
      </c>
      <c r="D8" s="39"/>
      <c r="E8" s="37" t="s">
        <v>9533</v>
      </c>
      <c r="F8" s="37" t="s">
        <v>9532</v>
      </c>
      <c r="G8" s="36">
        <v>1</v>
      </c>
      <c r="H8" s="36">
        <f t="shared" ref="H8:R8" si="4">G8+1</f>
        <v>2</v>
      </c>
      <c r="I8" s="36">
        <f t="shared" si="4"/>
        <v>3</v>
      </c>
      <c r="J8" s="36">
        <f t="shared" si="4"/>
        <v>4</v>
      </c>
      <c r="K8" s="36">
        <f t="shared" si="4"/>
        <v>5</v>
      </c>
      <c r="L8" s="36">
        <f t="shared" si="4"/>
        <v>6</v>
      </c>
      <c r="M8" s="36">
        <f t="shared" si="4"/>
        <v>7</v>
      </c>
      <c r="N8" s="36">
        <f t="shared" si="4"/>
        <v>8</v>
      </c>
      <c r="O8" s="36">
        <f t="shared" si="4"/>
        <v>9</v>
      </c>
      <c r="P8" s="36">
        <f t="shared" si="4"/>
        <v>10</v>
      </c>
      <c r="Q8" s="36">
        <f t="shared" si="4"/>
        <v>11</v>
      </c>
      <c r="R8" s="36">
        <f t="shared" si="4"/>
        <v>12</v>
      </c>
      <c r="S8" s="36" t="s">
        <v>9534</v>
      </c>
      <c r="T8" s="38"/>
      <c r="U8" s="37" t="s">
        <v>9533</v>
      </c>
      <c r="V8" s="37" t="s">
        <v>9532</v>
      </c>
      <c r="W8" s="36">
        <v>1</v>
      </c>
      <c r="X8" s="36">
        <f t="shared" ref="X8:AH8" si="5">W8+1</f>
        <v>2</v>
      </c>
      <c r="Y8" s="36">
        <f t="shared" si="5"/>
        <v>3</v>
      </c>
      <c r="Z8" s="36">
        <f t="shared" si="5"/>
        <v>4</v>
      </c>
      <c r="AA8" s="36">
        <f t="shared" si="5"/>
        <v>5</v>
      </c>
      <c r="AB8" s="36">
        <f t="shared" si="5"/>
        <v>6</v>
      </c>
      <c r="AC8" s="36">
        <f t="shared" si="5"/>
        <v>7</v>
      </c>
      <c r="AD8" s="36">
        <f t="shared" si="5"/>
        <v>8</v>
      </c>
      <c r="AE8" s="36">
        <f t="shared" si="5"/>
        <v>9</v>
      </c>
      <c r="AF8" s="36">
        <f t="shared" si="5"/>
        <v>10</v>
      </c>
      <c r="AG8" s="36">
        <f t="shared" si="5"/>
        <v>11</v>
      </c>
      <c r="AH8" s="36">
        <f t="shared" si="5"/>
        <v>12</v>
      </c>
      <c r="AI8" s="36" t="s">
        <v>9534</v>
      </c>
      <c r="AJ8" s="38"/>
      <c r="AK8" s="37" t="s">
        <v>9533</v>
      </c>
      <c r="AL8" s="37" t="s">
        <v>9532</v>
      </c>
      <c r="AM8" s="36">
        <v>1</v>
      </c>
      <c r="AN8" s="36">
        <f t="shared" ref="AN8:AX8" si="6">AM8+1</f>
        <v>2</v>
      </c>
      <c r="AO8" s="36">
        <f t="shared" si="6"/>
        <v>3</v>
      </c>
      <c r="AP8" s="36">
        <f t="shared" si="6"/>
        <v>4</v>
      </c>
      <c r="AQ8" s="36">
        <f t="shared" si="6"/>
        <v>5</v>
      </c>
      <c r="AR8" s="36">
        <f t="shared" si="6"/>
        <v>6</v>
      </c>
      <c r="AS8" s="36">
        <f t="shared" si="6"/>
        <v>7</v>
      </c>
      <c r="AT8" s="36">
        <f t="shared" si="6"/>
        <v>8</v>
      </c>
      <c r="AU8" s="36">
        <f t="shared" si="6"/>
        <v>9</v>
      </c>
      <c r="AV8" s="36">
        <f t="shared" si="6"/>
        <v>10</v>
      </c>
      <c r="AW8" s="36">
        <f t="shared" si="6"/>
        <v>11</v>
      </c>
      <c r="AX8" s="36">
        <f t="shared" si="6"/>
        <v>12</v>
      </c>
      <c r="AY8" s="36" t="s">
        <v>9534</v>
      </c>
      <c r="AZ8" s="38"/>
      <c r="BA8" s="37" t="s">
        <v>9533</v>
      </c>
      <c r="BB8" s="37" t="s">
        <v>9532</v>
      </c>
      <c r="BC8" s="36">
        <v>1</v>
      </c>
      <c r="BD8" s="36">
        <f>BC8+1</f>
        <v>2</v>
      </c>
      <c r="BE8" s="36">
        <f>BD8+1</f>
        <v>3</v>
      </c>
      <c r="BF8" s="35"/>
      <c r="BG8" s="34" t="s">
        <v>9531</v>
      </c>
      <c r="BH8" s="34"/>
      <c r="BI8" s="34"/>
      <c r="BJ8" s="34" t="s">
        <v>9530</v>
      </c>
      <c r="BK8" s="34" t="s">
        <v>9529</v>
      </c>
      <c r="BL8" s="34" t="s">
        <v>9528</v>
      </c>
      <c r="BN8" s="33" t="s">
        <v>9527</v>
      </c>
      <c r="BO8" s="33" t="s">
        <v>9526</v>
      </c>
      <c r="BP8" s="33" t="s">
        <v>9525</v>
      </c>
    </row>
    <row r="9" spans="1:68" x14ac:dyDescent="0.35">
      <c r="A9" s="26" t="s">
        <v>8</v>
      </c>
      <c r="B9" t="s">
        <v>9499</v>
      </c>
      <c r="C9" s="25" t="s">
        <v>10</v>
      </c>
      <c r="E9" s="31">
        <v>3</v>
      </c>
      <c r="F9" s="31">
        <v>35.5</v>
      </c>
      <c r="G9" s="31">
        <v>35</v>
      </c>
      <c r="H9" s="31">
        <v>38.5</v>
      </c>
      <c r="I9" s="31">
        <v>32.5</v>
      </c>
      <c r="J9" s="31">
        <v>42.5</v>
      </c>
      <c r="K9" s="31">
        <v>52</v>
      </c>
      <c r="L9" s="31">
        <v>40</v>
      </c>
      <c r="M9" s="31">
        <v>48.5</v>
      </c>
      <c r="N9" s="31">
        <v>45.5</v>
      </c>
      <c r="O9" s="31">
        <v>33</v>
      </c>
      <c r="P9" s="31">
        <v>38</v>
      </c>
      <c r="Q9" s="31">
        <v>38.5</v>
      </c>
      <c r="R9" s="31">
        <v>42</v>
      </c>
      <c r="S9" s="31">
        <v>524.5</v>
      </c>
      <c r="T9" s="31"/>
      <c r="U9" s="31">
        <v>3.75</v>
      </c>
      <c r="V9" s="31">
        <v>38.5</v>
      </c>
      <c r="W9" s="31">
        <v>32</v>
      </c>
      <c r="X9" s="31">
        <v>38</v>
      </c>
      <c r="Y9" s="31">
        <v>43</v>
      </c>
      <c r="Z9" s="31">
        <v>35</v>
      </c>
      <c r="AA9" s="31">
        <v>42</v>
      </c>
      <c r="AB9" s="31">
        <v>53.5</v>
      </c>
      <c r="AC9" s="31">
        <v>43</v>
      </c>
      <c r="AD9" s="31">
        <v>44</v>
      </c>
      <c r="AE9" s="31">
        <v>45.5</v>
      </c>
      <c r="AF9" s="31">
        <v>32.5</v>
      </c>
      <c r="AG9" s="31">
        <v>35</v>
      </c>
      <c r="AH9" s="31">
        <v>38.5</v>
      </c>
      <c r="AI9" s="31">
        <v>524.25</v>
      </c>
      <c r="AJ9" s="31"/>
      <c r="AK9" s="31">
        <v>4</v>
      </c>
      <c r="AL9" s="31">
        <v>31</v>
      </c>
      <c r="AM9" s="31">
        <v>35.5</v>
      </c>
      <c r="AN9" s="31">
        <v>31</v>
      </c>
      <c r="AO9" s="31">
        <v>39.5</v>
      </c>
      <c r="AP9" s="31">
        <v>40</v>
      </c>
      <c r="AQ9" s="31">
        <v>31.5</v>
      </c>
      <c r="AR9" s="31">
        <v>42</v>
      </c>
      <c r="AS9" s="31">
        <v>52</v>
      </c>
      <c r="AT9" s="31">
        <v>42.5</v>
      </c>
      <c r="AU9" s="31">
        <v>42.5</v>
      </c>
      <c r="AV9" s="31">
        <v>45.5</v>
      </c>
      <c r="AW9" s="31">
        <v>32.5</v>
      </c>
      <c r="AX9" s="31">
        <v>34.5</v>
      </c>
      <c r="AY9" s="31">
        <v>504</v>
      </c>
      <c r="AZ9" s="31"/>
      <c r="BA9" s="31">
        <v>3.58</v>
      </c>
      <c r="BB9" s="31">
        <v>35</v>
      </c>
      <c r="BC9" s="31">
        <v>34.159999999999997</v>
      </c>
      <c r="BD9" s="31">
        <v>35.83</v>
      </c>
      <c r="BE9" s="31">
        <v>38.33</v>
      </c>
      <c r="BF9" s="31"/>
      <c r="BG9">
        <v>12207</v>
      </c>
      <c r="BJ9" s="30">
        <f t="shared" ref="BJ9:BJ72" si="7">SUM(F9:R9)</f>
        <v>521.5</v>
      </c>
      <c r="BK9" s="30">
        <f t="shared" ref="BK9:BK72" si="8">SUM(V9:AH9)</f>
        <v>520.5</v>
      </c>
      <c r="BL9" s="30">
        <f t="shared" ref="BL9:BL72" si="9">SUM(AL9:AX9)</f>
        <v>500</v>
      </c>
      <c r="BN9" s="30">
        <f t="shared" ref="BN9:BN72" si="10">S9-E9-BJ9</f>
        <v>0</v>
      </c>
      <c r="BO9" s="30">
        <f t="shared" ref="BO9:BO72" si="11">AI9-U9-BK9</f>
        <v>0</v>
      </c>
      <c r="BP9" s="30">
        <f t="shared" ref="BP9:BP72" si="12">AY9-AK9-BL9</f>
        <v>0</v>
      </c>
    </row>
    <row r="10" spans="1:68" x14ac:dyDescent="0.35">
      <c r="A10" s="26" t="s">
        <v>11</v>
      </c>
      <c r="B10" t="s">
        <v>9490</v>
      </c>
      <c r="C10" s="25" t="s">
        <v>10</v>
      </c>
      <c r="E10" s="31">
        <v>4.25</v>
      </c>
      <c r="F10" s="31">
        <v>42.5</v>
      </c>
      <c r="G10" s="31">
        <v>42</v>
      </c>
      <c r="H10" s="31">
        <v>30</v>
      </c>
      <c r="I10" s="31">
        <v>47.5</v>
      </c>
      <c r="J10" s="31">
        <v>38</v>
      </c>
      <c r="K10" s="31">
        <v>42</v>
      </c>
      <c r="L10" s="31">
        <v>41.5</v>
      </c>
      <c r="M10" s="31">
        <v>48.5</v>
      </c>
      <c r="N10" s="31">
        <v>50.5</v>
      </c>
      <c r="O10" s="31">
        <v>43.5</v>
      </c>
      <c r="P10" s="31">
        <v>56</v>
      </c>
      <c r="Q10" s="31">
        <v>46.5</v>
      </c>
      <c r="R10" s="31">
        <v>38.5</v>
      </c>
      <c r="S10" s="31">
        <v>571.25</v>
      </c>
      <c r="T10" s="31"/>
      <c r="U10" s="31">
        <v>2.25</v>
      </c>
      <c r="V10" s="31">
        <v>45</v>
      </c>
      <c r="W10" s="31">
        <v>41.5</v>
      </c>
      <c r="X10" s="31">
        <v>43.5</v>
      </c>
      <c r="Y10" s="31">
        <v>31</v>
      </c>
      <c r="Z10" s="31">
        <v>46.5</v>
      </c>
      <c r="AA10" s="31">
        <v>37.5</v>
      </c>
      <c r="AB10" s="31">
        <v>41.5</v>
      </c>
      <c r="AC10" s="31">
        <v>48</v>
      </c>
      <c r="AD10" s="31">
        <v>45</v>
      </c>
      <c r="AE10" s="31">
        <v>51</v>
      </c>
      <c r="AF10" s="31">
        <v>44</v>
      </c>
      <c r="AG10" s="31">
        <v>51.5</v>
      </c>
      <c r="AH10" s="31">
        <v>47.5</v>
      </c>
      <c r="AI10" s="31">
        <v>575.75</v>
      </c>
      <c r="AJ10" s="31"/>
      <c r="AK10" s="31">
        <v>2</v>
      </c>
      <c r="AL10" s="31">
        <v>60</v>
      </c>
      <c r="AM10" s="31">
        <v>49</v>
      </c>
      <c r="AN10" s="31">
        <v>42.5</v>
      </c>
      <c r="AO10" s="31">
        <v>44</v>
      </c>
      <c r="AP10" s="31">
        <v>32.5</v>
      </c>
      <c r="AQ10" s="31">
        <v>49.5</v>
      </c>
      <c r="AR10" s="31">
        <v>39.5</v>
      </c>
      <c r="AS10" s="31">
        <v>45</v>
      </c>
      <c r="AT10" s="31">
        <v>48.5</v>
      </c>
      <c r="AU10" s="31">
        <v>47</v>
      </c>
      <c r="AV10" s="31">
        <v>49.5</v>
      </c>
      <c r="AW10" s="31">
        <v>41.5</v>
      </c>
      <c r="AX10" s="31">
        <v>49.5</v>
      </c>
      <c r="AY10" s="31">
        <v>600</v>
      </c>
      <c r="AZ10" s="31"/>
      <c r="BA10" s="31">
        <v>2.83</v>
      </c>
      <c r="BB10" s="31">
        <v>49.16</v>
      </c>
      <c r="BC10" s="31">
        <v>44.16</v>
      </c>
      <c r="BD10" s="31">
        <v>38.659999999999997</v>
      </c>
      <c r="BE10" s="31">
        <v>40.83</v>
      </c>
      <c r="BF10" s="31"/>
      <c r="BG10">
        <v>4899</v>
      </c>
      <c r="BJ10" s="30">
        <f t="shared" si="7"/>
        <v>567</v>
      </c>
      <c r="BK10" s="30">
        <f t="shared" si="8"/>
        <v>573.5</v>
      </c>
      <c r="BL10" s="30">
        <f t="shared" si="9"/>
        <v>598</v>
      </c>
      <c r="BN10" s="30">
        <f t="shared" si="10"/>
        <v>0</v>
      </c>
      <c r="BO10" s="30">
        <f t="shared" si="11"/>
        <v>0</v>
      </c>
      <c r="BP10" s="30">
        <f t="shared" si="12"/>
        <v>0</v>
      </c>
    </row>
    <row r="11" spans="1:68" x14ac:dyDescent="0.35">
      <c r="A11" s="26" t="s">
        <v>13</v>
      </c>
      <c r="B11" t="s">
        <v>9481</v>
      </c>
      <c r="C11" s="25" t="s">
        <v>10</v>
      </c>
      <c r="E11" s="31">
        <v>4.75</v>
      </c>
      <c r="F11" s="31">
        <v>70.5</v>
      </c>
      <c r="G11" s="31">
        <v>69.5</v>
      </c>
      <c r="H11" s="31">
        <v>58.5</v>
      </c>
      <c r="I11" s="31">
        <v>65.5</v>
      </c>
      <c r="J11" s="31">
        <v>68.5</v>
      </c>
      <c r="K11" s="31">
        <v>68</v>
      </c>
      <c r="L11" s="31">
        <v>81.5</v>
      </c>
      <c r="M11" s="31">
        <v>67</v>
      </c>
      <c r="N11" s="31">
        <v>63.5</v>
      </c>
      <c r="O11" s="31">
        <v>64</v>
      </c>
      <c r="P11" s="31">
        <v>65.5</v>
      </c>
      <c r="Q11" s="31">
        <v>52.5</v>
      </c>
      <c r="R11" s="31">
        <v>65.5</v>
      </c>
      <c r="S11" s="31">
        <v>864.75</v>
      </c>
      <c r="T11" s="31"/>
      <c r="U11" s="31">
        <v>5</v>
      </c>
      <c r="V11" s="31">
        <v>51.5</v>
      </c>
      <c r="W11" s="31">
        <v>69</v>
      </c>
      <c r="X11" s="31">
        <v>67.5</v>
      </c>
      <c r="Y11" s="31">
        <v>57.5</v>
      </c>
      <c r="Z11" s="31">
        <v>67.5</v>
      </c>
      <c r="AA11" s="31">
        <v>68</v>
      </c>
      <c r="AB11" s="31">
        <v>68.5</v>
      </c>
      <c r="AC11" s="31">
        <v>83.5</v>
      </c>
      <c r="AD11" s="31">
        <v>65.5</v>
      </c>
      <c r="AE11" s="31">
        <v>63</v>
      </c>
      <c r="AF11" s="31">
        <v>60</v>
      </c>
      <c r="AG11" s="31">
        <v>64</v>
      </c>
      <c r="AH11" s="31">
        <v>52</v>
      </c>
      <c r="AI11" s="31">
        <v>842.5</v>
      </c>
      <c r="AJ11" s="31"/>
      <c r="AK11" s="31">
        <v>6.75</v>
      </c>
      <c r="AL11" s="31">
        <v>74</v>
      </c>
      <c r="AM11" s="31">
        <v>52.5</v>
      </c>
      <c r="AN11" s="31">
        <v>65.5</v>
      </c>
      <c r="AO11" s="31">
        <v>70.5</v>
      </c>
      <c r="AP11" s="31">
        <v>57.5</v>
      </c>
      <c r="AQ11" s="31">
        <v>64.5</v>
      </c>
      <c r="AR11" s="31">
        <v>71.5</v>
      </c>
      <c r="AS11" s="31">
        <v>67.5</v>
      </c>
      <c r="AT11" s="31">
        <v>80</v>
      </c>
      <c r="AU11" s="31">
        <v>66</v>
      </c>
      <c r="AV11" s="31">
        <v>58</v>
      </c>
      <c r="AW11" s="31">
        <v>59</v>
      </c>
      <c r="AX11" s="31">
        <v>64.5</v>
      </c>
      <c r="AY11" s="31">
        <v>857.75</v>
      </c>
      <c r="AZ11" s="31"/>
      <c r="BA11" s="31">
        <v>5.5</v>
      </c>
      <c r="BB11" s="31">
        <v>65.33</v>
      </c>
      <c r="BC11" s="31">
        <v>63.66</v>
      </c>
      <c r="BD11" s="31">
        <v>63.83</v>
      </c>
      <c r="BE11" s="31">
        <v>64.5</v>
      </c>
      <c r="BF11" s="31"/>
      <c r="BG11">
        <v>12810</v>
      </c>
      <c r="BJ11" s="30">
        <f t="shared" si="7"/>
        <v>860</v>
      </c>
      <c r="BK11" s="30">
        <f t="shared" si="8"/>
        <v>837.5</v>
      </c>
      <c r="BL11" s="30">
        <f t="shared" si="9"/>
        <v>851</v>
      </c>
      <c r="BN11" s="30">
        <f t="shared" si="10"/>
        <v>0</v>
      </c>
      <c r="BO11" s="30">
        <f t="shared" si="11"/>
        <v>0</v>
      </c>
      <c r="BP11" s="30">
        <f t="shared" si="12"/>
        <v>0</v>
      </c>
    </row>
    <row r="12" spans="1:68" x14ac:dyDescent="0.35">
      <c r="A12" s="26" t="s">
        <v>15</v>
      </c>
      <c r="B12" t="s">
        <v>9472</v>
      </c>
      <c r="C12" s="25" t="s">
        <v>10</v>
      </c>
      <c r="E12" s="31">
        <v>6</v>
      </c>
      <c r="F12" s="31">
        <v>46</v>
      </c>
      <c r="G12" s="31">
        <v>58.5</v>
      </c>
      <c r="H12" s="31">
        <v>49.5</v>
      </c>
      <c r="I12" s="31">
        <v>46</v>
      </c>
      <c r="J12" s="31">
        <v>46.5</v>
      </c>
      <c r="K12" s="31">
        <v>54.5</v>
      </c>
      <c r="L12" s="31">
        <v>57.5</v>
      </c>
      <c r="M12" s="31">
        <v>46.5</v>
      </c>
      <c r="N12" s="31">
        <v>48</v>
      </c>
      <c r="O12" s="31">
        <v>48.5</v>
      </c>
      <c r="P12" s="31">
        <v>55</v>
      </c>
      <c r="Q12" s="31">
        <v>58</v>
      </c>
      <c r="R12" s="31">
        <v>52.5</v>
      </c>
      <c r="S12" s="31">
        <v>673</v>
      </c>
      <c r="T12" s="31"/>
      <c r="U12" s="31">
        <v>5.75</v>
      </c>
      <c r="V12" s="31">
        <v>55.5</v>
      </c>
      <c r="W12" s="31">
        <v>43</v>
      </c>
      <c r="X12" s="31">
        <v>59</v>
      </c>
      <c r="Y12" s="31">
        <v>56.5</v>
      </c>
      <c r="Z12" s="31">
        <v>47</v>
      </c>
      <c r="AA12" s="31">
        <v>45.5</v>
      </c>
      <c r="AB12" s="31">
        <v>55</v>
      </c>
      <c r="AC12" s="31">
        <v>58.5</v>
      </c>
      <c r="AD12" s="31">
        <v>48</v>
      </c>
      <c r="AE12" s="31">
        <v>46</v>
      </c>
      <c r="AF12" s="31">
        <v>45</v>
      </c>
      <c r="AG12" s="31">
        <v>52.5</v>
      </c>
      <c r="AH12" s="31">
        <v>57</v>
      </c>
      <c r="AI12" s="31">
        <v>674.25</v>
      </c>
      <c r="AJ12" s="31"/>
      <c r="AK12" s="31">
        <v>3.75</v>
      </c>
      <c r="AL12" s="31">
        <v>51</v>
      </c>
      <c r="AM12" s="31">
        <v>54</v>
      </c>
      <c r="AN12" s="31">
        <v>37.5</v>
      </c>
      <c r="AO12" s="31">
        <v>59.5</v>
      </c>
      <c r="AP12" s="31">
        <v>51.5</v>
      </c>
      <c r="AQ12" s="31">
        <v>48.5</v>
      </c>
      <c r="AR12" s="31">
        <v>47</v>
      </c>
      <c r="AS12" s="31">
        <v>53.5</v>
      </c>
      <c r="AT12" s="31">
        <v>54</v>
      </c>
      <c r="AU12" s="31">
        <v>48.5</v>
      </c>
      <c r="AV12" s="31">
        <v>43.5</v>
      </c>
      <c r="AW12" s="31">
        <v>43</v>
      </c>
      <c r="AX12" s="31">
        <v>48</v>
      </c>
      <c r="AY12" s="31">
        <v>643.25</v>
      </c>
      <c r="AZ12" s="31"/>
      <c r="BA12" s="31">
        <v>5.16</v>
      </c>
      <c r="BB12" s="31">
        <v>50.83</v>
      </c>
      <c r="BC12" s="31">
        <v>51.83</v>
      </c>
      <c r="BD12" s="31">
        <v>48.66</v>
      </c>
      <c r="BE12" s="31">
        <v>54</v>
      </c>
      <c r="BF12" s="31"/>
      <c r="BG12">
        <v>5725</v>
      </c>
      <c r="BJ12" s="30">
        <f t="shared" si="7"/>
        <v>667</v>
      </c>
      <c r="BK12" s="30">
        <f t="shared" si="8"/>
        <v>668.5</v>
      </c>
      <c r="BL12" s="30">
        <f t="shared" si="9"/>
        <v>639.5</v>
      </c>
      <c r="BN12" s="30">
        <f t="shared" si="10"/>
        <v>0</v>
      </c>
      <c r="BO12" s="30">
        <f t="shared" si="11"/>
        <v>0</v>
      </c>
      <c r="BP12" s="30">
        <f t="shared" si="12"/>
        <v>0</v>
      </c>
    </row>
    <row r="13" spans="1:68" x14ac:dyDescent="0.35">
      <c r="A13" s="26" t="s">
        <v>17</v>
      </c>
      <c r="B13" t="s">
        <v>9463</v>
      </c>
      <c r="C13" s="25" t="s">
        <v>10</v>
      </c>
      <c r="E13" s="31">
        <v>64.5</v>
      </c>
      <c r="F13" s="31">
        <v>467</v>
      </c>
      <c r="G13" s="31">
        <v>451.5</v>
      </c>
      <c r="H13" s="31">
        <v>467</v>
      </c>
      <c r="I13" s="31">
        <v>476.5</v>
      </c>
      <c r="J13" s="31">
        <v>460</v>
      </c>
      <c r="K13" s="31">
        <v>500.5</v>
      </c>
      <c r="L13" s="31">
        <v>497</v>
      </c>
      <c r="M13" s="31">
        <v>469.5</v>
      </c>
      <c r="N13" s="31">
        <v>459</v>
      </c>
      <c r="O13" s="31">
        <v>469</v>
      </c>
      <c r="P13" s="31">
        <v>481</v>
      </c>
      <c r="Q13" s="31">
        <v>459.5</v>
      </c>
      <c r="R13" s="31">
        <v>388.5</v>
      </c>
      <c r="S13" s="31">
        <v>6110.5</v>
      </c>
      <c r="T13" s="31"/>
      <c r="U13" s="31">
        <v>66</v>
      </c>
      <c r="V13" s="31">
        <v>496</v>
      </c>
      <c r="W13" s="31">
        <v>430</v>
      </c>
      <c r="X13" s="31">
        <v>457.5</v>
      </c>
      <c r="Y13" s="31">
        <v>451.5</v>
      </c>
      <c r="Z13" s="31">
        <v>483.5</v>
      </c>
      <c r="AA13" s="31">
        <v>470.5</v>
      </c>
      <c r="AB13" s="31">
        <v>504</v>
      </c>
      <c r="AC13" s="31">
        <v>502.5</v>
      </c>
      <c r="AD13" s="31">
        <v>476.5</v>
      </c>
      <c r="AE13" s="31">
        <v>480</v>
      </c>
      <c r="AF13" s="31">
        <v>482</v>
      </c>
      <c r="AG13" s="31">
        <v>460</v>
      </c>
      <c r="AH13" s="31">
        <v>414</v>
      </c>
      <c r="AI13" s="31">
        <v>6174</v>
      </c>
      <c r="AJ13" s="31"/>
      <c r="AK13" s="31">
        <v>70.25</v>
      </c>
      <c r="AL13" s="31">
        <v>521.5</v>
      </c>
      <c r="AM13" s="31">
        <v>464</v>
      </c>
      <c r="AN13" s="31">
        <v>438</v>
      </c>
      <c r="AO13" s="31">
        <v>456.5</v>
      </c>
      <c r="AP13" s="31">
        <v>451.5</v>
      </c>
      <c r="AQ13" s="31">
        <v>477</v>
      </c>
      <c r="AR13" s="31">
        <v>459</v>
      </c>
      <c r="AS13" s="31">
        <v>498</v>
      </c>
      <c r="AT13" s="31">
        <v>496.5</v>
      </c>
      <c r="AU13" s="31">
        <v>490.5</v>
      </c>
      <c r="AV13" s="31">
        <v>477</v>
      </c>
      <c r="AW13" s="31">
        <v>445</v>
      </c>
      <c r="AX13" s="31">
        <v>404</v>
      </c>
      <c r="AY13" s="31">
        <v>6148.75</v>
      </c>
      <c r="AZ13" s="31"/>
      <c r="BA13" s="31">
        <v>66.91</v>
      </c>
      <c r="BB13" s="31">
        <v>494.83</v>
      </c>
      <c r="BC13" s="31">
        <v>448.5</v>
      </c>
      <c r="BD13" s="31">
        <v>454.16</v>
      </c>
      <c r="BE13" s="31">
        <v>461.5</v>
      </c>
      <c r="BF13" s="31"/>
      <c r="BG13">
        <v>944</v>
      </c>
      <c r="BJ13" s="30">
        <f t="shared" si="7"/>
        <v>6046</v>
      </c>
      <c r="BK13" s="30">
        <f t="shared" si="8"/>
        <v>6108</v>
      </c>
      <c r="BL13" s="30">
        <f t="shared" si="9"/>
        <v>6078.5</v>
      </c>
      <c r="BN13" s="30">
        <f t="shared" si="10"/>
        <v>0</v>
      </c>
      <c r="BO13" s="30">
        <f t="shared" si="11"/>
        <v>0</v>
      </c>
      <c r="BP13" s="30">
        <f t="shared" si="12"/>
        <v>0</v>
      </c>
    </row>
    <row r="14" spans="1:68" x14ac:dyDescent="0.35">
      <c r="A14" s="26" t="s">
        <v>19</v>
      </c>
      <c r="B14" t="s">
        <v>9453</v>
      </c>
      <c r="C14" s="25" t="s">
        <v>10</v>
      </c>
      <c r="E14" s="31">
        <v>6.75</v>
      </c>
      <c r="F14" s="31">
        <v>52</v>
      </c>
      <c r="G14" s="31">
        <v>44.5</v>
      </c>
      <c r="H14" s="31">
        <v>47</v>
      </c>
      <c r="I14" s="31">
        <v>58.5</v>
      </c>
      <c r="J14" s="31">
        <v>44.5</v>
      </c>
      <c r="K14" s="31">
        <v>51.5</v>
      </c>
      <c r="L14" s="31">
        <v>51</v>
      </c>
      <c r="M14" s="31">
        <v>57.5</v>
      </c>
      <c r="N14" s="31">
        <v>58.5</v>
      </c>
      <c r="O14" s="31">
        <v>59</v>
      </c>
      <c r="P14" s="31">
        <v>42.5</v>
      </c>
      <c r="Q14" s="31">
        <v>43</v>
      </c>
      <c r="R14" s="31">
        <v>48</v>
      </c>
      <c r="S14" s="31">
        <v>664.25</v>
      </c>
      <c r="T14" s="31"/>
      <c r="U14" s="31">
        <v>9</v>
      </c>
      <c r="V14" s="31">
        <v>37.5</v>
      </c>
      <c r="W14" s="31">
        <v>58</v>
      </c>
      <c r="X14" s="31">
        <v>41.5</v>
      </c>
      <c r="Y14" s="31">
        <v>40.5</v>
      </c>
      <c r="Z14" s="31">
        <v>58.5</v>
      </c>
      <c r="AA14" s="31">
        <v>44</v>
      </c>
      <c r="AB14" s="31">
        <v>50.5</v>
      </c>
      <c r="AC14" s="31">
        <v>47.5</v>
      </c>
      <c r="AD14" s="31">
        <v>57.5</v>
      </c>
      <c r="AE14" s="31">
        <v>62.5</v>
      </c>
      <c r="AF14" s="31">
        <v>55</v>
      </c>
      <c r="AG14" s="31">
        <v>36.5</v>
      </c>
      <c r="AH14" s="31">
        <v>43</v>
      </c>
      <c r="AI14" s="31">
        <v>641.5</v>
      </c>
      <c r="AJ14" s="31"/>
      <c r="AK14" s="31">
        <v>8</v>
      </c>
      <c r="AL14" s="31">
        <v>42.5</v>
      </c>
      <c r="AM14" s="31">
        <v>44.5</v>
      </c>
      <c r="AN14" s="31">
        <v>60</v>
      </c>
      <c r="AO14" s="31">
        <v>43</v>
      </c>
      <c r="AP14" s="31">
        <v>42</v>
      </c>
      <c r="AQ14" s="31">
        <v>63.5</v>
      </c>
      <c r="AR14" s="31">
        <v>46.5</v>
      </c>
      <c r="AS14" s="31">
        <v>59.5</v>
      </c>
      <c r="AT14" s="31">
        <v>48</v>
      </c>
      <c r="AU14" s="31">
        <v>56.5</v>
      </c>
      <c r="AV14" s="31">
        <v>61.5</v>
      </c>
      <c r="AW14" s="31">
        <v>54.5</v>
      </c>
      <c r="AX14" s="31">
        <v>36.5</v>
      </c>
      <c r="AY14" s="31">
        <v>666.5</v>
      </c>
      <c r="AZ14" s="31"/>
      <c r="BA14" s="31">
        <v>7.91</v>
      </c>
      <c r="BB14" s="31">
        <v>44</v>
      </c>
      <c r="BC14" s="31">
        <v>49</v>
      </c>
      <c r="BD14" s="31">
        <v>49.5</v>
      </c>
      <c r="BE14" s="31">
        <v>47.33</v>
      </c>
      <c r="BF14" s="31"/>
      <c r="BG14">
        <v>12505</v>
      </c>
      <c r="BJ14" s="30">
        <f t="shared" si="7"/>
        <v>657.5</v>
      </c>
      <c r="BK14" s="30">
        <f t="shared" si="8"/>
        <v>632.5</v>
      </c>
      <c r="BL14" s="30">
        <f t="shared" si="9"/>
        <v>658.5</v>
      </c>
      <c r="BN14" s="30">
        <f t="shared" si="10"/>
        <v>0</v>
      </c>
      <c r="BO14" s="30">
        <f t="shared" si="11"/>
        <v>0</v>
      </c>
      <c r="BP14" s="30">
        <f t="shared" si="12"/>
        <v>0</v>
      </c>
    </row>
    <row r="15" spans="1:68" x14ac:dyDescent="0.35">
      <c r="A15" s="26" t="s">
        <v>22</v>
      </c>
      <c r="B15" t="s">
        <v>9444</v>
      </c>
      <c r="C15" s="25" t="s">
        <v>10</v>
      </c>
      <c r="E15" s="31">
        <v>9.75</v>
      </c>
      <c r="F15" s="31">
        <v>117</v>
      </c>
      <c r="G15" s="31">
        <v>101</v>
      </c>
      <c r="H15" s="31">
        <v>95.5</v>
      </c>
      <c r="I15" s="31">
        <v>96.5</v>
      </c>
      <c r="J15" s="31">
        <v>124</v>
      </c>
      <c r="K15" s="31">
        <v>117</v>
      </c>
      <c r="L15" s="31">
        <v>105</v>
      </c>
      <c r="M15" s="31">
        <v>113</v>
      </c>
      <c r="N15" s="31">
        <v>107</v>
      </c>
      <c r="O15" s="31">
        <v>124</v>
      </c>
      <c r="P15" s="31">
        <v>117</v>
      </c>
      <c r="Q15" s="31">
        <v>119.5</v>
      </c>
      <c r="R15" s="31">
        <v>100</v>
      </c>
      <c r="S15" s="31">
        <v>1446.25</v>
      </c>
      <c r="T15" s="31"/>
      <c r="U15" s="31">
        <v>11.75</v>
      </c>
      <c r="V15" s="31">
        <v>89.5</v>
      </c>
      <c r="W15" s="31">
        <v>108</v>
      </c>
      <c r="X15" s="31">
        <v>99.5</v>
      </c>
      <c r="Y15" s="31">
        <v>95.5</v>
      </c>
      <c r="Z15" s="31">
        <v>97.5</v>
      </c>
      <c r="AA15" s="31">
        <v>124.5</v>
      </c>
      <c r="AB15" s="31">
        <v>119.5</v>
      </c>
      <c r="AC15" s="31">
        <v>100</v>
      </c>
      <c r="AD15" s="31">
        <v>110</v>
      </c>
      <c r="AE15" s="31">
        <v>125.5</v>
      </c>
      <c r="AF15" s="31">
        <v>110</v>
      </c>
      <c r="AG15" s="31">
        <v>113.5</v>
      </c>
      <c r="AH15" s="31">
        <v>101</v>
      </c>
      <c r="AI15" s="31">
        <v>1405.75</v>
      </c>
      <c r="AJ15" s="31"/>
      <c r="AK15" s="31">
        <v>18.5</v>
      </c>
      <c r="AL15" s="31">
        <v>85.5</v>
      </c>
      <c r="AM15" s="31">
        <v>85</v>
      </c>
      <c r="AN15" s="31">
        <v>109</v>
      </c>
      <c r="AO15" s="31">
        <v>106</v>
      </c>
      <c r="AP15" s="31">
        <v>99.5</v>
      </c>
      <c r="AQ15" s="31">
        <v>96</v>
      </c>
      <c r="AR15" s="31">
        <v>127.5</v>
      </c>
      <c r="AS15" s="31">
        <v>118</v>
      </c>
      <c r="AT15" s="31">
        <v>100.5</v>
      </c>
      <c r="AU15" s="31">
        <v>113</v>
      </c>
      <c r="AV15" s="31">
        <v>122</v>
      </c>
      <c r="AW15" s="31">
        <v>100.5</v>
      </c>
      <c r="AX15" s="31">
        <v>96</v>
      </c>
      <c r="AY15" s="31">
        <v>1377</v>
      </c>
      <c r="AZ15" s="31"/>
      <c r="BA15" s="31">
        <v>13.33</v>
      </c>
      <c r="BB15" s="31">
        <v>97.33</v>
      </c>
      <c r="BC15" s="31">
        <v>98</v>
      </c>
      <c r="BD15" s="31">
        <v>101.33</v>
      </c>
      <c r="BE15" s="31">
        <v>99.33</v>
      </c>
      <c r="BF15" s="31"/>
      <c r="BG15">
        <v>905</v>
      </c>
      <c r="BJ15" s="30">
        <f t="shared" si="7"/>
        <v>1436.5</v>
      </c>
      <c r="BK15" s="30">
        <f t="shared" si="8"/>
        <v>1394</v>
      </c>
      <c r="BL15" s="30">
        <f t="shared" si="9"/>
        <v>1358.5</v>
      </c>
      <c r="BN15" s="30">
        <f t="shared" si="10"/>
        <v>0</v>
      </c>
      <c r="BO15" s="30">
        <f t="shared" si="11"/>
        <v>0</v>
      </c>
      <c r="BP15" s="30">
        <f t="shared" si="12"/>
        <v>0</v>
      </c>
    </row>
    <row r="16" spans="1:68" x14ac:dyDescent="0.35">
      <c r="A16" s="26" t="s">
        <v>25</v>
      </c>
      <c r="B16" t="s">
        <v>9435</v>
      </c>
      <c r="C16" s="25" t="s">
        <v>10</v>
      </c>
      <c r="E16" s="31">
        <v>4.25</v>
      </c>
      <c r="F16" s="31">
        <v>26.5</v>
      </c>
      <c r="G16" s="31">
        <v>22</v>
      </c>
      <c r="H16" s="31">
        <v>14</v>
      </c>
      <c r="I16" s="31">
        <v>23.5</v>
      </c>
      <c r="J16" s="31">
        <v>17</v>
      </c>
      <c r="K16" s="31">
        <v>27.5</v>
      </c>
      <c r="L16" s="31">
        <v>23.5</v>
      </c>
      <c r="M16" s="31">
        <v>24</v>
      </c>
      <c r="N16" s="31">
        <v>26</v>
      </c>
      <c r="O16" s="31">
        <v>16.5</v>
      </c>
      <c r="P16" s="31">
        <v>13</v>
      </c>
      <c r="Q16" s="31">
        <v>16</v>
      </c>
      <c r="R16" s="31">
        <v>20</v>
      </c>
      <c r="S16" s="31">
        <v>273.75</v>
      </c>
      <c r="T16" s="31"/>
      <c r="U16" s="31">
        <v>3.5</v>
      </c>
      <c r="V16" s="31">
        <v>26.5</v>
      </c>
      <c r="W16" s="31">
        <v>24.5</v>
      </c>
      <c r="X16" s="31">
        <v>23.5</v>
      </c>
      <c r="Y16" s="31">
        <v>16.5</v>
      </c>
      <c r="Z16" s="31">
        <v>25.5</v>
      </c>
      <c r="AA16" s="31">
        <v>17</v>
      </c>
      <c r="AB16" s="31">
        <v>27</v>
      </c>
      <c r="AC16" s="31">
        <v>24.5</v>
      </c>
      <c r="AD16" s="31">
        <v>23</v>
      </c>
      <c r="AE16" s="31">
        <v>27.5</v>
      </c>
      <c r="AF16" s="31">
        <v>16</v>
      </c>
      <c r="AG16" s="31">
        <v>15.5</v>
      </c>
      <c r="AH16" s="31">
        <v>12</v>
      </c>
      <c r="AI16" s="31">
        <v>282.5</v>
      </c>
      <c r="AJ16" s="31"/>
      <c r="AK16" s="31">
        <v>2</v>
      </c>
      <c r="AL16" s="31">
        <v>37</v>
      </c>
      <c r="AM16" s="31">
        <v>23.5</v>
      </c>
      <c r="AN16" s="31">
        <v>23</v>
      </c>
      <c r="AO16" s="31">
        <v>25</v>
      </c>
      <c r="AP16" s="31">
        <v>18</v>
      </c>
      <c r="AQ16" s="31">
        <v>25.5</v>
      </c>
      <c r="AR16" s="31">
        <v>18.5</v>
      </c>
      <c r="AS16" s="31">
        <v>27</v>
      </c>
      <c r="AT16" s="31">
        <v>27</v>
      </c>
      <c r="AU16" s="31">
        <v>25.5</v>
      </c>
      <c r="AV16" s="31">
        <v>20.5</v>
      </c>
      <c r="AW16" s="31">
        <v>15.5</v>
      </c>
      <c r="AX16" s="31">
        <v>15</v>
      </c>
      <c r="AY16" s="31">
        <v>303</v>
      </c>
      <c r="AZ16" s="31"/>
      <c r="BA16" s="31">
        <v>3.25</v>
      </c>
      <c r="BB16" s="31">
        <v>30</v>
      </c>
      <c r="BC16" s="31">
        <v>23.33</v>
      </c>
      <c r="BD16" s="31">
        <v>20.16</v>
      </c>
      <c r="BE16" s="31">
        <v>21.66</v>
      </c>
      <c r="BF16" s="31"/>
      <c r="BG16">
        <v>11438</v>
      </c>
      <c r="BJ16" s="30">
        <f t="shared" si="7"/>
        <v>269.5</v>
      </c>
      <c r="BK16" s="30">
        <f t="shared" si="8"/>
        <v>279</v>
      </c>
      <c r="BL16" s="30">
        <f t="shared" si="9"/>
        <v>301</v>
      </c>
      <c r="BN16" s="30">
        <f t="shared" si="10"/>
        <v>0</v>
      </c>
      <c r="BO16" s="30">
        <f t="shared" si="11"/>
        <v>0</v>
      </c>
      <c r="BP16" s="30">
        <f t="shared" si="12"/>
        <v>0</v>
      </c>
    </row>
    <row r="17" spans="1:68" x14ac:dyDescent="0.35">
      <c r="A17" s="26" t="s">
        <v>27</v>
      </c>
      <c r="B17" t="s">
        <v>9426</v>
      </c>
      <c r="C17" s="25" t="s">
        <v>10</v>
      </c>
      <c r="E17" s="31">
        <v>2.75</v>
      </c>
      <c r="F17" s="31">
        <v>28</v>
      </c>
      <c r="G17" s="31">
        <v>28</v>
      </c>
      <c r="H17" s="31">
        <v>27.5</v>
      </c>
      <c r="I17" s="31">
        <v>23.5</v>
      </c>
      <c r="J17" s="31">
        <v>37.5</v>
      </c>
      <c r="K17" s="31">
        <v>31.5</v>
      </c>
      <c r="L17" s="31">
        <v>28</v>
      </c>
      <c r="M17" s="31">
        <v>31.5</v>
      </c>
      <c r="N17" s="31">
        <v>36</v>
      </c>
      <c r="O17" s="31">
        <v>40</v>
      </c>
      <c r="P17" s="31">
        <v>37</v>
      </c>
      <c r="Q17" s="31">
        <v>30.5</v>
      </c>
      <c r="R17" s="31">
        <v>37.5</v>
      </c>
      <c r="S17" s="31">
        <v>419.25</v>
      </c>
      <c r="T17" s="31"/>
      <c r="U17" s="31">
        <v>2.75</v>
      </c>
      <c r="V17" s="31">
        <v>31</v>
      </c>
      <c r="W17" s="31">
        <v>27</v>
      </c>
      <c r="X17" s="31">
        <v>26.5</v>
      </c>
      <c r="Y17" s="31">
        <v>25</v>
      </c>
      <c r="Z17" s="31">
        <v>23.5</v>
      </c>
      <c r="AA17" s="31">
        <v>33.5</v>
      </c>
      <c r="AB17" s="31">
        <v>31.5</v>
      </c>
      <c r="AC17" s="31">
        <v>25.5</v>
      </c>
      <c r="AD17" s="31">
        <v>27.5</v>
      </c>
      <c r="AE17" s="31">
        <v>33.5</v>
      </c>
      <c r="AF17" s="31">
        <v>40.5</v>
      </c>
      <c r="AG17" s="31">
        <v>31.5</v>
      </c>
      <c r="AH17" s="31">
        <v>30</v>
      </c>
      <c r="AI17" s="31">
        <v>389.25</v>
      </c>
      <c r="AJ17" s="31"/>
      <c r="AK17" s="31">
        <v>2</v>
      </c>
      <c r="AL17" s="31">
        <v>29</v>
      </c>
      <c r="AM17" s="31">
        <v>22.5</v>
      </c>
      <c r="AN17" s="31">
        <v>29</v>
      </c>
      <c r="AO17" s="31">
        <v>24</v>
      </c>
      <c r="AP17" s="31">
        <v>23.5</v>
      </c>
      <c r="AQ17" s="31">
        <v>22.5</v>
      </c>
      <c r="AR17" s="31">
        <v>34.5</v>
      </c>
      <c r="AS17" s="31">
        <v>29</v>
      </c>
      <c r="AT17" s="31">
        <v>24</v>
      </c>
      <c r="AU17" s="31">
        <v>29.5</v>
      </c>
      <c r="AV17" s="31">
        <v>31</v>
      </c>
      <c r="AW17" s="31">
        <v>38.5</v>
      </c>
      <c r="AX17" s="31">
        <v>33</v>
      </c>
      <c r="AY17" s="31">
        <v>372</v>
      </c>
      <c r="AZ17" s="31"/>
      <c r="BA17" s="31">
        <v>2.5</v>
      </c>
      <c r="BB17" s="31">
        <v>29.33</v>
      </c>
      <c r="BC17" s="31">
        <v>25.83</v>
      </c>
      <c r="BD17" s="31">
        <v>27.66</v>
      </c>
      <c r="BE17" s="31">
        <v>24.16</v>
      </c>
      <c r="BF17" s="31"/>
      <c r="BG17">
        <v>9907</v>
      </c>
      <c r="BJ17" s="30">
        <f t="shared" si="7"/>
        <v>416.5</v>
      </c>
      <c r="BK17" s="30">
        <f t="shared" si="8"/>
        <v>386.5</v>
      </c>
      <c r="BL17" s="30">
        <f t="shared" si="9"/>
        <v>370</v>
      </c>
      <c r="BN17" s="30">
        <f t="shared" si="10"/>
        <v>0</v>
      </c>
      <c r="BO17" s="30">
        <f t="shared" si="11"/>
        <v>0</v>
      </c>
      <c r="BP17" s="30">
        <f t="shared" si="12"/>
        <v>0</v>
      </c>
    </row>
    <row r="18" spans="1:68" x14ac:dyDescent="0.35">
      <c r="A18" s="26" t="s">
        <v>29</v>
      </c>
      <c r="B18" t="s">
        <v>9416</v>
      </c>
      <c r="C18" s="25" t="s">
        <v>10</v>
      </c>
      <c r="E18" s="31">
        <v>0.75</v>
      </c>
      <c r="F18" s="31">
        <v>18.5</v>
      </c>
      <c r="G18" s="31">
        <v>19.5</v>
      </c>
      <c r="H18" s="31">
        <v>22.5</v>
      </c>
      <c r="I18" s="31">
        <v>30</v>
      </c>
      <c r="J18" s="31">
        <v>23</v>
      </c>
      <c r="K18" s="31">
        <v>25</v>
      </c>
      <c r="L18" s="31">
        <v>22</v>
      </c>
      <c r="M18" s="31">
        <v>22.5</v>
      </c>
      <c r="N18" s="31">
        <v>22.5</v>
      </c>
      <c r="O18" s="31">
        <v>27</v>
      </c>
      <c r="P18" s="31">
        <v>22</v>
      </c>
      <c r="Q18" s="31">
        <v>13.5</v>
      </c>
      <c r="R18" s="31">
        <v>20</v>
      </c>
      <c r="S18" s="31">
        <v>288.75</v>
      </c>
      <c r="T18" s="31"/>
      <c r="U18" s="31">
        <v>1.5</v>
      </c>
      <c r="V18" s="31">
        <v>25.5</v>
      </c>
      <c r="W18" s="31">
        <v>15.5</v>
      </c>
      <c r="X18" s="31">
        <v>18</v>
      </c>
      <c r="Y18" s="31">
        <v>18.5</v>
      </c>
      <c r="Z18" s="31">
        <v>31.5</v>
      </c>
      <c r="AA18" s="31">
        <v>24.5</v>
      </c>
      <c r="AB18" s="31">
        <v>22</v>
      </c>
      <c r="AC18" s="31">
        <v>22</v>
      </c>
      <c r="AD18" s="31">
        <v>18.5</v>
      </c>
      <c r="AE18" s="31">
        <v>24.5</v>
      </c>
      <c r="AF18" s="31">
        <v>23</v>
      </c>
      <c r="AG18" s="31">
        <v>21</v>
      </c>
      <c r="AH18" s="31">
        <v>11</v>
      </c>
      <c r="AI18" s="31">
        <v>277</v>
      </c>
      <c r="AJ18" s="31"/>
      <c r="AK18" s="31">
        <v>1.25</v>
      </c>
      <c r="AL18" s="31">
        <v>15</v>
      </c>
      <c r="AM18" s="31">
        <v>25</v>
      </c>
      <c r="AN18" s="31">
        <v>17</v>
      </c>
      <c r="AO18" s="31">
        <v>17</v>
      </c>
      <c r="AP18" s="31">
        <v>19</v>
      </c>
      <c r="AQ18" s="31">
        <v>32.5</v>
      </c>
      <c r="AR18" s="31">
        <v>24</v>
      </c>
      <c r="AS18" s="31">
        <v>21.5</v>
      </c>
      <c r="AT18" s="31">
        <v>21</v>
      </c>
      <c r="AU18" s="31">
        <v>17.5</v>
      </c>
      <c r="AV18" s="31">
        <v>26</v>
      </c>
      <c r="AW18" s="31">
        <v>22</v>
      </c>
      <c r="AX18" s="31">
        <v>21.5</v>
      </c>
      <c r="AY18" s="31">
        <v>280.25</v>
      </c>
      <c r="AZ18" s="31"/>
      <c r="BA18" s="31">
        <v>1.1599999999999999</v>
      </c>
      <c r="BB18" s="31">
        <v>19.66</v>
      </c>
      <c r="BC18" s="31">
        <v>20</v>
      </c>
      <c r="BD18" s="31">
        <v>19.16</v>
      </c>
      <c r="BE18" s="31">
        <v>21.83</v>
      </c>
      <c r="BF18" s="31"/>
      <c r="BG18">
        <v>12659</v>
      </c>
      <c r="BJ18" s="30">
        <f t="shared" si="7"/>
        <v>288</v>
      </c>
      <c r="BK18" s="30">
        <f t="shared" si="8"/>
        <v>275.5</v>
      </c>
      <c r="BL18" s="30">
        <f t="shared" si="9"/>
        <v>279</v>
      </c>
      <c r="BN18" s="30">
        <f t="shared" si="10"/>
        <v>0</v>
      </c>
      <c r="BO18" s="30">
        <f t="shared" si="11"/>
        <v>0</v>
      </c>
      <c r="BP18" s="30">
        <f t="shared" si="12"/>
        <v>0</v>
      </c>
    </row>
    <row r="19" spans="1:68" x14ac:dyDescent="0.35">
      <c r="A19" s="26" t="s">
        <v>31</v>
      </c>
      <c r="B19" t="s">
        <v>9408</v>
      </c>
      <c r="C19" s="25" t="s">
        <v>10</v>
      </c>
      <c r="E19" s="31">
        <v>2</v>
      </c>
      <c r="F19" s="31">
        <v>33.5</v>
      </c>
      <c r="G19" s="31">
        <v>23</v>
      </c>
      <c r="H19" s="31">
        <v>19</v>
      </c>
      <c r="I19" s="31">
        <v>27</v>
      </c>
      <c r="J19" s="31">
        <v>22</v>
      </c>
      <c r="K19" s="31">
        <v>27.5</v>
      </c>
      <c r="L19" s="31">
        <v>27.5</v>
      </c>
      <c r="M19" s="31">
        <v>24</v>
      </c>
      <c r="N19" s="31">
        <v>39</v>
      </c>
      <c r="O19" s="31">
        <v>21</v>
      </c>
      <c r="P19" s="31">
        <v>38</v>
      </c>
      <c r="Q19" s="31">
        <v>28</v>
      </c>
      <c r="R19" s="31">
        <v>24.5</v>
      </c>
      <c r="S19" s="31">
        <v>356</v>
      </c>
      <c r="T19" s="31"/>
      <c r="U19" s="31">
        <v>2.25</v>
      </c>
      <c r="V19" s="31">
        <v>31</v>
      </c>
      <c r="W19" s="31">
        <v>34.5</v>
      </c>
      <c r="X19" s="31">
        <v>23.5</v>
      </c>
      <c r="Y19" s="31">
        <v>18</v>
      </c>
      <c r="Z19" s="31">
        <v>24</v>
      </c>
      <c r="AA19" s="31">
        <v>18.5</v>
      </c>
      <c r="AB19" s="31">
        <v>28.5</v>
      </c>
      <c r="AC19" s="31">
        <v>26.5</v>
      </c>
      <c r="AD19" s="31">
        <v>23</v>
      </c>
      <c r="AE19" s="31">
        <v>36</v>
      </c>
      <c r="AF19" s="31">
        <v>20.5</v>
      </c>
      <c r="AG19" s="31">
        <v>36</v>
      </c>
      <c r="AH19" s="31">
        <v>25</v>
      </c>
      <c r="AI19" s="31">
        <v>347.25</v>
      </c>
      <c r="AJ19" s="31"/>
      <c r="AK19" s="31">
        <v>4</v>
      </c>
      <c r="AL19" s="31">
        <v>20</v>
      </c>
      <c r="AM19" s="31">
        <v>30</v>
      </c>
      <c r="AN19" s="31">
        <v>33.5</v>
      </c>
      <c r="AO19" s="31">
        <v>24</v>
      </c>
      <c r="AP19" s="31">
        <v>20</v>
      </c>
      <c r="AQ19" s="31">
        <v>24</v>
      </c>
      <c r="AR19" s="31">
        <v>19.5</v>
      </c>
      <c r="AS19" s="31">
        <v>32.5</v>
      </c>
      <c r="AT19" s="31">
        <v>24.5</v>
      </c>
      <c r="AU19" s="31">
        <v>23</v>
      </c>
      <c r="AV19" s="31">
        <v>35</v>
      </c>
      <c r="AW19" s="31">
        <v>20</v>
      </c>
      <c r="AX19" s="31">
        <v>35</v>
      </c>
      <c r="AY19" s="31">
        <v>345</v>
      </c>
      <c r="AZ19" s="31"/>
      <c r="BA19" s="31">
        <v>2.75</v>
      </c>
      <c r="BB19" s="31">
        <v>28.16</v>
      </c>
      <c r="BC19" s="31">
        <v>29.16</v>
      </c>
      <c r="BD19" s="31">
        <v>25.33</v>
      </c>
      <c r="BE19" s="31">
        <v>23</v>
      </c>
      <c r="BF19" s="31"/>
      <c r="BG19">
        <v>10332</v>
      </c>
      <c r="BJ19" s="30">
        <f t="shared" si="7"/>
        <v>354</v>
      </c>
      <c r="BK19" s="30">
        <f t="shared" si="8"/>
        <v>345</v>
      </c>
      <c r="BL19" s="30">
        <f t="shared" si="9"/>
        <v>341</v>
      </c>
      <c r="BN19" s="30">
        <f t="shared" si="10"/>
        <v>0</v>
      </c>
      <c r="BO19" s="30">
        <f t="shared" si="11"/>
        <v>0</v>
      </c>
      <c r="BP19" s="30">
        <f t="shared" si="12"/>
        <v>0</v>
      </c>
    </row>
    <row r="20" spans="1:68" x14ac:dyDescent="0.35">
      <c r="A20" s="26" t="s">
        <v>33</v>
      </c>
      <c r="B20" t="s">
        <v>9399</v>
      </c>
      <c r="C20" s="25" t="s">
        <v>10</v>
      </c>
      <c r="E20" s="31">
        <v>2.5</v>
      </c>
      <c r="F20" s="31">
        <v>14</v>
      </c>
      <c r="G20" s="31">
        <v>19.5</v>
      </c>
      <c r="H20" s="31">
        <v>17</v>
      </c>
      <c r="I20" s="31">
        <v>17</v>
      </c>
      <c r="J20" s="31">
        <v>13</v>
      </c>
      <c r="K20" s="31">
        <v>12.5</v>
      </c>
      <c r="L20" s="31">
        <v>11</v>
      </c>
      <c r="M20" s="31">
        <v>12.5</v>
      </c>
      <c r="N20" s="31">
        <v>13</v>
      </c>
      <c r="O20" s="31">
        <v>18</v>
      </c>
      <c r="P20" s="31">
        <v>11</v>
      </c>
      <c r="Q20" s="31">
        <v>13.5</v>
      </c>
      <c r="R20" s="31">
        <v>12</v>
      </c>
      <c r="S20" s="31">
        <v>186.5</v>
      </c>
      <c r="T20" s="31"/>
      <c r="U20" s="31">
        <v>1.5</v>
      </c>
      <c r="V20" s="31">
        <v>12.5</v>
      </c>
      <c r="W20" s="31">
        <v>14.5</v>
      </c>
      <c r="X20" s="31">
        <v>17.5</v>
      </c>
      <c r="Y20" s="31">
        <v>15.5</v>
      </c>
      <c r="Z20" s="31">
        <v>17.5</v>
      </c>
      <c r="AA20" s="31">
        <v>13</v>
      </c>
      <c r="AB20" s="31">
        <v>11</v>
      </c>
      <c r="AC20" s="31">
        <v>11.5</v>
      </c>
      <c r="AD20" s="31">
        <v>14</v>
      </c>
      <c r="AE20" s="31">
        <v>14.5</v>
      </c>
      <c r="AF20" s="31">
        <v>15</v>
      </c>
      <c r="AG20" s="31">
        <v>9</v>
      </c>
      <c r="AH20" s="31">
        <v>10</v>
      </c>
      <c r="AI20" s="31">
        <v>177</v>
      </c>
      <c r="AJ20" s="31"/>
      <c r="AK20" s="31">
        <v>2</v>
      </c>
      <c r="AL20" s="31">
        <v>10.5</v>
      </c>
      <c r="AM20" s="31">
        <v>15</v>
      </c>
      <c r="AN20" s="31">
        <v>14.5</v>
      </c>
      <c r="AO20" s="31">
        <v>15</v>
      </c>
      <c r="AP20" s="31">
        <v>16</v>
      </c>
      <c r="AQ20" s="31">
        <v>16</v>
      </c>
      <c r="AR20" s="31">
        <v>16</v>
      </c>
      <c r="AS20" s="31">
        <v>8.5</v>
      </c>
      <c r="AT20" s="31">
        <v>12</v>
      </c>
      <c r="AU20" s="31">
        <v>14</v>
      </c>
      <c r="AV20" s="31">
        <v>10.5</v>
      </c>
      <c r="AW20" s="31">
        <v>13</v>
      </c>
      <c r="AX20" s="31">
        <v>8.5</v>
      </c>
      <c r="AY20" s="31">
        <v>171.5</v>
      </c>
      <c r="AZ20" s="31"/>
      <c r="BA20" s="31">
        <v>2</v>
      </c>
      <c r="BB20" s="31">
        <v>12.33</v>
      </c>
      <c r="BC20" s="31">
        <v>16.329999999999998</v>
      </c>
      <c r="BD20" s="31">
        <v>16.329999999999998</v>
      </c>
      <c r="BE20" s="31">
        <v>15.83</v>
      </c>
      <c r="BF20" s="31"/>
      <c r="BG20">
        <v>4941</v>
      </c>
      <c r="BJ20" s="30">
        <f t="shared" si="7"/>
        <v>184</v>
      </c>
      <c r="BK20" s="30">
        <f t="shared" si="8"/>
        <v>175.5</v>
      </c>
      <c r="BL20" s="30">
        <f t="shared" si="9"/>
        <v>169.5</v>
      </c>
      <c r="BN20" s="30">
        <f t="shared" si="10"/>
        <v>0</v>
      </c>
      <c r="BO20" s="30">
        <f t="shared" si="11"/>
        <v>0</v>
      </c>
      <c r="BP20" s="30">
        <f t="shared" si="12"/>
        <v>0</v>
      </c>
    </row>
    <row r="21" spans="1:68" x14ac:dyDescent="0.35">
      <c r="A21" s="26" t="s">
        <v>35</v>
      </c>
      <c r="B21" t="s">
        <v>9390</v>
      </c>
      <c r="C21" s="25" t="s">
        <v>10</v>
      </c>
      <c r="E21" s="31">
        <v>1</v>
      </c>
      <c r="F21" s="31">
        <v>24</v>
      </c>
      <c r="G21" s="31">
        <v>20.5</v>
      </c>
      <c r="H21" s="31">
        <v>18.5</v>
      </c>
      <c r="I21" s="31">
        <v>22.5</v>
      </c>
      <c r="J21" s="31">
        <v>38</v>
      </c>
      <c r="K21" s="31">
        <v>31</v>
      </c>
      <c r="L21" s="31">
        <v>27</v>
      </c>
      <c r="M21" s="31">
        <v>29</v>
      </c>
      <c r="N21" s="31">
        <v>26</v>
      </c>
      <c r="O21" s="31">
        <v>33</v>
      </c>
      <c r="P21" s="31">
        <v>24</v>
      </c>
      <c r="Q21" s="31">
        <v>30</v>
      </c>
      <c r="R21" s="31">
        <v>23.5</v>
      </c>
      <c r="S21" s="31">
        <v>348</v>
      </c>
      <c r="T21" s="31"/>
      <c r="U21" s="31">
        <v>1.75</v>
      </c>
      <c r="V21" s="31">
        <v>33.5</v>
      </c>
      <c r="W21" s="31">
        <v>23</v>
      </c>
      <c r="X21" s="31">
        <v>21</v>
      </c>
      <c r="Y21" s="31">
        <v>17.5</v>
      </c>
      <c r="Z21" s="31">
        <v>22</v>
      </c>
      <c r="AA21" s="31">
        <v>38</v>
      </c>
      <c r="AB21" s="31">
        <v>31.5</v>
      </c>
      <c r="AC21" s="31">
        <v>33</v>
      </c>
      <c r="AD21" s="31">
        <v>29</v>
      </c>
      <c r="AE21" s="31">
        <v>27.5</v>
      </c>
      <c r="AF21" s="31">
        <v>33.5</v>
      </c>
      <c r="AG21" s="31">
        <v>22.5</v>
      </c>
      <c r="AH21" s="31">
        <v>34.5</v>
      </c>
      <c r="AI21" s="31">
        <v>368.25</v>
      </c>
      <c r="AJ21" s="31"/>
      <c r="AK21" s="31">
        <v>2</v>
      </c>
      <c r="AL21" s="31">
        <v>14</v>
      </c>
      <c r="AM21" s="31">
        <v>37.5</v>
      </c>
      <c r="AN21" s="31">
        <v>26</v>
      </c>
      <c r="AO21" s="31">
        <v>23</v>
      </c>
      <c r="AP21" s="31">
        <v>19</v>
      </c>
      <c r="AQ21" s="31">
        <v>28.5</v>
      </c>
      <c r="AR21" s="31">
        <v>44</v>
      </c>
      <c r="AS21" s="31">
        <v>34.5</v>
      </c>
      <c r="AT21" s="31">
        <v>31.5</v>
      </c>
      <c r="AU21" s="31">
        <v>30</v>
      </c>
      <c r="AV21" s="31">
        <v>28</v>
      </c>
      <c r="AW21" s="31">
        <v>28.5</v>
      </c>
      <c r="AX21" s="31">
        <v>22.5</v>
      </c>
      <c r="AY21" s="31">
        <v>369</v>
      </c>
      <c r="AZ21" s="31"/>
      <c r="BA21" s="31">
        <v>1.58</v>
      </c>
      <c r="BB21" s="31">
        <v>23.83</v>
      </c>
      <c r="BC21" s="31">
        <v>27</v>
      </c>
      <c r="BD21" s="31">
        <v>21.83</v>
      </c>
      <c r="BE21" s="31">
        <v>21</v>
      </c>
      <c r="BF21" s="31"/>
      <c r="BG21">
        <v>396</v>
      </c>
      <c r="BJ21" s="30">
        <f t="shared" si="7"/>
        <v>347</v>
      </c>
      <c r="BK21" s="30">
        <f t="shared" si="8"/>
        <v>366.5</v>
      </c>
      <c r="BL21" s="30">
        <f t="shared" si="9"/>
        <v>367</v>
      </c>
      <c r="BN21" s="30">
        <f t="shared" si="10"/>
        <v>0</v>
      </c>
      <c r="BO21" s="30">
        <f t="shared" si="11"/>
        <v>0</v>
      </c>
      <c r="BP21" s="30">
        <f t="shared" si="12"/>
        <v>0</v>
      </c>
    </row>
    <row r="22" spans="1:68" x14ac:dyDescent="0.35">
      <c r="A22" s="26" t="s">
        <v>37</v>
      </c>
      <c r="B22" t="s">
        <v>9381</v>
      </c>
      <c r="C22" s="25" t="s">
        <v>10</v>
      </c>
      <c r="E22" s="31">
        <v>28.5</v>
      </c>
      <c r="F22" s="31">
        <v>244.75</v>
      </c>
      <c r="G22" s="31">
        <v>211</v>
      </c>
      <c r="H22" s="31">
        <v>216.5</v>
      </c>
      <c r="I22" s="31">
        <v>230.5</v>
      </c>
      <c r="J22" s="31">
        <v>254</v>
      </c>
      <c r="K22" s="31">
        <v>244</v>
      </c>
      <c r="L22" s="31">
        <v>247.5</v>
      </c>
      <c r="M22" s="31">
        <v>256.5</v>
      </c>
      <c r="N22" s="31">
        <v>258.5</v>
      </c>
      <c r="O22" s="31">
        <v>248</v>
      </c>
      <c r="P22" s="31">
        <v>289</v>
      </c>
      <c r="Q22" s="31">
        <v>234</v>
      </c>
      <c r="R22" s="31">
        <v>250.5</v>
      </c>
      <c r="S22" s="31">
        <v>3213.25</v>
      </c>
      <c r="T22" s="31"/>
      <c r="U22" s="31">
        <v>35.5</v>
      </c>
      <c r="V22" s="31">
        <v>243.5</v>
      </c>
      <c r="W22" s="31">
        <v>230</v>
      </c>
      <c r="X22" s="31">
        <v>220</v>
      </c>
      <c r="Y22" s="31">
        <v>223.5</v>
      </c>
      <c r="Z22" s="31">
        <v>252.5</v>
      </c>
      <c r="AA22" s="31">
        <v>247</v>
      </c>
      <c r="AB22" s="31">
        <v>243</v>
      </c>
      <c r="AC22" s="31">
        <v>253</v>
      </c>
      <c r="AD22" s="31">
        <v>251.5</v>
      </c>
      <c r="AE22" s="31">
        <v>244.5</v>
      </c>
      <c r="AF22" s="31">
        <v>255</v>
      </c>
      <c r="AG22" s="31">
        <v>285.5</v>
      </c>
      <c r="AH22" s="31">
        <v>239</v>
      </c>
      <c r="AI22" s="31">
        <v>3223.5</v>
      </c>
      <c r="AJ22" s="31"/>
      <c r="AK22" s="31">
        <v>33.25</v>
      </c>
      <c r="AL22" s="31">
        <v>239.5</v>
      </c>
      <c r="AM22" s="31">
        <v>236</v>
      </c>
      <c r="AN22" s="31">
        <v>229.5</v>
      </c>
      <c r="AO22" s="31">
        <v>226</v>
      </c>
      <c r="AP22" s="31">
        <v>209.5</v>
      </c>
      <c r="AQ22" s="31">
        <v>245.5</v>
      </c>
      <c r="AR22" s="31">
        <v>232.5</v>
      </c>
      <c r="AS22" s="31">
        <v>236</v>
      </c>
      <c r="AT22" s="31">
        <v>240.5</v>
      </c>
      <c r="AU22" s="31">
        <v>242.5</v>
      </c>
      <c r="AV22" s="31">
        <v>221.5</v>
      </c>
      <c r="AW22" s="31">
        <v>229</v>
      </c>
      <c r="AX22" s="31">
        <v>250.5</v>
      </c>
      <c r="AY22" s="31">
        <v>3071.75</v>
      </c>
      <c r="AZ22" s="31"/>
      <c r="BA22" s="31">
        <v>32.409999999999997</v>
      </c>
      <c r="BB22" s="31">
        <v>242.58</v>
      </c>
      <c r="BC22" s="31">
        <v>225.66</v>
      </c>
      <c r="BD22" s="31">
        <v>222</v>
      </c>
      <c r="BE22" s="31">
        <v>226.66</v>
      </c>
      <c r="BF22" s="31"/>
      <c r="BG22">
        <v>14210</v>
      </c>
      <c r="BJ22" s="30">
        <f t="shared" si="7"/>
        <v>3184.75</v>
      </c>
      <c r="BK22" s="30">
        <f t="shared" si="8"/>
        <v>3188</v>
      </c>
      <c r="BL22" s="30">
        <f t="shared" si="9"/>
        <v>3038.5</v>
      </c>
      <c r="BN22" s="30">
        <f t="shared" si="10"/>
        <v>0</v>
      </c>
      <c r="BO22" s="30">
        <f t="shared" si="11"/>
        <v>0</v>
      </c>
      <c r="BP22" s="30">
        <f t="shared" si="12"/>
        <v>0</v>
      </c>
    </row>
    <row r="23" spans="1:68" x14ac:dyDescent="0.35">
      <c r="A23" s="26" t="s">
        <v>39</v>
      </c>
      <c r="B23" t="s">
        <v>9372</v>
      </c>
      <c r="C23" s="25" t="s">
        <v>10</v>
      </c>
      <c r="E23" s="31">
        <v>2.75</v>
      </c>
      <c r="F23" s="31">
        <v>27</v>
      </c>
      <c r="G23" s="31">
        <v>20</v>
      </c>
      <c r="H23" s="31">
        <v>31.5</v>
      </c>
      <c r="I23" s="31">
        <v>18.5</v>
      </c>
      <c r="J23" s="31">
        <v>23</v>
      </c>
      <c r="K23" s="31">
        <v>24</v>
      </c>
      <c r="L23" s="31">
        <v>25</v>
      </c>
      <c r="M23" s="31">
        <v>20.5</v>
      </c>
      <c r="N23" s="31">
        <v>18</v>
      </c>
      <c r="O23" s="31">
        <v>17.5</v>
      </c>
      <c r="P23" s="31">
        <v>20.5</v>
      </c>
      <c r="Q23" s="31">
        <v>18</v>
      </c>
      <c r="R23" s="31">
        <v>23.5</v>
      </c>
      <c r="S23" s="31">
        <v>289.75</v>
      </c>
      <c r="T23" s="31"/>
      <c r="U23" s="31">
        <v>3</v>
      </c>
      <c r="V23" s="31">
        <v>15.5</v>
      </c>
      <c r="W23" s="31">
        <v>27</v>
      </c>
      <c r="X23" s="31">
        <v>19</v>
      </c>
      <c r="Y23" s="31">
        <v>29</v>
      </c>
      <c r="Z23" s="31">
        <v>21.5</v>
      </c>
      <c r="AA23" s="31">
        <v>24.5</v>
      </c>
      <c r="AB23" s="31">
        <v>24.5</v>
      </c>
      <c r="AC23" s="31">
        <v>26</v>
      </c>
      <c r="AD23" s="31">
        <v>22</v>
      </c>
      <c r="AE23" s="31">
        <v>16.5</v>
      </c>
      <c r="AF23" s="31">
        <v>20.5</v>
      </c>
      <c r="AG23" s="31">
        <v>19</v>
      </c>
      <c r="AH23" s="31">
        <v>18</v>
      </c>
      <c r="AI23" s="31">
        <v>286</v>
      </c>
      <c r="AJ23" s="31"/>
      <c r="AK23" s="31">
        <v>3.25</v>
      </c>
      <c r="AL23" s="31">
        <v>24</v>
      </c>
      <c r="AM23" s="31">
        <v>13</v>
      </c>
      <c r="AN23" s="31">
        <v>27</v>
      </c>
      <c r="AO23" s="31">
        <v>17</v>
      </c>
      <c r="AP23" s="31">
        <v>29</v>
      </c>
      <c r="AQ23" s="31">
        <v>21</v>
      </c>
      <c r="AR23" s="31">
        <v>22.5</v>
      </c>
      <c r="AS23" s="31">
        <v>25</v>
      </c>
      <c r="AT23" s="31">
        <v>27</v>
      </c>
      <c r="AU23" s="31">
        <v>23.5</v>
      </c>
      <c r="AV23" s="31">
        <v>15.5</v>
      </c>
      <c r="AW23" s="31">
        <v>20</v>
      </c>
      <c r="AX23" s="31">
        <v>18.5</v>
      </c>
      <c r="AY23" s="31">
        <v>286.25</v>
      </c>
      <c r="AZ23" s="31"/>
      <c r="BA23" s="31">
        <v>3</v>
      </c>
      <c r="BB23" s="31">
        <v>22.16</v>
      </c>
      <c r="BC23" s="31">
        <v>20</v>
      </c>
      <c r="BD23" s="31">
        <v>25.83</v>
      </c>
      <c r="BE23" s="31">
        <v>21.5</v>
      </c>
      <c r="BF23" s="31"/>
      <c r="BG23">
        <v>12834</v>
      </c>
      <c r="BJ23" s="30">
        <f t="shared" si="7"/>
        <v>287</v>
      </c>
      <c r="BK23" s="30">
        <f t="shared" si="8"/>
        <v>283</v>
      </c>
      <c r="BL23" s="30">
        <f t="shared" si="9"/>
        <v>283</v>
      </c>
      <c r="BN23" s="30">
        <f t="shared" si="10"/>
        <v>0</v>
      </c>
      <c r="BO23" s="30">
        <f t="shared" si="11"/>
        <v>0</v>
      </c>
      <c r="BP23" s="30">
        <f t="shared" si="12"/>
        <v>0</v>
      </c>
    </row>
    <row r="24" spans="1:68" x14ac:dyDescent="0.35">
      <c r="A24" s="26" t="s">
        <v>42</v>
      </c>
      <c r="B24" t="s">
        <v>9362</v>
      </c>
      <c r="C24" s="25" t="s">
        <v>10</v>
      </c>
      <c r="E24" s="31">
        <v>4.5</v>
      </c>
      <c r="F24" s="31">
        <v>22</v>
      </c>
      <c r="G24" s="31">
        <v>21.5</v>
      </c>
      <c r="H24" s="31">
        <v>18.5</v>
      </c>
      <c r="I24" s="31">
        <v>26.5</v>
      </c>
      <c r="J24" s="31">
        <v>32.5</v>
      </c>
      <c r="K24" s="31">
        <v>34</v>
      </c>
      <c r="L24" s="31">
        <v>36</v>
      </c>
      <c r="M24" s="31">
        <v>22</v>
      </c>
      <c r="N24" s="31">
        <v>24</v>
      </c>
      <c r="O24" s="31">
        <v>21</v>
      </c>
      <c r="P24" s="31">
        <v>31.5</v>
      </c>
      <c r="Q24" s="31">
        <v>23.5</v>
      </c>
      <c r="R24" s="31">
        <v>27.5</v>
      </c>
      <c r="S24" s="31">
        <v>345</v>
      </c>
      <c r="T24" s="31"/>
      <c r="U24" s="31">
        <v>6.5</v>
      </c>
      <c r="V24" s="31">
        <v>26.5</v>
      </c>
      <c r="W24" s="31">
        <v>21</v>
      </c>
      <c r="X24" s="31">
        <v>24</v>
      </c>
      <c r="Y24" s="31">
        <v>18.5</v>
      </c>
      <c r="Z24" s="31">
        <v>29</v>
      </c>
      <c r="AA24" s="31">
        <v>30</v>
      </c>
      <c r="AB24" s="31">
        <v>36</v>
      </c>
      <c r="AC24" s="31">
        <v>35.5</v>
      </c>
      <c r="AD24" s="31">
        <v>22</v>
      </c>
      <c r="AE24" s="31">
        <v>22</v>
      </c>
      <c r="AF24" s="31">
        <v>17.5</v>
      </c>
      <c r="AG24" s="31">
        <v>27</v>
      </c>
      <c r="AH24" s="31">
        <v>20.5</v>
      </c>
      <c r="AI24" s="31">
        <v>336</v>
      </c>
      <c r="AJ24" s="31"/>
      <c r="AK24" s="31">
        <v>4.25</v>
      </c>
      <c r="AL24" s="31">
        <v>34.5</v>
      </c>
      <c r="AM24" s="31">
        <v>27.5</v>
      </c>
      <c r="AN24" s="31">
        <v>21</v>
      </c>
      <c r="AO24" s="31">
        <v>26</v>
      </c>
      <c r="AP24" s="31">
        <v>16</v>
      </c>
      <c r="AQ24" s="31">
        <v>30</v>
      </c>
      <c r="AR24" s="31">
        <v>28</v>
      </c>
      <c r="AS24" s="31">
        <v>33</v>
      </c>
      <c r="AT24" s="31">
        <v>33.5</v>
      </c>
      <c r="AU24" s="31">
        <v>23.5</v>
      </c>
      <c r="AV24" s="31">
        <v>22</v>
      </c>
      <c r="AW24" s="31">
        <v>13.5</v>
      </c>
      <c r="AX24" s="31">
        <v>21.5</v>
      </c>
      <c r="AY24" s="31">
        <v>334.25</v>
      </c>
      <c r="AZ24" s="31"/>
      <c r="BA24" s="31">
        <v>5.08</v>
      </c>
      <c r="BB24" s="31">
        <v>27.66</v>
      </c>
      <c r="BC24" s="31">
        <v>23.33</v>
      </c>
      <c r="BD24" s="31">
        <v>21.16</v>
      </c>
      <c r="BE24" s="31">
        <v>23.66</v>
      </c>
      <c r="BF24" s="31"/>
      <c r="BG24">
        <v>5793</v>
      </c>
      <c r="BJ24" s="30">
        <f t="shared" si="7"/>
        <v>340.5</v>
      </c>
      <c r="BK24" s="30">
        <f t="shared" si="8"/>
        <v>329.5</v>
      </c>
      <c r="BL24" s="30">
        <f t="shared" si="9"/>
        <v>330</v>
      </c>
      <c r="BN24" s="30">
        <f t="shared" si="10"/>
        <v>0</v>
      </c>
      <c r="BO24" s="30">
        <f t="shared" si="11"/>
        <v>0</v>
      </c>
      <c r="BP24" s="30">
        <f t="shared" si="12"/>
        <v>0</v>
      </c>
    </row>
    <row r="25" spans="1:68" x14ac:dyDescent="0.35">
      <c r="A25" s="26" t="s">
        <v>44</v>
      </c>
      <c r="B25" t="s">
        <v>9353</v>
      </c>
      <c r="C25" s="25" t="s">
        <v>10</v>
      </c>
      <c r="E25" s="31">
        <v>8.75</v>
      </c>
      <c r="F25" s="31">
        <v>78.25</v>
      </c>
      <c r="G25" s="31">
        <v>93.5</v>
      </c>
      <c r="H25" s="31">
        <v>91.5</v>
      </c>
      <c r="I25" s="31">
        <v>91</v>
      </c>
      <c r="J25" s="31">
        <v>98.5</v>
      </c>
      <c r="K25" s="31">
        <v>111.5</v>
      </c>
      <c r="L25" s="31">
        <v>103</v>
      </c>
      <c r="M25" s="31">
        <v>81</v>
      </c>
      <c r="N25" s="31">
        <v>84</v>
      </c>
      <c r="O25" s="31">
        <v>101.5</v>
      </c>
      <c r="P25" s="31">
        <v>81</v>
      </c>
      <c r="Q25" s="31">
        <v>75.5</v>
      </c>
      <c r="R25" s="31">
        <v>76.5</v>
      </c>
      <c r="S25" s="31">
        <v>1175.5</v>
      </c>
      <c r="T25" s="31"/>
      <c r="U25" s="31">
        <v>7</v>
      </c>
      <c r="V25" s="31">
        <v>88</v>
      </c>
      <c r="W25" s="31">
        <v>77</v>
      </c>
      <c r="X25" s="31">
        <v>93</v>
      </c>
      <c r="Y25" s="31">
        <v>96</v>
      </c>
      <c r="Z25" s="31">
        <v>86.5</v>
      </c>
      <c r="AA25" s="31">
        <v>95.5</v>
      </c>
      <c r="AB25" s="31">
        <v>107</v>
      </c>
      <c r="AC25" s="31">
        <v>99</v>
      </c>
      <c r="AD25" s="31">
        <v>77.5</v>
      </c>
      <c r="AE25" s="31">
        <v>79</v>
      </c>
      <c r="AF25" s="31">
        <v>91</v>
      </c>
      <c r="AG25" s="31">
        <v>81.5</v>
      </c>
      <c r="AH25" s="31">
        <v>71.5</v>
      </c>
      <c r="AI25" s="31">
        <v>1149.5</v>
      </c>
      <c r="AJ25" s="31"/>
      <c r="AK25" s="31">
        <v>9.5</v>
      </c>
      <c r="AL25" s="31">
        <v>78.5</v>
      </c>
      <c r="AM25" s="31">
        <v>74</v>
      </c>
      <c r="AN25" s="31">
        <v>70.5</v>
      </c>
      <c r="AO25" s="31">
        <v>86.5</v>
      </c>
      <c r="AP25" s="31">
        <v>93</v>
      </c>
      <c r="AQ25" s="31">
        <v>84</v>
      </c>
      <c r="AR25" s="31">
        <v>98.5</v>
      </c>
      <c r="AS25" s="31">
        <v>104.5</v>
      </c>
      <c r="AT25" s="31">
        <v>96</v>
      </c>
      <c r="AU25" s="31">
        <v>75</v>
      </c>
      <c r="AV25" s="31">
        <v>80.5</v>
      </c>
      <c r="AW25" s="31">
        <v>82.5</v>
      </c>
      <c r="AX25" s="31">
        <v>72</v>
      </c>
      <c r="AY25" s="31">
        <v>1105</v>
      </c>
      <c r="AZ25" s="31"/>
      <c r="BA25" s="31">
        <v>8.41</v>
      </c>
      <c r="BB25" s="31">
        <v>81.58</v>
      </c>
      <c r="BC25" s="31">
        <v>81.5</v>
      </c>
      <c r="BD25" s="31">
        <v>85</v>
      </c>
      <c r="BE25" s="31">
        <v>91.16</v>
      </c>
      <c r="BF25" s="31"/>
      <c r="BG25">
        <v>11851</v>
      </c>
      <c r="BJ25" s="30">
        <f t="shared" si="7"/>
        <v>1166.75</v>
      </c>
      <c r="BK25" s="30">
        <f t="shared" si="8"/>
        <v>1142.5</v>
      </c>
      <c r="BL25" s="30">
        <f t="shared" si="9"/>
        <v>1095.5</v>
      </c>
      <c r="BN25" s="30">
        <f t="shared" si="10"/>
        <v>0</v>
      </c>
      <c r="BO25" s="30">
        <f t="shared" si="11"/>
        <v>0</v>
      </c>
      <c r="BP25" s="30">
        <f t="shared" si="12"/>
        <v>0</v>
      </c>
    </row>
    <row r="26" spans="1:68" x14ac:dyDescent="0.35">
      <c r="A26" s="26" t="s">
        <v>46</v>
      </c>
      <c r="B26" t="s">
        <v>9344</v>
      </c>
      <c r="C26" s="25" t="s">
        <v>10</v>
      </c>
      <c r="E26" s="31">
        <v>10.25</v>
      </c>
      <c r="F26" s="31">
        <v>36</v>
      </c>
      <c r="G26" s="31">
        <v>34</v>
      </c>
      <c r="H26" s="31">
        <v>41.5</v>
      </c>
      <c r="I26" s="31">
        <v>33</v>
      </c>
      <c r="J26" s="31">
        <v>53</v>
      </c>
      <c r="K26" s="31">
        <v>37.5</v>
      </c>
      <c r="L26" s="31">
        <v>40</v>
      </c>
      <c r="M26" s="31">
        <v>43</v>
      </c>
      <c r="N26" s="31">
        <v>32</v>
      </c>
      <c r="O26" s="31">
        <v>37</v>
      </c>
      <c r="P26" s="31">
        <v>37.5</v>
      </c>
      <c r="Q26" s="31">
        <v>38</v>
      </c>
      <c r="R26" s="31">
        <v>35</v>
      </c>
      <c r="S26" s="31">
        <v>507.75</v>
      </c>
      <c r="T26" s="31"/>
      <c r="U26" s="31">
        <v>8.5</v>
      </c>
      <c r="V26" s="31">
        <v>34</v>
      </c>
      <c r="W26" s="31">
        <v>36</v>
      </c>
      <c r="X26" s="31">
        <v>31</v>
      </c>
      <c r="Y26" s="31">
        <v>40</v>
      </c>
      <c r="Z26" s="31">
        <v>33</v>
      </c>
      <c r="AA26" s="31">
        <v>49.5</v>
      </c>
      <c r="AB26" s="31">
        <v>37</v>
      </c>
      <c r="AC26" s="31">
        <v>41.5</v>
      </c>
      <c r="AD26" s="31">
        <v>39.5</v>
      </c>
      <c r="AE26" s="31">
        <v>32.5</v>
      </c>
      <c r="AF26" s="31">
        <v>32.5</v>
      </c>
      <c r="AG26" s="31">
        <v>37</v>
      </c>
      <c r="AH26" s="31">
        <v>36</v>
      </c>
      <c r="AI26" s="31">
        <v>488</v>
      </c>
      <c r="AJ26" s="31"/>
      <c r="AK26" s="31">
        <v>7.75</v>
      </c>
      <c r="AL26" s="31">
        <v>32</v>
      </c>
      <c r="AM26" s="31">
        <v>36.5</v>
      </c>
      <c r="AN26" s="31">
        <v>36.5</v>
      </c>
      <c r="AO26" s="31">
        <v>32</v>
      </c>
      <c r="AP26" s="31">
        <v>37</v>
      </c>
      <c r="AQ26" s="31">
        <v>37.5</v>
      </c>
      <c r="AR26" s="31">
        <v>47</v>
      </c>
      <c r="AS26" s="31">
        <v>36.5</v>
      </c>
      <c r="AT26" s="31">
        <v>37.5</v>
      </c>
      <c r="AU26" s="31">
        <v>41.5</v>
      </c>
      <c r="AV26" s="31">
        <v>29.5</v>
      </c>
      <c r="AW26" s="31">
        <v>29</v>
      </c>
      <c r="AX26" s="31">
        <v>30</v>
      </c>
      <c r="AY26" s="31">
        <v>470.25</v>
      </c>
      <c r="AZ26" s="31"/>
      <c r="BA26" s="31">
        <v>8.83</v>
      </c>
      <c r="BB26" s="31">
        <v>34</v>
      </c>
      <c r="BC26" s="31">
        <v>35.5</v>
      </c>
      <c r="BD26" s="31">
        <v>36.33</v>
      </c>
      <c r="BE26" s="31">
        <v>35</v>
      </c>
      <c r="BF26" s="31"/>
      <c r="BG26">
        <v>12496</v>
      </c>
      <c r="BJ26" s="30">
        <f t="shared" si="7"/>
        <v>497.5</v>
      </c>
      <c r="BK26" s="30">
        <f t="shared" si="8"/>
        <v>479.5</v>
      </c>
      <c r="BL26" s="30">
        <f t="shared" si="9"/>
        <v>462.5</v>
      </c>
      <c r="BN26" s="30">
        <f t="shared" si="10"/>
        <v>0</v>
      </c>
      <c r="BO26" s="30">
        <f t="shared" si="11"/>
        <v>0</v>
      </c>
      <c r="BP26" s="30">
        <f t="shared" si="12"/>
        <v>0</v>
      </c>
    </row>
    <row r="27" spans="1:68" x14ac:dyDescent="0.35">
      <c r="A27" s="26" t="s">
        <v>48</v>
      </c>
      <c r="B27" t="s">
        <v>9334</v>
      </c>
      <c r="C27" s="25" t="s">
        <v>10</v>
      </c>
      <c r="E27" s="31">
        <v>4.5</v>
      </c>
      <c r="F27" s="31">
        <v>37.5</v>
      </c>
      <c r="G27" s="31">
        <v>43</v>
      </c>
      <c r="H27" s="31">
        <v>39</v>
      </c>
      <c r="I27" s="31">
        <v>44</v>
      </c>
      <c r="J27" s="31">
        <v>35</v>
      </c>
      <c r="K27" s="31">
        <v>58</v>
      </c>
      <c r="L27" s="31">
        <v>36.5</v>
      </c>
      <c r="M27" s="31">
        <v>39</v>
      </c>
      <c r="N27" s="31">
        <v>56</v>
      </c>
      <c r="O27" s="31">
        <v>37</v>
      </c>
      <c r="P27" s="31">
        <v>41</v>
      </c>
      <c r="Q27" s="31">
        <v>48.5</v>
      </c>
      <c r="R27" s="31">
        <v>49</v>
      </c>
      <c r="S27" s="31">
        <v>568</v>
      </c>
      <c r="T27" s="31"/>
      <c r="U27" s="31">
        <v>5.25</v>
      </c>
      <c r="V27" s="31">
        <v>32.5</v>
      </c>
      <c r="W27" s="31">
        <v>41.5</v>
      </c>
      <c r="X27" s="31">
        <v>45</v>
      </c>
      <c r="Y27" s="31">
        <v>40.5</v>
      </c>
      <c r="Z27" s="31">
        <v>45</v>
      </c>
      <c r="AA27" s="31">
        <v>41</v>
      </c>
      <c r="AB27" s="31">
        <v>59</v>
      </c>
      <c r="AC27" s="31">
        <v>41</v>
      </c>
      <c r="AD27" s="31">
        <v>41</v>
      </c>
      <c r="AE27" s="31">
        <v>56.5</v>
      </c>
      <c r="AF27" s="31">
        <v>35</v>
      </c>
      <c r="AG27" s="31">
        <v>40.5</v>
      </c>
      <c r="AH27" s="31">
        <v>47.5</v>
      </c>
      <c r="AI27" s="31">
        <v>571.25</v>
      </c>
      <c r="AJ27" s="31"/>
      <c r="AK27" s="31">
        <v>7.75</v>
      </c>
      <c r="AL27" s="31">
        <v>38</v>
      </c>
      <c r="AM27" s="31">
        <v>33</v>
      </c>
      <c r="AN27" s="31">
        <v>45.5</v>
      </c>
      <c r="AO27" s="31">
        <v>46.5</v>
      </c>
      <c r="AP27" s="31">
        <v>38.5</v>
      </c>
      <c r="AQ27" s="31">
        <v>42</v>
      </c>
      <c r="AR27" s="31">
        <v>40.5</v>
      </c>
      <c r="AS27" s="31">
        <v>61</v>
      </c>
      <c r="AT27" s="31">
        <v>41</v>
      </c>
      <c r="AU27" s="31">
        <v>40.5</v>
      </c>
      <c r="AV27" s="31">
        <v>59.5</v>
      </c>
      <c r="AW27" s="31">
        <v>32.5</v>
      </c>
      <c r="AX27" s="31">
        <v>33</v>
      </c>
      <c r="AY27" s="31">
        <v>559.25</v>
      </c>
      <c r="AZ27" s="31"/>
      <c r="BA27" s="31">
        <v>5.83</v>
      </c>
      <c r="BB27" s="31">
        <v>36</v>
      </c>
      <c r="BC27" s="31">
        <v>39.159999999999997</v>
      </c>
      <c r="BD27" s="31">
        <v>43.16</v>
      </c>
      <c r="BE27" s="31">
        <v>43.66</v>
      </c>
      <c r="BF27" s="31"/>
      <c r="BG27">
        <v>4619</v>
      </c>
      <c r="BJ27" s="30">
        <f t="shared" si="7"/>
        <v>563.5</v>
      </c>
      <c r="BK27" s="30">
        <f t="shared" si="8"/>
        <v>566</v>
      </c>
      <c r="BL27" s="30">
        <f t="shared" si="9"/>
        <v>551.5</v>
      </c>
      <c r="BN27" s="30">
        <f t="shared" si="10"/>
        <v>0</v>
      </c>
      <c r="BO27" s="30">
        <f t="shared" si="11"/>
        <v>0</v>
      </c>
      <c r="BP27" s="30">
        <f t="shared" si="12"/>
        <v>0</v>
      </c>
    </row>
    <row r="28" spans="1:68" x14ac:dyDescent="0.35">
      <c r="A28" s="26" t="s">
        <v>51</v>
      </c>
      <c r="B28" t="s">
        <v>9326</v>
      </c>
      <c r="C28" s="25" t="s">
        <v>10</v>
      </c>
      <c r="E28" s="31">
        <v>0.75</v>
      </c>
      <c r="F28" s="31">
        <v>23</v>
      </c>
      <c r="G28" s="31">
        <v>8</v>
      </c>
      <c r="H28" s="31">
        <v>13</v>
      </c>
      <c r="I28" s="31">
        <v>14.5</v>
      </c>
      <c r="J28" s="31">
        <v>19.5</v>
      </c>
      <c r="K28" s="31">
        <v>12.5</v>
      </c>
      <c r="L28" s="31">
        <v>25</v>
      </c>
      <c r="M28" s="31">
        <v>19</v>
      </c>
      <c r="N28" s="31">
        <v>14.5</v>
      </c>
      <c r="O28" s="31">
        <v>17.5</v>
      </c>
      <c r="P28" s="31">
        <v>21</v>
      </c>
      <c r="Q28" s="31">
        <v>13.5</v>
      </c>
      <c r="R28" s="31">
        <v>13</v>
      </c>
      <c r="S28" s="31">
        <v>214.75</v>
      </c>
      <c r="T28" s="31"/>
      <c r="U28" s="31">
        <v>0.75</v>
      </c>
      <c r="V28" s="31">
        <v>15</v>
      </c>
      <c r="W28" s="31">
        <v>23.5</v>
      </c>
      <c r="X28" s="31">
        <v>7</v>
      </c>
      <c r="Y28" s="31">
        <v>13</v>
      </c>
      <c r="Z28" s="31">
        <v>13.5</v>
      </c>
      <c r="AA28" s="31">
        <v>20</v>
      </c>
      <c r="AB28" s="31">
        <v>16.5</v>
      </c>
      <c r="AC28" s="31">
        <v>27.5</v>
      </c>
      <c r="AD28" s="31">
        <v>20</v>
      </c>
      <c r="AE28" s="31">
        <v>17.5</v>
      </c>
      <c r="AF28" s="31">
        <v>16</v>
      </c>
      <c r="AG28" s="31">
        <v>20</v>
      </c>
      <c r="AH28" s="31">
        <v>12</v>
      </c>
      <c r="AI28" s="31">
        <v>222.25</v>
      </c>
      <c r="AJ28" s="31"/>
      <c r="AK28" s="31">
        <v>0.75</v>
      </c>
      <c r="AL28" s="31">
        <v>8</v>
      </c>
      <c r="AM28" s="31">
        <v>14</v>
      </c>
      <c r="AN28" s="31">
        <v>21.5</v>
      </c>
      <c r="AO28" s="31">
        <v>10</v>
      </c>
      <c r="AP28" s="31">
        <v>12</v>
      </c>
      <c r="AQ28" s="31">
        <v>16</v>
      </c>
      <c r="AR28" s="31">
        <v>18.5</v>
      </c>
      <c r="AS28" s="31">
        <v>18</v>
      </c>
      <c r="AT28" s="31">
        <v>26.5</v>
      </c>
      <c r="AU28" s="31">
        <v>17.5</v>
      </c>
      <c r="AV28" s="31">
        <v>16.5</v>
      </c>
      <c r="AW28" s="31">
        <v>15</v>
      </c>
      <c r="AX28" s="31">
        <v>18</v>
      </c>
      <c r="AY28" s="31">
        <v>212.25</v>
      </c>
      <c r="AZ28" s="31"/>
      <c r="BA28" s="31">
        <v>0.75</v>
      </c>
      <c r="BB28" s="31">
        <v>15.33</v>
      </c>
      <c r="BC28" s="31">
        <v>15.16</v>
      </c>
      <c r="BD28" s="31">
        <v>13.83</v>
      </c>
      <c r="BE28" s="31">
        <v>12.5</v>
      </c>
      <c r="BF28" s="31"/>
      <c r="BG28">
        <v>12501</v>
      </c>
      <c r="BJ28" s="30">
        <f t="shared" si="7"/>
        <v>214</v>
      </c>
      <c r="BK28" s="30">
        <f t="shared" si="8"/>
        <v>221.5</v>
      </c>
      <c r="BL28" s="30">
        <f t="shared" si="9"/>
        <v>211.5</v>
      </c>
      <c r="BN28" s="30">
        <f t="shared" si="10"/>
        <v>0</v>
      </c>
      <c r="BO28" s="30">
        <f t="shared" si="11"/>
        <v>0</v>
      </c>
      <c r="BP28" s="30">
        <f t="shared" si="12"/>
        <v>0</v>
      </c>
    </row>
    <row r="29" spans="1:68" x14ac:dyDescent="0.35">
      <c r="A29" s="26" t="s">
        <v>54</v>
      </c>
      <c r="B29" t="s">
        <v>9316</v>
      </c>
      <c r="C29" s="25" t="s">
        <v>10</v>
      </c>
      <c r="E29" s="31">
        <v>3.25</v>
      </c>
      <c r="F29" s="31">
        <v>31</v>
      </c>
      <c r="G29" s="31">
        <v>26</v>
      </c>
      <c r="H29" s="31">
        <v>33</v>
      </c>
      <c r="I29" s="31">
        <v>38</v>
      </c>
      <c r="J29" s="31">
        <v>27.5</v>
      </c>
      <c r="K29" s="31">
        <v>42</v>
      </c>
      <c r="L29" s="31">
        <v>34</v>
      </c>
      <c r="M29" s="31">
        <v>30</v>
      </c>
      <c r="N29" s="31">
        <v>33</v>
      </c>
      <c r="O29" s="31">
        <v>33.5</v>
      </c>
      <c r="P29" s="31">
        <v>23.5</v>
      </c>
      <c r="Q29" s="31">
        <v>28.5</v>
      </c>
      <c r="R29" s="31">
        <v>25</v>
      </c>
      <c r="S29" s="31">
        <v>408.25</v>
      </c>
      <c r="T29" s="31"/>
      <c r="U29" s="31">
        <v>1</v>
      </c>
      <c r="V29" s="31">
        <v>27.5</v>
      </c>
      <c r="W29" s="31">
        <v>26.5</v>
      </c>
      <c r="X29" s="31">
        <v>22</v>
      </c>
      <c r="Y29" s="31">
        <v>33</v>
      </c>
      <c r="Z29" s="31">
        <v>34</v>
      </c>
      <c r="AA29" s="31">
        <v>24.5</v>
      </c>
      <c r="AB29" s="31">
        <v>39.5</v>
      </c>
      <c r="AC29" s="31">
        <v>32.5</v>
      </c>
      <c r="AD29" s="31">
        <v>27.5</v>
      </c>
      <c r="AE29" s="31">
        <v>34.5</v>
      </c>
      <c r="AF29" s="31">
        <v>33</v>
      </c>
      <c r="AG29" s="31">
        <v>25.5</v>
      </c>
      <c r="AH29" s="31">
        <v>28</v>
      </c>
      <c r="AI29" s="31">
        <v>389</v>
      </c>
      <c r="AJ29" s="31"/>
      <c r="AK29" s="31">
        <v>1.75</v>
      </c>
      <c r="AL29" s="31">
        <v>24.5</v>
      </c>
      <c r="AM29" s="31">
        <v>24</v>
      </c>
      <c r="AN29" s="31">
        <v>26</v>
      </c>
      <c r="AO29" s="31">
        <v>19.5</v>
      </c>
      <c r="AP29" s="31">
        <v>34.5</v>
      </c>
      <c r="AQ29" s="31">
        <v>30.5</v>
      </c>
      <c r="AR29" s="31">
        <v>24.5</v>
      </c>
      <c r="AS29" s="31">
        <v>36.5</v>
      </c>
      <c r="AT29" s="31">
        <v>31.5</v>
      </c>
      <c r="AU29" s="31">
        <v>25.5</v>
      </c>
      <c r="AV29" s="31">
        <v>28.5</v>
      </c>
      <c r="AW29" s="31">
        <v>29</v>
      </c>
      <c r="AX29" s="31">
        <v>20.5</v>
      </c>
      <c r="AY29" s="31">
        <v>356.75</v>
      </c>
      <c r="AZ29" s="31"/>
      <c r="BA29" s="31">
        <v>2</v>
      </c>
      <c r="BB29" s="31">
        <v>27.66</v>
      </c>
      <c r="BC29" s="31">
        <v>25.5</v>
      </c>
      <c r="BD29" s="31">
        <v>27</v>
      </c>
      <c r="BE29" s="31">
        <v>30.16</v>
      </c>
      <c r="BF29" s="31"/>
      <c r="BG29">
        <v>5175</v>
      </c>
      <c r="BJ29" s="30">
        <f t="shared" si="7"/>
        <v>405</v>
      </c>
      <c r="BK29" s="30">
        <f t="shared" si="8"/>
        <v>388</v>
      </c>
      <c r="BL29" s="30">
        <f t="shared" si="9"/>
        <v>355</v>
      </c>
      <c r="BN29" s="30">
        <f t="shared" si="10"/>
        <v>0</v>
      </c>
      <c r="BO29" s="30">
        <f t="shared" si="11"/>
        <v>0</v>
      </c>
      <c r="BP29" s="30">
        <f t="shared" si="12"/>
        <v>0</v>
      </c>
    </row>
    <row r="30" spans="1:68" x14ac:dyDescent="0.35">
      <c r="A30" s="26" t="s">
        <v>57</v>
      </c>
      <c r="B30" t="s">
        <v>9307</v>
      </c>
      <c r="C30" s="25" t="s">
        <v>10</v>
      </c>
      <c r="E30" s="31">
        <v>19</v>
      </c>
      <c r="F30" s="31">
        <v>128</v>
      </c>
      <c r="G30" s="31">
        <v>117</v>
      </c>
      <c r="H30" s="31">
        <v>134</v>
      </c>
      <c r="I30" s="31">
        <v>114</v>
      </c>
      <c r="J30" s="31">
        <v>122</v>
      </c>
      <c r="K30" s="31">
        <v>131</v>
      </c>
      <c r="L30" s="31">
        <v>125.5</v>
      </c>
      <c r="M30" s="31">
        <v>157</v>
      </c>
      <c r="N30" s="31">
        <v>152.5</v>
      </c>
      <c r="O30" s="31">
        <v>135</v>
      </c>
      <c r="P30" s="31">
        <v>132.5</v>
      </c>
      <c r="Q30" s="31">
        <v>132</v>
      </c>
      <c r="R30" s="31">
        <v>124</v>
      </c>
      <c r="S30" s="31">
        <v>1723.5</v>
      </c>
      <c r="T30" s="31"/>
      <c r="U30" s="31">
        <v>19.75</v>
      </c>
      <c r="V30" s="31">
        <v>130.5</v>
      </c>
      <c r="W30" s="31">
        <v>117</v>
      </c>
      <c r="X30" s="31">
        <v>108</v>
      </c>
      <c r="Y30" s="31">
        <v>134.5</v>
      </c>
      <c r="Z30" s="31">
        <v>120</v>
      </c>
      <c r="AA30" s="31">
        <v>126.5</v>
      </c>
      <c r="AB30" s="31">
        <v>135.5</v>
      </c>
      <c r="AC30" s="31">
        <v>136.5</v>
      </c>
      <c r="AD30" s="31">
        <v>145</v>
      </c>
      <c r="AE30" s="31">
        <v>143.5</v>
      </c>
      <c r="AF30" s="31">
        <v>132.5</v>
      </c>
      <c r="AG30" s="31">
        <v>129</v>
      </c>
      <c r="AH30" s="31">
        <v>129</v>
      </c>
      <c r="AI30" s="31">
        <v>1707.25</v>
      </c>
      <c r="AJ30" s="31"/>
      <c r="AK30" s="31">
        <v>18</v>
      </c>
      <c r="AL30" s="31">
        <v>111</v>
      </c>
      <c r="AM30" s="31">
        <v>120.5</v>
      </c>
      <c r="AN30" s="31">
        <v>112.5</v>
      </c>
      <c r="AO30" s="31">
        <v>107</v>
      </c>
      <c r="AP30" s="31">
        <v>128.5</v>
      </c>
      <c r="AQ30" s="31">
        <v>123</v>
      </c>
      <c r="AR30" s="31">
        <v>129.5</v>
      </c>
      <c r="AS30" s="31">
        <v>139</v>
      </c>
      <c r="AT30" s="31">
        <v>136</v>
      </c>
      <c r="AU30" s="31">
        <v>149</v>
      </c>
      <c r="AV30" s="31">
        <v>132</v>
      </c>
      <c r="AW30" s="31">
        <v>130</v>
      </c>
      <c r="AX30" s="31">
        <v>116.5</v>
      </c>
      <c r="AY30" s="31">
        <v>1652.5</v>
      </c>
      <c r="AZ30" s="31"/>
      <c r="BA30" s="31">
        <v>18.91</v>
      </c>
      <c r="BB30" s="31">
        <v>123.16</v>
      </c>
      <c r="BC30" s="31">
        <v>118.16</v>
      </c>
      <c r="BD30" s="31">
        <v>118.16</v>
      </c>
      <c r="BE30" s="31">
        <v>118.5</v>
      </c>
      <c r="BF30" s="31"/>
      <c r="BG30">
        <v>13156</v>
      </c>
      <c r="BJ30" s="30">
        <f t="shared" si="7"/>
        <v>1704.5</v>
      </c>
      <c r="BK30" s="30">
        <f t="shared" si="8"/>
        <v>1687.5</v>
      </c>
      <c r="BL30" s="30">
        <f t="shared" si="9"/>
        <v>1634.5</v>
      </c>
      <c r="BN30" s="30">
        <f t="shared" si="10"/>
        <v>0</v>
      </c>
      <c r="BO30" s="30">
        <f t="shared" si="11"/>
        <v>0</v>
      </c>
      <c r="BP30" s="30">
        <f t="shared" si="12"/>
        <v>0</v>
      </c>
    </row>
    <row r="31" spans="1:68" x14ac:dyDescent="0.35">
      <c r="A31" s="26" t="s">
        <v>59</v>
      </c>
      <c r="B31" t="s">
        <v>9298</v>
      </c>
      <c r="C31" s="25" t="s">
        <v>10</v>
      </c>
      <c r="E31" s="31">
        <v>1.75</v>
      </c>
      <c r="F31" s="31">
        <v>21</v>
      </c>
      <c r="G31" s="31">
        <v>28.5</v>
      </c>
      <c r="H31" s="31">
        <v>16</v>
      </c>
      <c r="I31" s="31">
        <v>26.5</v>
      </c>
      <c r="J31" s="31">
        <v>21.5</v>
      </c>
      <c r="K31" s="31">
        <v>15.5</v>
      </c>
      <c r="L31" s="31">
        <v>25.5</v>
      </c>
      <c r="M31" s="31">
        <v>33</v>
      </c>
      <c r="N31" s="31">
        <v>20</v>
      </c>
      <c r="O31" s="31">
        <v>25</v>
      </c>
      <c r="P31" s="31">
        <v>20</v>
      </c>
      <c r="Q31" s="31">
        <v>22.5</v>
      </c>
      <c r="R31" s="31">
        <v>21</v>
      </c>
      <c r="S31" s="31">
        <v>297.75</v>
      </c>
      <c r="T31" s="31"/>
      <c r="U31" s="31">
        <v>1.5</v>
      </c>
      <c r="V31" s="31">
        <v>23.5</v>
      </c>
      <c r="W31" s="31">
        <v>19</v>
      </c>
      <c r="X31" s="31">
        <v>29</v>
      </c>
      <c r="Y31" s="31">
        <v>15</v>
      </c>
      <c r="Z31" s="31">
        <v>26.5</v>
      </c>
      <c r="AA31" s="31">
        <v>20</v>
      </c>
      <c r="AB31" s="31">
        <v>16.5</v>
      </c>
      <c r="AC31" s="31">
        <v>26</v>
      </c>
      <c r="AD31" s="31">
        <v>32.5</v>
      </c>
      <c r="AE31" s="31">
        <v>18.5</v>
      </c>
      <c r="AF31" s="31">
        <v>26</v>
      </c>
      <c r="AG31" s="31">
        <v>15.5</v>
      </c>
      <c r="AH31" s="31">
        <v>22</v>
      </c>
      <c r="AI31" s="31">
        <v>291.5</v>
      </c>
      <c r="AJ31" s="31"/>
      <c r="AK31" s="31">
        <v>2</v>
      </c>
      <c r="AL31" s="31">
        <v>15.5</v>
      </c>
      <c r="AM31" s="31">
        <v>20</v>
      </c>
      <c r="AN31" s="31">
        <v>17</v>
      </c>
      <c r="AO31" s="31">
        <v>28</v>
      </c>
      <c r="AP31" s="31">
        <v>14</v>
      </c>
      <c r="AQ31" s="31">
        <v>24</v>
      </c>
      <c r="AR31" s="31">
        <v>18</v>
      </c>
      <c r="AS31" s="31">
        <v>14.5</v>
      </c>
      <c r="AT31" s="31">
        <v>25</v>
      </c>
      <c r="AU31" s="31">
        <v>31.5</v>
      </c>
      <c r="AV31" s="31">
        <v>16.5</v>
      </c>
      <c r="AW31" s="31">
        <v>25</v>
      </c>
      <c r="AX31" s="31">
        <v>16</v>
      </c>
      <c r="AY31" s="31">
        <v>267</v>
      </c>
      <c r="AZ31" s="31"/>
      <c r="BA31" s="31">
        <v>1.75</v>
      </c>
      <c r="BB31" s="31">
        <v>20</v>
      </c>
      <c r="BC31" s="31">
        <v>22.5</v>
      </c>
      <c r="BD31" s="31">
        <v>20.66</v>
      </c>
      <c r="BE31" s="31">
        <v>23.16</v>
      </c>
      <c r="BF31" s="31"/>
      <c r="BG31">
        <v>2135</v>
      </c>
      <c r="BJ31" s="30">
        <f t="shared" si="7"/>
        <v>296</v>
      </c>
      <c r="BK31" s="30">
        <f t="shared" si="8"/>
        <v>290</v>
      </c>
      <c r="BL31" s="30">
        <f t="shared" si="9"/>
        <v>265</v>
      </c>
      <c r="BN31" s="30">
        <f t="shared" si="10"/>
        <v>0</v>
      </c>
      <c r="BO31" s="30">
        <f t="shared" si="11"/>
        <v>0</v>
      </c>
      <c r="BP31" s="30">
        <f t="shared" si="12"/>
        <v>0</v>
      </c>
    </row>
    <row r="32" spans="1:68" x14ac:dyDescent="0.35">
      <c r="A32" s="26" t="s">
        <v>62</v>
      </c>
      <c r="B32" t="s">
        <v>9288</v>
      </c>
      <c r="C32" s="25" t="s">
        <v>10</v>
      </c>
      <c r="E32" s="31">
        <v>17.25</v>
      </c>
      <c r="F32" s="31">
        <v>152.75</v>
      </c>
      <c r="G32" s="31">
        <v>151.5</v>
      </c>
      <c r="H32" s="31">
        <v>139</v>
      </c>
      <c r="I32" s="31">
        <v>170.5</v>
      </c>
      <c r="J32" s="31">
        <v>175.5</v>
      </c>
      <c r="K32" s="31">
        <v>183</v>
      </c>
      <c r="L32" s="31">
        <v>189.5</v>
      </c>
      <c r="M32" s="31">
        <v>200.5</v>
      </c>
      <c r="N32" s="31">
        <v>200.5</v>
      </c>
      <c r="O32" s="31">
        <v>213.5</v>
      </c>
      <c r="P32" s="31">
        <v>201.5</v>
      </c>
      <c r="Q32" s="31">
        <v>184</v>
      </c>
      <c r="R32" s="31">
        <v>179.5</v>
      </c>
      <c r="S32" s="31">
        <v>2358.5</v>
      </c>
      <c r="T32" s="31"/>
      <c r="U32" s="31">
        <v>17.75</v>
      </c>
      <c r="V32" s="31">
        <v>139</v>
      </c>
      <c r="W32" s="31">
        <v>155.5</v>
      </c>
      <c r="X32" s="31">
        <v>151.5</v>
      </c>
      <c r="Y32" s="31">
        <v>138.5</v>
      </c>
      <c r="Z32" s="31">
        <v>169.5</v>
      </c>
      <c r="AA32" s="31">
        <v>179.5</v>
      </c>
      <c r="AB32" s="31">
        <v>183.5</v>
      </c>
      <c r="AC32" s="31">
        <v>208.5</v>
      </c>
      <c r="AD32" s="31">
        <v>197</v>
      </c>
      <c r="AE32" s="31">
        <v>203.5</v>
      </c>
      <c r="AF32" s="31">
        <v>199.5</v>
      </c>
      <c r="AG32" s="31">
        <v>197</v>
      </c>
      <c r="AH32" s="31">
        <v>166</v>
      </c>
      <c r="AI32" s="31">
        <v>2306.25</v>
      </c>
      <c r="AJ32" s="31"/>
      <c r="AK32" s="31">
        <v>20</v>
      </c>
      <c r="AL32" s="31">
        <v>127.5</v>
      </c>
      <c r="AM32" s="31">
        <v>130.5</v>
      </c>
      <c r="AN32" s="31">
        <v>149</v>
      </c>
      <c r="AO32" s="31">
        <v>140.5</v>
      </c>
      <c r="AP32" s="31">
        <v>134</v>
      </c>
      <c r="AQ32" s="31">
        <v>172.5</v>
      </c>
      <c r="AR32" s="31">
        <v>179</v>
      </c>
      <c r="AS32" s="31">
        <v>209</v>
      </c>
      <c r="AT32" s="31">
        <v>204</v>
      </c>
      <c r="AU32" s="31">
        <v>204.5</v>
      </c>
      <c r="AV32" s="31">
        <v>191</v>
      </c>
      <c r="AW32" s="31">
        <v>194.5</v>
      </c>
      <c r="AX32" s="31">
        <v>188.5</v>
      </c>
      <c r="AY32" s="31">
        <v>2244.5</v>
      </c>
      <c r="AZ32" s="31"/>
      <c r="BA32" s="31">
        <v>18.329999999999998</v>
      </c>
      <c r="BB32" s="31">
        <v>139.75</v>
      </c>
      <c r="BC32" s="31">
        <v>145.83000000000001</v>
      </c>
      <c r="BD32" s="31">
        <v>146.5</v>
      </c>
      <c r="BE32" s="31">
        <v>149.83000000000001</v>
      </c>
      <c r="BF32" s="31"/>
      <c r="BG32">
        <v>2974</v>
      </c>
      <c r="BJ32" s="30">
        <f t="shared" si="7"/>
        <v>2341.25</v>
      </c>
      <c r="BK32" s="30">
        <f t="shared" si="8"/>
        <v>2288.5</v>
      </c>
      <c r="BL32" s="30">
        <f t="shared" si="9"/>
        <v>2224.5</v>
      </c>
      <c r="BN32" s="30">
        <f t="shared" si="10"/>
        <v>0</v>
      </c>
      <c r="BO32" s="30">
        <f t="shared" si="11"/>
        <v>0</v>
      </c>
      <c r="BP32" s="30">
        <f t="shared" si="12"/>
        <v>0</v>
      </c>
    </row>
    <row r="33" spans="1:68" x14ac:dyDescent="0.35">
      <c r="A33" s="26" t="s">
        <v>64</v>
      </c>
      <c r="B33" t="s">
        <v>9279</v>
      </c>
      <c r="C33" s="25" t="s">
        <v>10</v>
      </c>
      <c r="E33" s="31">
        <v>1.75</v>
      </c>
      <c r="F33" s="31">
        <v>17</v>
      </c>
      <c r="G33" s="31">
        <v>20.5</v>
      </c>
      <c r="H33" s="31">
        <v>15</v>
      </c>
      <c r="I33" s="31">
        <v>15.5</v>
      </c>
      <c r="J33" s="31">
        <v>18</v>
      </c>
      <c r="K33" s="31">
        <v>20</v>
      </c>
      <c r="L33" s="31">
        <v>12</v>
      </c>
      <c r="M33" s="31">
        <v>32</v>
      </c>
      <c r="N33" s="31">
        <v>20.5</v>
      </c>
      <c r="O33" s="31">
        <v>27.5</v>
      </c>
      <c r="P33" s="31">
        <v>10.5</v>
      </c>
      <c r="Q33" s="31">
        <v>24</v>
      </c>
      <c r="R33" s="31">
        <v>26</v>
      </c>
      <c r="S33" s="31">
        <v>260.25</v>
      </c>
      <c r="T33" s="31"/>
      <c r="U33" s="31">
        <v>1</v>
      </c>
      <c r="V33" s="31">
        <v>18</v>
      </c>
      <c r="W33" s="31">
        <v>13.5</v>
      </c>
      <c r="X33" s="31">
        <v>16</v>
      </c>
      <c r="Y33" s="31">
        <v>17.5</v>
      </c>
      <c r="Z33" s="31">
        <v>12</v>
      </c>
      <c r="AA33" s="31">
        <v>14</v>
      </c>
      <c r="AB33" s="31">
        <v>18</v>
      </c>
      <c r="AC33" s="31">
        <v>9</v>
      </c>
      <c r="AD33" s="31">
        <v>26</v>
      </c>
      <c r="AE33" s="31">
        <v>20</v>
      </c>
      <c r="AF33" s="31">
        <v>24</v>
      </c>
      <c r="AG33" s="31">
        <v>12</v>
      </c>
      <c r="AH33" s="31">
        <v>23</v>
      </c>
      <c r="AI33" s="31">
        <v>224</v>
      </c>
      <c r="AJ33" s="31"/>
      <c r="AK33" s="31">
        <v>1.5</v>
      </c>
      <c r="AL33" s="31">
        <v>14.5</v>
      </c>
      <c r="AM33" s="31">
        <v>17.5</v>
      </c>
      <c r="AN33" s="31">
        <v>14.5</v>
      </c>
      <c r="AO33" s="31">
        <v>19</v>
      </c>
      <c r="AP33" s="31">
        <v>22</v>
      </c>
      <c r="AQ33" s="31">
        <v>13</v>
      </c>
      <c r="AR33" s="31">
        <v>15.5</v>
      </c>
      <c r="AS33" s="31">
        <v>18</v>
      </c>
      <c r="AT33" s="31">
        <v>11</v>
      </c>
      <c r="AU33" s="31">
        <v>31.5</v>
      </c>
      <c r="AV33" s="31">
        <v>17</v>
      </c>
      <c r="AW33" s="31">
        <v>22</v>
      </c>
      <c r="AX33" s="31">
        <v>11</v>
      </c>
      <c r="AY33" s="31">
        <v>228</v>
      </c>
      <c r="AZ33" s="31"/>
      <c r="BA33" s="31">
        <v>1.41</v>
      </c>
      <c r="BB33" s="31">
        <v>16.5</v>
      </c>
      <c r="BC33" s="31">
        <v>17.16</v>
      </c>
      <c r="BD33" s="31">
        <v>15.16</v>
      </c>
      <c r="BE33" s="31">
        <v>17.329999999999998</v>
      </c>
      <c r="BF33" s="31"/>
      <c r="BG33">
        <v>8381</v>
      </c>
      <c r="BJ33" s="30">
        <f t="shared" si="7"/>
        <v>258.5</v>
      </c>
      <c r="BK33" s="30">
        <f t="shared" si="8"/>
        <v>223</v>
      </c>
      <c r="BL33" s="30">
        <f t="shared" si="9"/>
        <v>226.5</v>
      </c>
      <c r="BN33" s="30">
        <f t="shared" si="10"/>
        <v>0</v>
      </c>
      <c r="BO33" s="30">
        <f t="shared" si="11"/>
        <v>0</v>
      </c>
      <c r="BP33" s="30">
        <f t="shared" si="12"/>
        <v>0</v>
      </c>
    </row>
    <row r="34" spans="1:68" x14ac:dyDescent="0.35">
      <c r="A34" s="26" t="s">
        <v>66</v>
      </c>
      <c r="B34" t="s">
        <v>9270</v>
      </c>
      <c r="C34" s="25" t="s">
        <v>10</v>
      </c>
      <c r="E34" s="31">
        <v>4.5</v>
      </c>
      <c r="F34" s="31">
        <v>94.5</v>
      </c>
      <c r="G34" s="31">
        <v>80.5</v>
      </c>
      <c r="H34" s="31">
        <v>98</v>
      </c>
      <c r="I34" s="31">
        <v>84</v>
      </c>
      <c r="J34" s="31">
        <v>93.5</v>
      </c>
      <c r="K34" s="31">
        <v>96.5</v>
      </c>
      <c r="L34" s="31">
        <v>91.5</v>
      </c>
      <c r="M34" s="31">
        <v>113.5</v>
      </c>
      <c r="N34" s="31">
        <v>88.5</v>
      </c>
      <c r="O34" s="31">
        <v>106.5</v>
      </c>
      <c r="P34" s="31">
        <v>102</v>
      </c>
      <c r="Q34" s="31">
        <v>111</v>
      </c>
      <c r="R34" s="31">
        <v>84</v>
      </c>
      <c r="S34" s="31">
        <v>1248.5</v>
      </c>
      <c r="T34" s="31"/>
      <c r="U34" s="31">
        <v>5</v>
      </c>
      <c r="V34" s="31">
        <v>75.5</v>
      </c>
      <c r="W34" s="31">
        <v>89.5</v>
      </c>
      <c r="X34" s="31">
        <v>84.5</v>
      </c>
      <c r="Y34" s="31">
        <v>99.5</v>
      </c>
      <c r="Z34" s="31">
        <v>87</v>
      </c>
      <c r="AA34" s="31">
        <v>91.5</v>
      </c>
      <c r="AB34" s="31">
        <v>95.5</v>
      </c>
      <c r="AC34" s="31">
        <v>94.5</v>
      </c>
      <c r="AD34" s="31">
        <v>111</v>
      </c>
      <c r="AE34" s="31">
        <v>106.5</v>
      </c>
      <c r="AF34" s="31">
        <v>94.5</v>
      </c>
      <c r="AG34" s="31">
        <v>93.5</v>
      </c>
      <c r="AH34" s="31">
        <v>103</v>
      </c>
      <c r="AI34" s="31">
        <v>1231</v>
      </c>
      <c r="AJ34" s="31"/>
      <c r="AK34" s="31">
        <v>6.25</v>
      </c>
      <c r="AL34" s="31">
        <v>64</v>
      </c>
      <c r="AM34" s="31">
        <v>81</v>
      </c>
      <c r="AN34" s="31">
        <v>83</v>
      </c>
      <c r="AO34" s="31">
        <v>81.5</v>
      </c>
      <c r="AP34" s="31">
        <v>104.5</v>
      </c>
      <c r="AQ34" s="31">
        <v>83</v>
      </c>
      <c r="AR34" s="31">
        <v>98.5</v>
      </c>
      <c r="AS34" s="31">
        <v>93</v>
      </c>
      <c r="AT34" s="31">
        <v>94.5</v>
      </c>
      <c r="AU34" s="31">
        <v>118</v>
      </c>
      <c r="AV34" s="31">
        <v>101</v>
      </c>
      <c r="AW34" s="31">
        <v>90.5</v>
      </c>
      <c r="AX34" s="31">
        <v>87.5</v>
      </c>
      <c r="AY34" s="31">
        <v>1186.25</v>
      </c>
      <c r="AZ34" s="31"/>
      <c r="BA34" s="31">
        <v>5.25</v>
      </c>
      <c r="BB34" s="31">
        <v>78</v>
      </c>
      <c r="BC34" s="31">
        <v>83.66</v>
      </c>
      <c r="BD34" s="31">
        <v>88.5</v>
      </c>
      <c r="BE34" s="31">
        <v>88.33</v>
      </c>
      <c r="BF34" s="31"/>
      <c r="BG34">
        <v>5894</v>
      </c>
      <c r="BJ34" s="30">
        <f t="shared" si="7"/>
        <v>1244</v>
      </c>
      <c r="BK34" s="30">
        <f t="shared" si="8"/>
        <v>1226</v>
      </c>
      <c r="BL34" s="30">
        <f t="shared" si="9"/>
        <v>1180</v>
      </c>
      <c r="BN34" s="30">
        <f t="shared" si="10"/>
        <v>0</v>
      </c>
      <c r="BO34" s="30">
        <f t="shared" si="11"/>
        <v>0</v>
      </c>
      <c r="BP34" s="30">
        <f t="shared" si="12"/>
        <v>0</v>
      </c>
    </row>
    <row r="35" spans="1:68" x14ac:dyDescent="0.35">
      <c r="A35" s="26" t="s">
        <v>68</v>
      </c>
      <c r="B35" t="s">
        <v>9260</v>
      </c>
      <c r="C35" s="25" t="s">
        <v>10</v>
      </c>
      <c r="E35" s="31">
        <v>0.75</v>
      </c>
      <c r="F35" s="31">
        <v>17</v>
      </c>
      <c r="G35" s="31">
        <v>22</v>
      </c>
      <c r="H35" s="31">
        <v>27.5</v>
      </c>
      <c r="I35" s="31">
        <v>15</v>
      </c>
      <c r="J35" s="31">
        <v>28.5</v>
      </c>
      <c r="K35" s="31">
        <v>18</v>
      </c>
      <c r="L35" s="31">
        <v>24</v>
      </c>
      <c r="M35" s="31">
        <v>23.5</v>
      </c>
      <c r="N35" s="31">
        <v>29.5</v>
      </c>
      <c r="O35" s="31">
        <v>28</v>
      </c>
      <c r="P35" s="31">
        <v>23</v>
      </c>
      <c r="Q35" s="31">
        <v>14</v>
      </c>
      <c r="R35" s="31">
        <v>23.5</v>
      </c>
      <c r="S35" s="31">
        <v>294.25</v>
      </c>
      <c r="T35" s="31"/>
      <c r="U35" s="31">
        <v>1.75</v>
      </c>
      <c r="V35" s="31">
        <v>24</v>
      </c>
      <c r="W35" s="31">
        <v>16</v>
      </c>
      <c r="X35" s="31">
        <v>21</v>
      </c>
      <c r="Y35" s="31">
        <v>28</v>
      </c>
      <c r="Z35" s="31">
        <v>16.5</v>
      </c>
      <c r="AA35" s="31">
        <v>31.5</v>
      </c>
      <c r="AB35" s="31">
        <v>20</v>
      </c>
      <c r="AC35" s="31">
        <v>21.5</v>
      </c>
      <c r="AD35" s="31">
        <v>24.5</v>
      </c>
      <c r="AE35" s="31">
        <v>26.5</v>
      </c>
      <c r="AF35" s="31">
        <v>25.5</v>
      </c>
      <c r="AG35" s="31">
        <v>20.5</v>
      </c>
      <c r="AH35" s="31">
        <v>14</v>
      </c>
      <c r="AI35" s="31">
        <v>291.25</v>
      </c>
      <c r="AJ35" s="31"/>
      <c r="AK35" s="31">
        <v>2</v>
      </c>
      <c r="AL35" s="31">
        <v>28</v>
      </c>
      <c r="AM35" s="31">
        <v>25.5</v>
      </c>
      <c r="AN35" s="31">
        <v>15</v>
      </c>
      <c r="AO35" s="31">
        <v>20.5</v>
      </c>
      <c r="AP35" s="31">
        <v>24</v>
      </c>
      <c r="AQ35" s="31">
        <v>14</v>
      </c>
      <c r="AR35" s="31">
        <v>29.5</v>
      </c>
      <c r="AS35" s="31">
        <v>14.5</v>
      </c>
      <c r="AT35" s="31">
        <v>21.5</v>
      </c>
      <c r="AU35" s="31">
        <v>27</v>
      </c>
      <c r="AV35" s="31">
        <v>28.5</v>
      </c>
      <c r="AW35" s="31">
        <v>18</v>
      </c>
      <c r="AX35" s="31">
        <v>18</v>
      </c>
      <c r="AY35" s="31">
        <v>286</v>
      </c>
      <c r="AZ35" s="31"/>
      <c r="BA35" s="31">
        <v>1.5</v>
      </c>
      <c r="BB35" s="31">
        <v>23</v>
      </c>
      <c r="BC35" s="31">
        <v>21.16</v>
      </c>
      <c r="BD35" s="31">
        <v>21.16</v>
      </c>
      <c r="BE35" s="31">
        <v>21.16</v>
      </c>
      <c r="BF35" s="31"/>
      <c r="BG35">
        <v>236</v>
      </c>
      <c r="BJ35" s="30">
        <f t="shared" si="7"/>
        <v>293.5</v>
      </c>
      <c r="BK35" s="30">
        <f t="shared" si="8"/>
        <v>289.5</v>
      </c>
      <c r="BL35" s="30">
        <f t="shared" si="9"/>
        <v>284</v>
      </c>
      <c r="BN35" s="30">
        <f t="shared" si="10"/>
        <v>0</v>
      </c>
      <c r="BO35" s="30">
        <f t="shared" si="11"/>
        <v>0</v>
      </c>
      <c r="BP35" s="30">
        <f t="shared" si="12"/>
        <v>0</v>
      </c>
    </row>
    <row r="36" spans="1:68" x14ac:dyDescent="0.35">
      <c r="A36" s="26" t="s">
        <v>70</v>
      </c>
      <c r="B36" t="s">
        <v>9250</v>
      </c>
      <c r="C36" s="25" t="s">
        <v>10</v>
      </c>
      <c r="E36" s="31">
        <v>7.5</v>
      </c>
      <c r="F36" s="31">
        <v>52</v>
      </c>
      <c r="G36" s="31">
        <v>36</v>
      </c>
      <c r="H36" s="31">
        <v>43.5</v>
      </c>
      <c r="I36" s="31">
        <v>40.5</v>
      </c>
      <c r="J36" s="31">
        <v>48</v>
      </c>
      <c r="K36" s="31">
        <v>29.5</v>
      </c>
      <c r="L36" s="31">
        <v>63</v>
      </c>
      <c r="M36" s="31">
        <v>61</v>
      </c>
      <c r="N36" s="31">
        <v>44.5</v>
      </c>
      <c r="O36" s="31">
        <v>54.5</v>
      </c>
      <c r="P36" s="31">
        <v>54.5</v>
      </c>
      <c r="Q36" s="31">
        <v>69.5</v>
      </c>
      <c r="R36" s="31">
        <v>56</v>
      </c>
      <c r="S36" s="31">
        <v>660</v>
      </c>
      <c r="T36" s="31"/>
      <c r="U36" s="31">
        <v>5.25</v>
      </c>
      <c r="V36" s="31">
        <v>49.5</v>
      </c>
      <c r="W36" s="31">
        <v>55.5</v>
      </c>
      <c r="X36" s="31">
        <v>37.5</v>
      </c>
      <c r="Y36" s="31">
        <v>45</v>
      </c>
      <c r="Z36" s="31">
        <v>39.5</v>
      </c>
      <c r="AA36" s="31">
        <v>49.5</v>
      </c>
      <c r="AB36" s="31">
        <v>37.5</v>
      </c>
      <c r="AC36" s="31">
        <v>64.5</v>
      </c>
      <c r="AD36" s="31">
        <v>60.5</v>
      </c>
      <c r="AE36" s="31">
        <v>63.5</v>
      </c>
      <c r="AF36" s="31">
        <v>51.5</v>
      </c>
      <c r="AG36" s="31">
        <v>50</v>
      </c>
      <c r="AH36" s="31">
        <v>65.5</v>
      </c>
      <c r="AI36" s="31">
        <v>674.75</v>
      </c>
      <c r="AJ36" s="31"/>
      <c r="AK36" s="31">
        <v>6</v>
      </c>
      <c r="AL36" s="31">
        <v>48</v>
      </c>
      <c r="AM36" s="31">
        <v>44</v>
      </c>
      <c r="AN36" s="31">
        <v>60</v>
      </c>
      <c r="AO36" s="31">
        <v>38</v>
      </c>
      <c r="AP36" s="31">
        <v>51</v>
      </c>
      <c r="AQ36" s="31">
        <v>40</v>
      </c>
      <c r="AR36" s="31">
        <v>49</v>
      </c>
      <c r="AS36" s="31">
        <v>39.5</v>
      </c>
      <c r="AT36" s="31">
        <v>60</v>
      </c>
      <c r="AU36" s="31">
        <v>67.5</v>
      </c>
      <c r="AV36" s="31">
        <v>61</v>
      </c>
      <c r="AW36" s="31">
        <v>52</v>
      </c>
      <c r="AX36" s="31">
        <v>47</v>
      </c>
      <c r="AY36" s="31">
        <v>663</v>
      </c>
      <c r="AZ36" s="31"/>
      <c r="BA36" s="31">
        <v>6.25</v>
      </c>
      <c r="BB36" s="31">
        <v>49.83</v>
      </c>
      <c r="BC36" s="31">
        <v>45.16</v>
      </c>
      <c r="BD36" s="31">
        <v>47</v>
      </c>
      <c r="BE36" s="31">
        <v>41.16</v>
      </c>
      <c r="BF36" s="31"/>
      <c r="BG36">
        <v>3778</v>
      </c>
      <c r="BJ36" s="30">
        <f t="shared" si="7"/>
        <v>652.5</v>
      </c>
      <c r="BK36" s="30">
        <f t="shared" si="8"/>
        <v>669.5</v>
      </c>
      <c r="BL36" s="30">
        <f t="shared" si="9"/>
        <v>657</v>
      </c>
      <c r="BN36" s="30">
        <f t="shared" si="10"/>
        <v>0</v>
      </c>
      <c r="BO36" s="30">
        <f t="shared" si="11"/>
        <v>0</v>
      </c>
      <c r="BP36" s="30">
        <f t="shared" si="12"/>
        <v>0</v>
      </c>
    </row>
    <row r="37" spans="1:68" x14ac:dyDescent="0.35">
      <c r="A37" s="26" t="s">
        <v>73</v>
      </c>
      <c r="B37" t="s">
        <v>9241</v>
      </c>
      <c r="C37" s="25" t="s">
        <v>10</v>
      </c>
      <c r="E37" s="31">
        <v>5.25</v>
      </c>
      <c r="F37" s="31">
        <v>23</v>
      </c>
      <c r="G37" s="31">
        <v>15.5</v>
      </c>
      <c r="H37" s="31">
        <v>30</v>
      </c>
      <c r="I37" s="31">
        <v>18.5</v>
      </c>
      <c r="J37" s="31">
        <v>13.5</v>
      </c>
      <c r="K37" s="31">
        <v>21.5</v>
      </c>
      <c r="L37" s="31">
        <v>22</v>
      </c>
      <c r="M37" s="31">
        <v>24.5</v>
      </c>
      <c r="N37" s="31">
        <v>27</v>
      </c>
      <c r="O37" s="31">
        <v>21.5</v>
      </c>
      <c r="P37" s="31">
        <v>20.5</v>
      </c>
      <c r="Q37" s="31">
        <v>18</v>
      </c>
      <c r="R37" s="31">
        <v>23</v>
      </c>
      <c r="S37" s="31">
        <v>283.75</v>
      </c>
      <c r="T37" s="31"/>
      <c r="U37" s="31">
        <v>5.5</v>
      </c>
      <c r="V37" s="31">
        <v>29</v>
      </c>
      <c r="W37" s="31">
        <v>21.5</v>
      </c>
      <c r="X37" s="31">
        <v>17</v>
      </c>
      <c r="Y37" s="31">
        <v>32.5</v>
      </c>
      <c r="Z37" s="31">
        <v>22</v>
      </c>
      <c r="AA37" s="31">
        <v>15</v>
      </c>
      <c r="AB37" s="31">
        <v>23.5</v>
      </c>
      <c r="AC37" s="31">
        <v>26</v>
      </c>
      <c r="AD37" s="31">
        <v>24</v>
      </c>
      <c r="AE37" s="31">
        <v>29</v>
      </c>
      <c r="AF37" s="31">
        <v>22.5</v>
      </c>
      <c r="AG37" s="31">
        <v>19</v>
      </c>
      <c r="AH37" s="31">
        <v>17.5</v>
      </c>
      <c r="AI37" s="31">
        <v>304</v>
      </c>
      <c r="AJ37" s="31"/>
      <c r="AK37" s="31">
        <v>2.5</v>
      </c>
      <c r="AL37" s="31">
        <v>23</v>
      </c>
      <c r="AM37" s="31">
        <v>28.5</v>
      </c>
      <c r="AN37" s="31">
        <v>21</v>
      </c>
      <c r="AO37" s="31">
        <v>17.5</v>
      </c>
      <c r="AP37" s="31">
        <v>29.5</v>
      </c>
      <c r="AQ37" s="31">
        <v>23.5</v>
      </c>
      <c r="AR37" s="31">
        <v>15.5</v>
      </c>
      <c r="AS37" s="31">
        <v>24</v>
      </c>
      <c r="AT37" s="31">
        <v>25</v>
      </c>
      <c r="AU37" s="31">
        <v>24.5</v>
      </c>
      <c r="AV37" s="31">
        <v>26.5</v>
      </c>
      <c r="AW37" s="31">
        <v>18.5</v>
      </c>
      <c r="AX37" s="31">
        <v>19</v>
      </c>
      <c r="AY37" s="31">
        <v>298.5</v>
      </c>
      <c r="AZ37" s="31"/>
      <c r="BA37" s="31">
        <v>4.41</v>
      </c>
      <c r="BB37" s="31">
        <v>25</v>
      </c>
      <c r="BC37" s="31">
        <v>21.83</v>
      </c>
      <c r="BD37" s="31">
        <v>22.66</v>
      </c>
      <c r="BE37" s="31">
        <v>22.83</v>
      </c>
      <c r="BF37" s="31"/>
      <c r="BG37">
        <v>12303</v>
      </c>
      <c r="BJ37" s="30">
        <f t="shared" si="7"/>
        <v>278.5</v>
      </c>
      <c r="BK37" s="30">
        <f t="shared" si="8"/>
        <v>298.5</v>
      </c>
      <c r="BL37" s="30">
        <f t="shared" si="9"/>
        <v>296</v>
      </c>
      <c r="BN37" s="30">
        <f t="shared" si="10"/>
        <v>0</v>
      </c>
      <c r="BO37" s="30">
        <f t="shared" si="11"/>
        <v>0</v>
      </c>
      <c r="BP37" s="30">
        <f t="shared" si="12"/>
        <v>0</v>
      </c>
    </row>
    <row r="38" spans="1:68" x14ac:dyDescent="0.35">
      <c r="A38" s="26" t="s">
        <v>75</v>
      </c>
      <c r="B38" t="s">
        <v>9232</v>
      </c>
      <c r="C38" s="25" t="s">
        <v>10</v>
      </c>
      <c r="E38" s="31">
        <v>4</v>
      </c>
      <c r="F38" s="31">
        <v>38.5</v>
      </c>
      <c r="G38" s="31">
        <v>39</v>
      </c>
      <c r="H38" s="31">
        <v>56</v>
      </c>
      <c r="I38" s="31">
        <v>43</v>
      </c>
      <c r="J38" s="31">
        <v>42</v>
      </c>
      <c r="K38" s="31">
        <v>43</v>
      </c>
      <c r="L38" s="31">
        <v>39</v>
      </c>
      <c r="M38" s="31">
        <v>42</v>
      </c>
      <c r="N38" s="31">
        <v>30.5</v>
      </c>
      <c r="O38" s="31">
        <v>28.5</v>
      </c>
      <c r="P38" s="31">
        <v>28</v>
      </c>
      <c r="Q38" s="31">
        <v>31.5</v>
      </c>
      <c r="R38" s="31">
        <v>30.5</v>
      </c>
      <c r="S38" s="31">
        <v>495.5</v>
      </c>
      <c r="T38" s="31"/>
      <c r="U38" s="31">
        <v>3.25</v>
      </c>
      <c r="V38" s="31">
        <v>42</v>
      </c>
      <c r="W38" s="31">
        <v>39.5</v>
      </c>
      <c r="X38" s="31">
        <v>38.5</v>
      </c>
      <c r="Y38" s="31">
        <v>58</v>
      </c>
      <c r="Z38" s="31">
        <v>45.5</v>
      </c>
      <c r="AA38" s="31">
        <v>40</v>
      </c>
      <c r="AB38" s="31">
        <v>41</v>
      </c>
      <c r="AC38" s="31">
        <v>39.5</v>
      </c>
      <c r="AD38" s="31">
        <v>41.5</v>
      </c>
      <c r="AE38" s="31">
        <v>30.5</v>
      </c>
      <c r="AF38" s="31">
        <v>29</v>
      </c>
      <c r="AG38" s="31">
        <v>23.5</v>
      </c>
      <c r="AH38" s="31">
        <v>31.5</v>
      </c>
      <c r="AI38" s="31">
        <v>503.25</v>
      </c>
      <c r="AJ38" s="31"/>
      <c r="AK38" s="31">
        <v>5.25</v>
      </c>
      <c r="AL38" s="31">
        <v>50.5</v>
      </c>
      <c r="AM38" s="31">
        <v>41</v>
      </c>
      <c r="AN38" s="31">
        <v>40</v>
      </c>
      <c r="AO38" s="31">
        <v>39.5</v>
      </c>
      <c r="AP38" s="31">
        <v>59</v>
      </c>
      <c r="AQ38" s="31">
        <v>48.5</v>
      </c>
      <c r="AR38" s="31">
        <v>41</v>
      </c>
      <c r="AS38" s="31">
        <v>42.5</v>
      </c>
      <c r="AT38" s="31">
        <v>39.5</v>
      </c>
      <c r="AU38" s="31">
        <v>41</v>
      </c>
      <c r="AV38" s="31">
        <v>31</v>
      </c>
      <c r="AW38" s="31">
        <v>27</v>
      </c>
      <c r="AX38" s="31">
        <v>22.5</v>
      </c>
      <c r="AY38" s="31">
        <v>528.25</v>
      </c>
      <c r="AZ38" s="31"/>
      <c r="BA38" s="31">
        <v>4.16</v>
      </c>
      <c r="BB38" s="31">
        <v>43.66</v>
      </c>
      <c r="BC38" s="31">
        <v>39.83</v>
      </c>
      <c r="BD38" s="31">
        <v>44.83</v>
      </c>
      <c r="BE38" s="31">
        <v>46.83</v>
      </c>
      <c r="BF38" s="31"/>
      <c r="BG38">
        <v>4492</v>
      </c>
      <c r="BJ38" s="30">
        <f t="shared" si="7"/>
        <v>491.5</v>
      </c>
      <c r="BK38" s="30">
        <f t="shared" si="8"/>
        <v>500</v>
      </c>
      <c r="BL38" s="30">
        <f t="shared" si="9"/>
        <v>523</v>
      </c>
      <c r="BN38" s="30">
        <f t="shared" si="10"/>
        <v>0</v>
      </c>
      <c r="BO38" s="30">
        <f t="shared" si="11"/>
        <v>0</v>
      </c>
      <c r="BP38" s="30">
        <f t="shared" si="12"/>
        <v>0</v>
      </c>
    </row>
    <row r="39" spans="1:68" x14ac:dyDescent="0.35">
      <c r="A39" s="26" t="s">
        <v>77</v>
      </c>
      <c r="B39" t="s">
        <v>9222</v>
      </c>
      <c r="C39" s="25" t="s">
        <v>10</v>
      </c>
      <c r="E39" s="31">
        <v>28.5</v>
      </c>
      <c r="F39" s="31">
        <v>165.5</v>
      </c>
      <c r="G39" s="31">
        <v>182</v>
      </c>
      <c r="H39" s="31">
        <v>186</v>
      </c>
      <c r="I39" s="31">
        <v>200.5</v>
      </c>
      <c r="J39" s="31">
        <v>186.5</v>
      </c>
      <c r="K39" s="31">
        <v>209.5</v>
      </c>
      <c r="L39" s="31">
        <v>194</v>
      </c>
      <c r="M39" s="31">
        <v>204.5</v>
      </c>
      <c r="N39" s="31">
        <v>190</v>
      </c>
      <c r="O39" s="31">
        <v>215</v>
      </c>
      <c r="P39" s="31">
        <v>192</v>
      </c>
      <c r="Q39" s="31">
        <v>174.5</v>
      </c>
      <c r="R39" s="31">
        <v>196.5</v>
      </c>
      <c r="S39" s="31">
        <v>2525</v>
      </c>
      <c r="T39" s="31"/>
      <c r="U39" s="31">
        <v>27</v>
      </c>
      <c r="V39" s="31">
        <v>180</v>
      </c>
      <c r="W39" s="31">
        <v>164.5</v>
      </c>
      <c r="X39" s="31">
        <v>173</v>
      </c>
      <c r="Y39" s="31">
        <v>190.5</v>
      </c>
      <c r="Z39" s="31">
        <v>200.5</v>
      </c>
      <c r="AA39" s="31">
        <v>189.5</v>
      </c>
      <c r="AB39" s="31">
        <v>210.5</v>
      </c>
      <c r="AC39" s="31">
        <v>191.5</v>
      </c>
      <c r="AD39" s="31">
        <v>205.5</v>
      </c>
      <c r="AE39" s="31">
        <v>200</v>
      </c>
      <c r="AF39" s="31">
        <v>213.5</v>
      </c>
      <c r="AG39" s="31">
        <v>181</v>
      </c>
      <c r="AH39" s="31">
        <v>182</v>
      </c>
      <c r="AI39" s="31">
        <v>2509</v>
      </c>
      <c r="AJ39" s="31"/>
      <c r="AK39" s="31">
        <v>25.25</v>
      </c>
      <c r="AL39" s="31">
        <v>188.5</v>
      </c>
      <c r="AM39" s="31">
        <v>172.5</v>
      </c>
      <c r="AN39" s="31">
        <v>149.5</v>
      </c>
      <c r="AO39" s="31">
        <v>166</v>
      </c>
      <c r="AP39" s="31">
        <v>181</v>
      </c>
      <c r="AQ39" s="31">
        <v>196</v>
      </c>
      <c r="AR39" s="31">
        <v>183.5</v>
      </c>
      <c r="AS39" s="31">
        <v>210.5</v>
      </c>
      <c r="AT39" s="31">
        <v>185</v>
      </c>
      <c r="AU39" s="31">
        <v>201</v>
      </c>
      <c r="AV39" s="31">
        <v>197</v>
      </c>
      <c r="AW39" s="31">
        <v>192.5</v>
      </c>
      <c r="AX39" s="31">
        <v>181.5</v>
      </c>
      <c r="AY39" s="31">
        <v>2429.75</v>
      </c>
      <c r="AZ39" s="31"/>
      <c r="BA39" s="31">
        <v>26.91</v>
      </c>
      <c r="BB39" s="31">
        <v>178</v>
      </c>
      <c r="BC39" s="31">
        <v>173</v>
      </c>
      <c r="BD39" s="31">
        <v>169.5</v>
      </c>
      <c r="BE39" s="31">
        <v>185.66</v>
      </c>
      <c r="BF39" s="31"/>
      <c r="BG39">
        <v>12517</v>
      </c>
      <c r="BJ39" s="30">
        <f t="shared" si="7"/>
        <v>2496.5</v>
      </c>
      <c r="BK39" s="30">
        <f t="shared" si="8"/>
        <v>2482</v>
      </c>
      <c r="BL39" s="30">
        <f t="shared" si="9"/>
        <v>2404.5</v>
      </c>
      <c r="BN39" s="30">
        <f t="shared" si="10"/>
        <v>0</v>
      </c>
      <c r="BO39" s="30">
        <f t="shared" si="11"/>
        <v>0</v>
      </c>
      <c r="BP39" s="30">
        <f t="shared" si="12"/>
        <v>0</v>
      </c>
    </row>
    <row r="40" spans="1:68" x14ac:dyDescent="0.35">
      <c r="A40" s="26" t="s">
        <v>79</v>
      </c>
      <c r="B40" t="s">
        <v>9214</v>
      </c>
      <c r="C40" s="25" t="s">
        <v>10</v>
      </c>
      <c r="E40" s="31">
        <v>12</v>
      </c>
      <c r="F40" s="31">
        <v>71</v>
      </c>
      <c r="G40" s="31">
        <v>83</v>
      </c>
      <c r="H40" s="31">
        <v>81.5</v>
      </c>
      <c r="I40" s="31">
        <v>89.5</v>
      </c>
      <c r="J40" s="31">
        <v>60.5</v>
      </c>
      <c r="K40" s="31">
        <v>72.5</v>
      </c>
      <c r="L40" s="31">
        <v>86.5</v>
      </c>
      <c r="M40" s="31">
        <v>70</v>
      </c>
      <c r="N40" s="31">
        <v>78.5</v>
      </c>
      <c r="O40" s="31">
        <v>78</v>
      </c>
      <c r="P40" s="31">
        <v>75</v>
      </c>
      <c r="Q40" s="31">
        <v>90</v>
      </c>
      <c r="R40" s="31">
        <v>74</v>
      </c>
      <c r="S40" s="31">
        <v>1022</v>
      </c>
      <c r="T40" s="31"/>
      <c r="U40" s="31">
        <v>10</v>
      </c>
      <c r="V40" s="31">
        <v>76.5</v>
      </c>
      <c r="W40" s="31">
        <v>70</v>
      </c>
      <c r="X40" s="31">
        <v>85</v>
      </c>
      <c r="Y40" s="31">
        <v>82.5</v>
      </c>
      <c r="Z40" s="31">
        <v>92.5</v>
      </c>
      <c r="AA40" s="31">
        <v>60</v>
      </c>
      <c r="AB40" s="31">
        <v>74</v>
      </c>
      <c r="AC40" s="31">
        <v>86</v>
      </c>
      <c r="AD40" s="31">
        <v>69</v>
      </c>
      <c r="AE40" s="31">
        <v>87</v>
      </c>
      <c r="AF40" s="31">
        <v>80</v>
      </c>
      <c r="AG40" s="31">
        <v>76.5</v>
      </c>
      <c r="AH40" s="31">
        <v>89.5</v>
      </c>
      <c r="AI40" s="31">
        <v>1038.5</v>
      </c>
      <c r="AJ40" s="31"/>
      <c r="AK40" s="31">
        <v>12.5</v>
      </c>
      <c r="AL40" s="31">
        <v>82.5</v>
      </c>
      <c r="AM40" s="31">
        <v>73.5</v>
      </c>
      <c r="AN40" s="31">
        <v>71.5</v>
      </c>
      <c r="AO40" s="31">
        <v>88</v>
      </c>
      <c r="AP40" s="31">
        <v>81</v>
      </c>
      <c r="AQ40" s="31">
        <v>92</v>
      </c>
      <c r="AR40" s="31">
        <v>63</v>
      </c>
      <c r="AS40" s="31">
        <v>74</v>
      </c>
      <c r="AT40" s="31">
        <v>87</v>
      </c>
      <c r="AU40" s="31">
        <v>74</v>
      </c>
      <c r="AV40" s="31">
        <v>86.5</v>
      </c>
      <c r="AW40" s="31">
        <v>77.5</v>
      </c>
      <c r="AX40" s="31">
        <v>76.5</v>
      </c>
      <c r="AY40" s="31">
        <v>1039.5</v>
      </c>
      <c r="AZ40" s="31"/>
      <c r="BA40" s="31">
        <v>11.5</v>
      </c>
      <c r="BB40" s="31">
        <v>76.66</v>
      </c>
      <c r="BC40" s="31">
        <v>75.5</v>
      </c>
      <c r="BD40" s="31">
        <v>79.33</v>
      </c>
      <c r="BE40" s="31">
        <v>86.66</v>
      </c>
      <c r="BF40" s="31"/>
      <c r="BG40">
        <v>311</v>
      </c>
      <c r="BJ40" s="30">
        <f t="shared" si="7"/>
        <v>1010</v>
      </c>
      <c r="BK40" s="30">
        <f t="shared" si="8"/>
        <v>1028.5</v>
      </c>
      <c r="BL40" s="30">
        <f t="shared" si="9"/>
        <v>1027</v>
      </c>
      <c r="BN40" s="30">
        <f t="shared" si="10"/>
        <v>0</v>
      </c>
      <c r="BO40" s="30">
        <f t="shared" si="11"/>
        <v>0</v>
      </c>
      <c r="BP40" s="30">
        <f t="shared" si="12"/>
        <v>0</v>
      </c>
    </row>
    <row r="41" spans="1:68" x14ac:dyDescent="0.35">
      <c r="A41" s="26" t="s">
        <v>81</v>
      </c>
      <c r="B41" t="s">
        <v>9203</v>
      </c>
      <c r="C41" s="25" t="s">
        <v>10</v>
      </c>
      <c r="E41" s="31">
        <v>4.5</v>
      </c>
      <c r="F41" s="31">
        <v>26</v>
      </c>
      <c r="G41" s="31">
        <v>36.5</v>
      </c>
      <c r="H41" s="31">
        <v>34</v>
      </c>
      <c r="I41" s="31">
        <v>31</v>
      </c>
      <c r="J41" s="31">
        <v>32.5</v>
      </c>
      <c r="K41" s="31">
        <v>28</v>
      </c>
      <c r="L41" s="31">
        <v>27</v>
      </c>
      <c r="M41" s="31">
        <v>31.5</v>
      </c>
      <c r="N41" s="31">
        <v>24</v>
      </c>
      <c r="O41" s="31">
        <v>20</v>
      </c>
      <c r="P41" s="31">
        <v>24.5</v>
      </c>
      <c r="Q41" s="31">
        <v>22.5</v>
      </c>
      <c r="R41" s="31">
        <v>15</v>
      </c>
      <c r="S41" s="31">
        <v>357</v>
      </c>
      <c r="T41" s="31"/>
      <c r="U41" s="31">
        <v>3</v>
      </c>
      <c r="V41" s="31">
        <v>32</v>
      </c>
      <c r="W41" s="31">
        <v>21</v>
      </c>
      <c r="X41" s="31">
        <v>32.5</v>
      </c>
      <c r="Y41" s="31">
        <v>32.5</v>
      </c>
      <c r="Z41" s="31">
        <v>28</v>
      </c>
      <c r="AA41" s="31">
        <v>29</v>
      </c>
      <c r="AB41" s="31">
        <v>28.5</v>
      </c>
      <c r="AC41" s="31">
        <v>25</v>
      </c>
      <c r="AD41" s="31">
        <v>31</v>
      </c>
      <c r="AE41" s="31">
        <v>23.5</v>
      </c>
      <c r="AF41" s="31">
        <v>23</v>
      </c>
      <c r="AG41" s="31">
        <v>27.5</v>
      </c>
      <c r="AH41" s="31">
        <v>20</v>
      </c>
      <c r="AI41" s="31">
        <v>356.5</v>
      </c>
      <c r="AJ41" s="31"/>
      <c r="AK41" s="31">
        <v>4.75</v>
      </c>
      <c r="AL41" s="31">
        <v>33.5</v>
      </c>
      <c r="AM41" s="31">
        <v>31</v>
      </c>
      <c r="AN41" s="31">
        <v>20.5</v>
      </c>
      <c r="AO41" s="31">
        <v>30.5</v>
      </c>
      <c r="AP41" s="31">
        <v>34</v>
      </c>
      <c r="AQ41" s="31">
        <v>28.5</v>
      </c>
      <c r="AR41" s="31">
        <v>27.5</v>
      </c>
      <c r="AS41" s="31">
        <v>29.5</v>
      </c>
      <c r="AT41" s="31">
        <v>23.5</v>
      </c>
      <c r="AU41" s="31">
        <v>28</v>
      </c>
      <c r="AV41" s="31">
        <v>20</v>
      </c>
      <c r="AW41" s="31">
        <v>16.5</v>
      </c>
      <c r="AX41" s="31">
        <v>21.5</v>
      </c>
      <c r="AY41" s="31">
        <v>349.25</v>
      </c>
      <c r="AZ41" s="31"/>
      <c r="BA41" s="31">
        <v>4.08</v>
      </c>
      <c r="BB41" s="31">
        <v>30.5</v>
      </c>
      <c r="BC41" s="31">
        <v>29.5</v>
      </c>
      <c r="BD41" s="31">
        <v>29</v>
      </c>
      <c r="BE41" s="31">
        <v>31.33</v>
      </c>
      <c r="BF41" s="31"/>
      <c r="BG41">
        <v>9726</v>
      </c>
      <c r="BJ41" s="30">
        <f t="shared" si="7"/>
        <v>352.5</v>
      </c>
      <c r="BK41" s="30">
        <f t="shared" si="8"/>
        <v>353.5</v>
      </c>
      <c r="BL41" s="30">
        <f t="shared" si="9"/>
        <v>344.5</v>
      </c>
      <c r="BN41" s="30">
        <f t="shared" si="10"/>
        <v>0</v>
      </c>
      <c r="BO41" s="30">
        <f t="shared" si="11"/>
        <v>0</v>
      </c>
      <c r="BP41" s="30">
        <f t="shared" si="12"/>
        <v>0</v>
      </c>
    </row>
    <row r="42" spans="1:68" x14ac:dyDescent="0.35">
      <c r="A42" s="26" t="s">
        <v>83</v>
      </c>
      <c r="B42" t="s">
        <v>9194</v>
      </c>
      <c r="C42" s="25" t="s">
        <v>10</v>
      </c>
      <c r="E42" s="31">
        <v>1.5</v>
      </c>
      <c r="F42" s="31">
        <v>25.5</v>
      </c>
      <c r="G42" s="31">
        <v>32.5</v>
      </c>
      <c r="H42" s="31">
        <v>31</v>
      </c>
      <c r="I42" s="31">
        <v>34.5</v>
      </c>
      <c r="J42" s="31">
        <v>25.5</v>
      </c>
      <c r="K42" s="31">
        <v>35.5</v>
      </c>
      <c r="L42" s="31">
        <v>33.5</v>
      </c>
      <c r="M42" s="31">
        <v>41</v>
      </c>
      <c r="N42" s="31">
        <v>31.5</v>
      </c>
      <c r="O42" s="31">
        <v>29.5</v>
      </c>
      <c r="P42" s="31">
        <v>36.5</v>
      </c>
      <c r="Q42" s="31">
        <v>26</v>
      </c>
      <c r="R42" s="31">
        <v>32</v>
      </c>
      <c r="S42" s="31">
        <v>416</v>
      </c>
      <c r="T42" s="31"/>
      <c r="U42" s="31">
        <v>3</v>
      </c>
      <c r="V42" s="31">
        <v>27.5</v>
      </c>
      <c r="W42" s="31">
        <v>27</v>
      </c>
      <c r="X42" s="31">
        <v>34</v>
      </c>
      <c r="Y42" s="31">
        <v>28.5</v>
      </c>
      <c r="Z42" s="31">
        <v>32.5</v>
      </c>
      <c r="AA42" s="31">
        <v>27</v>
      </c>
      <c r="AB42" s="31">
        <v>38</v>
      </c>
      <c r="AC42" s="31">
        <v>32.5</v>
      </c>
      <c r="AD42" s="31">
        <v>39</v>
      </c>
      <c r="AE42" s="31">
        <v>27</v>
      </c>
      <c r="AF42" s="31">
        <v>30</v>
      </c>
      <c r="AG42" s="31">
        <v>28.5</v>
      </c>
      <c r="AH42" s="31">
        <v>26.5</v>
      </c>
      <c r="AI42" s="31">
        <v>401</v>
      </c>
      <c r="AJ42" s="31"/>
      <c r="AK42" s="31">
        <v>2.25</v>
      </c>
      <c r="AL42" s="31">
        <v>35</v>
      </c>
      <c r="AM42" s="31">
        <v>27.5</v>
      </c>
      <c r="AN42" s="31">
        <v>27</v>
      </c>
      <c r="AO42" s="31">
        <v>35</v>
      </c>
      <c r="AP42" s="31">
        <v>30</v>
      </c>
      <c r="AQ42" s="31">
        <v>37</v>
      </c>
      <c r="AR42" s="31">
        <v>27</v>
      </c>
      <c r="AS42" s="31">
        <v>36.5</v>
      </c>
      <c r="AT42" s="31">
        <v>32</v>
      </c>
      <c r="AU42" s="31">
        <v>38</v>
      </c>
      <c r="AV42" s="31">
        <v>29</v>
      </c>
      <c r="AW42" s="31">
        <v>28</v>
      </c>
      <c r="AX42" s="31">
        <v>27</v>
      </c>
      <c r="AY42" s="31">
        <v>411.25</v>
      </c>
      <c r="AZ42" s="31"/>
      <c r="BA42" s="31">
        <v>2.25</v>
      </c>
      <c r="BB42" s="31">
        <v>29.33</v>
      </c>
      <c r="BC42" s="31">
        <v>29</v>
      </c>
      <c r="BD42" s="31">
        <v>30.66</v>
      </c>
      <c r="BE42" s="31">
        <v>32.659999999999997</v>
      </c>
      <c r="BF42" s="31"/>
      <c r="BG42">
        <v>2572</v>
      </c>
      <c r="BJ42" s="30">
        <f t="shared" si="7"/>
        <v>414.5</v>
      </c>
      <c r="BK42" s="30">
        <f t="shared" si="8"/>
        <v>398</v>
      </c>
      <c r="BL42" s="30">
        <f t="shared" si="9"/>
        <v>409</v>
      </c>
      <c r="BN42" s="30">
        <f t="shared" si="10"/>
        <v>0</v>
      </c>
      <c r="BO42" s="30">
        <f t="shared" si="11"/>
        <v>0</v>
      </c>
      <c r="BP42" s="30">
        <f t="shared" si="12"/>
        <v>0</v>
      </c>
    </row>
    <row r="43" spans="1:68" x14ac:dyDescent="0.35">
      <c r="A43" s="26" t="s">
        <v>85</v>
      </c>
      <c r="B43" t="s">
        <v>9185</v>
      </c>
      <c r="C43" s="25" t="s">
        <v>10</v>
      </c>
      <c r="E43" s="31">
        <v>10.25</v>
      </c>
      <c r="F43" s="31">
        <v>110.5</v>
      </c>
      <c r="G43" s="31">
        <v>96</v>
      </c>
      <c r="H43" s="31">
        <v>103.5</v>
      </c>
      <c r="I43" s="31">
        <v>119</v>
      </c>
      <c r="J43" s="31">
        <v>111.5</v>
      </c>
      <c r="K43" s="31">
        <v>104</v>
      </c>
      <c r="L43" s="31">
        <v>104.5</v>
      </c>
      <c r="M43" s="31">
        <v>105.5</v>
      </c>
      <c r="N43" s="31">
        <v>107</v>
      </c>
      <c r="O43" s="31">
        <v>116</v>
      </c>
      <c r="P43" s="31">
        <v>99.5</v>
      </c>
      <c r="Q43" s="31">
        <v>105.5</v>
      </c>
      <c r="R43" s="31">
        <v>119</v>
      </c>
      <c r="S43" s="31">
        <v>1411.75</v>
      </c>
      <c r="T43" s="31"/>
      <c r="U43" s="31">
        <v>11.75</v>
      </c>
      <c r="V43" s="31">
        <v>107.5</v>
      </c>
      <c r="W43" s="31">
        <v>110.5</v>
      </c>
      <c r="X43" s="31">
        <v>95</v>
      </c>
      <c r="Y43" s="31">
        <v>102</v>
      </c>
      <c r="Z43" s="31">
        <v>111.5</v>
      </c>
      <c r="AA43" s="31">
        <v>114.5</v>
      </c>
      <c r="AB43" s="31">
        <v>99</v>
      </c>
      <c r="AC43" s="31">
        <v>97.5</v>
      </c>
      <c r="AD43" s="31">
        <v>112</v>
      </c>
      <c r="AE43" s="31">
        <v>107</v>
      </c>
      <c r="AF43" s="31">
        <v>112</v>
      </c>
      <c r="AG43" s="31">
        <v>93.5</v>
      </c>
      <c r="AH43" s="31">
        <v>99</v>
      </c>
      <c r="AI43" s="31">
        <v>1372.75</v>
      </c>
      <c r="AJ43" s="31"/>
      <c r="AK43" s="31">
        <v>13.25</v>
      </c>
      <c r="AL43" s="31">
        <v>115.5</v>
      </c>
      <c r="AM43" s="31">
        <v>103.5</v>
      </c>
      <c r="AN43" s="31">
        <v>108.5</v>
      </c>
      <c r="AO43" s="31">
        <v>99.5</v>
      </c>
      <c r="AP43" s="31">
        <v>105</v>
      </c>
      <c r="AQ43" s="31">
        <v>113.5</v>
      </c>
      <c r="AR43" s="31">
        <v>113.5</v>
      </c>
      <c r="AS43" s="31">
        <v>100</v>
      </c>
      <c r="AT43" s="31">
        <v>95</v>
      </c>
      <c r="AU43" s="31">
        <v>120</v>
      </c>
      <c r="AV43" s="31">
        <v>97.5</v>
      </c>
      <c r="AW43" s="31">
        <v>108</v>
      </c>
      <c r="AX43" s="31">
        <v>90</v>
      </c>
      <c r="AY43" s="31">
        <v>1382.75</v>
      </c>
      <c r="AZ43" s="31"/>
      <c r="BA43" s="31">
        <v>11.75</v>
      </c>
      <c r="BB43" s="31">
        <v>111.16</v>
      </c>
      <c r="BC43" s="31">
        <v>103.33</v>
      </c>
      <c r="BD43" s="31">
        <v>102.33</v>
      </c>
      <c r="BE43" s="31">
        <v>106.83</v>
      </c>
      <c r="BF43" s="31"/>
      <c r="BG43">
        <v>8883</v>
      </c>
      <c r="BJ43" s="30">
        <f t="shared" si="7"/>
        <v>1401.5</v>
      </c>
      <c r="BK43" s="30">
        <f t="shared" si="8"/>
        <v>1361</v>
      </c>
      <c r="BL43" s="30">
        <f t="shared" si="9"/>
        <v>1369.5</v>
      </c>
      <c r="BN43" s="30">
        <f t="shared" si="10"/>
        <v>0</v>
      </c>
      <c r="BO43" s="30">
        <f t="shared" si="11"/>
        <v>0</v>
      </c>
      <c r="BP43" s="30">
        <f t="shared" si="12"/>
        <v>0</v>
      </c>
    </row>
    <row r="44" spans="1:68" x14ac:dyDescent="0.35">
      <c r="A44" s="26" t="s">
        <v>87</v>
      </c>
      <c r="B44" t="s">
        <v>9176</v>
      </c>
      <c r="C44" s="25" t="s">
        <v>10</v>
      </c>
      <c r="E44" s="31">
        <v>2.5</v>
      </c>
      <c r="F44" s="31">
        <v>23</v>
      </c>
      <c r="G44" s="31">
        <v>29</v>
      </c>
      <c r="H44" s="31">
        <v>18</v>
      </c>
      <c r="I44" s="31">
        <v>32</v>
      </c>
      <c r="J44" s="31">
        <v>31.5</v>
      </c>
      <c r="K44" s="31">
        <v>27</v>
      </c>
      <c r="L44" s="31">
        <v>42.5</v>
      </c>
      <c r="M44" s="31">
        <v>33.5</v>
      </c>
      <c r="N44" s="31">
        <v>33</v>
      </c>
      <c r="O44" s="31">
        <v>47</v>
      </c>
      <c r="P44" s="31">
        <v>38.5</v>
      </c>
      <c r="Q44" s="31">
        <v>31.5</v>
      </c>
      <c r="R44" s="31">
        <v>30</v>
      </c>
      <c r="S44" s="31">
        <v>419</v>
      </c>
      <c r="T44" s="31"/>
      <c r="U44" s="31">
        <v>3.75</v>
      </c>
      <c r="V44" s="31">
        <v>23.5</v>
      </c>
      <c r="W44" s="31">
        <v>22.5</v>
      </c>
      <c r="X44" s="31">
        <v>31.5</v>
      </c>
      <c r="Y44" s="31">
        <v>20.5</v>
      </c>
      <c r="Z44" s="31">
        <v>36</v>
      </c>
      <c r="AA44" s="31">
        <v>32.5</v>
      </c>
      <c r="AB44" s="31">
        <v>25.5</v>
      </c>
      <c r="AC44" s="31">
        <v>44</v>
      </c>
      <c r="AD44" s="31">
        <v>32</v>
      </c>
      <c r="AE44" s="31">
        <v>30.5</v>
      </c>
      <c r="AF44" s="31">
        <v>45</v>
      </c>
      <c r="AG44" s="31">
        <v>34</v>
      </c>
      <c r="AH44" s="31">
        <v>26.5</v>
      </c>
      <c r="AI44" s="31">
        <v>407.75</v>
      </c>
      <c r="AJ44" s="31"/>
      <c r="AK44" s="31">
        <v>5</v>
      </c>
      <c r="AL44" s="31">
        <v>28.5</v>
      </c>
      <c r="AM44" s="31">
        <v>26.5</v>
      </c>
      <c r="AN44" s="31">
        <v>23</v>
      </c>
      <c r="AO44" s="31">
        <v>29</v>
      </c>
      <c r="AP44" s="31">
        <v>18.5</v>
      </c>
      <c r="AQ44" s="31">
        <v>36</v>
      </c>
      <c r="AR44" s="31">
        <v>32.5</v>
      </c>
      <c r="AS44" s="31">
        <v>25.5</v>
      </c>
      <c r="AT44" s="31">
        <v>36</v>
      </c>
      <c r="AU44" s="31">
        <v>30</v>
      </c>
      <c r="AV44" s="31">
        <v>29.5</v>
      </c>
      <c r="AW44" s="31">
        <v>42</v>
      </c>
      <c r="AX44" s="31">
        <v>32.5</v>
      </c>
      <c r="AY44" s="31">
        <v>394.5</v>
      </c>
      <c r="AZ44" s="31"/>
      <c r="BA44" s="31">
        <v>3.75</v>
      </c>
      <c r="BB44" s="31">
        <v>25</v>
      </c>
      <c r="BC44" s="31">
        <v>26</v>
      </c>
      <c r="BD44" s="31">
        <v>24.16</v>
      </c>
      <c r="BE44" s="31">
        <v>27.16</v>
      </c>
      <c r="BF44" s="31"/>
      <c r="BG44">
        <v>1698</v>
      </c>
      <c r="BJ44" s="30">
        <f t="shared" si="7"/>
        <v>416.5</v>
      </c>
      <c r="BK44" s="30">
        <f t="shared" si="8"/>
        <v>404</v>
      </c>
      <c r="BL44" s="30">
        <f t="shared" si="9"/>
        <v>389.5</v>
      </c>
      <c r="BN44" s="30">
        <f t="shared" si="10"/>
        <v>0</v>
      </c>
      <c r="BO44" s="30">
        <f t="shared" si="11"/>
        <v>0</v>
      </c>
      <c r="BP44" s="30">
        <f t="shared" si="12"/>
        <v>0</v>
      </c>
    </row>
    <row r="45" spans="1:68" x14ac:dyDescent="0.35">
      <c r="A45" s="26" t="s">
        <v>89</v>
      </c>
      <c r="B45" t="s">
        <v>9166</v>
      </c>
      <c r="C45" s="25" t="s">
        <v>10</v>
      </c>
      <c r="E45" s="31">
        <v>4.75</v>
      </c>
      <c r="F45" s="31">
        <v>29</v>
      </c>
      <c r="G45" s="31">
        <v>39.5</v>
      </c>
      <c r="H45" s="31">
        <v>25.5</v>
      </c>
      <c r="I45" s="31">
        <v>28</v>
      </c>
      <c r="J45" s="31">
        <v>44</v>
      </c>
      <c r="K45" s="31">
        <v>36</v>
      </c>
      <c r="L45" s="31">
        <v>35</v>
      </c>
      <c r="M45" s="31">
        <v>37</v>
      </c>
      <c r="N45" s="31">
        <v>31</v>
      </c>
      <c r="O45" s="31">
        <v>38.5</v>
      </c>
      <c r="P45" s="31">
        <v>38</v>
      </c>
      <c r="Q45" s="31">
        <v>35.5</v>
      </c>
      <c r="R45" s="31">
        <v>38</v>
      </c>
      <c r="S45" s="31">
        <v>459.75</v>
      </c>
      <c r="T45" s="31"/>
      <c r="U45" s="31">
        <v>3.5</v>
      </c>
      <c r="V45" s="31">
        <v>32</v>
      </c>
      <c r="W45" s="31">
        <v>25</v>
      </c>
      <c r="X45" s="31">
        <v>37</v>
      </c>
      <c r="Y45" s="31">
        <v>26.5</v>
      </c>
      <c r="Z45" s="31">
        <v>30.5</v>
      </c>
      <c r="AA45" s="31">
        <v>43</v>
      </c>
      <c r="AB45" s="31">
        <v>33.5</v>
      </c>
      <c r="AC45" s="31">
        <v>36</v>
      </c>
      <c r="AD45" s="31">
        <v>36</v>
      </c>
      <c r="AE45" s="31">
        <v>33.5</v>
      </c>
      <c r="AF45" s="31">
        <v>40</v>
      </c>
      <c r="AG45" s="31">
        <v>37</v>
      </c>
      <c r="AH45" s="31">
        <v>35</v>
      </c>
      <c r="AI45" s="31">
        <v>448.5</v>
      </c>
      <c r="AJ45" s="31"/>
      <c r="AK45" s="31">
        <v>1.5</v>
      </c>
      <c r="AL45" s="31">
        <v>29.5</v>
      </c>
      <c r="AM45" s="31">
        <v>35.5</v>
      </c>
      <c r="AN45" s="31">
        <v>28</v>
      </c>
      <c r="AO45" s="31">
        <v>40.5</v>
      </c>
      <c r="AP45" s="31">
        <v>23</v>
      </c>
      <c r="AQ45" s="31">
        <v>33</v>
      </c>
      <c r="AR45" s="31">
        <v>41</v>
      </c>
      <c r="AS45" s="31">
        <v>35.5</v>
      </c>
      <c r="AT45" s="31">
        <v>33.5</v>
      </c>
      <c r="AU45" s="31">
        <v>37</v>
      </c>
      <c r="AV45" s="31">
        <v>31</v>
      </c>
      <c r="AW45" s="31">
        <v>38.5</v>
      </c>
      <c r="AX45" s="31">
        <v>34</v>
      </c>
      <c r="AY45" s="31">
        <v>441.5</v>
      </c>
      <c r="AZ45" s="31"/>
      <c r="BA45" s="31">
        <v>3.25</v>
      </c>
      <c r="BB45" s="31">
        <v>30.16</v>
      </c>
      <c r="BC45" s="31">
        <v>33.33</v>
      </c>
      <c r="BD45" s="31">
        <v>30.16</v>
      </c>
      <c r="BE45" s="31">
        <v>31.66</v>
      </c>
      <c r="BF45" s="31"/>
      <c r="BG45">
        <v>2011</v>
      </c>
      <c r="BJ45" s="30">
        <f t="shared" si="7"/>
        <v>455</v>
      </c>
      <c r="BK45" s="30">
        <f t="shared" si="8"/>
        <v>445</v>
      </c>
      <c r="BL45" s="30">
        <f t="shared" si="9"/>
        <v>440</v>
      </c>
      <c r="BN45" s="30">
        <f t="shared" si="10"/>
        <v>0</v>
      </c>
      <c r="BO45" s="30">
        <f t="shared" si="11"/>
        <v>0</v>
      </c>
      <c r="BP45" s="30">
        <f t="shared" si="12"/>
        <v>0</v>
      </c>
    </row>
    <row r="46" spans="1:68" x14ac:dyDescent="0.35">
      <c r="A46" s="26" t="s">
        <v>92</v>
      </c>
      <c r="B46" t="s">
        <v>9157</v>
      </c>
      <c r="C46" s="25" t="s">
        <v>10</v>
      </c>
      <c r="E46" s="31">
        <v>14.25</v>
      </c>
      <c r="F46" s="31">
        <v>101.5</v>
      </c>
      <c r="G46" s="31">
        <v>128</v>
      </c>
      <c r="H46" s="31">
        <v>111.5</v>
      </c>
      <c r="I46" s="31">
        <v>114</v>
      </c>
      <c r="J46" s="31">
        <v>112.5</v>
      </c>
      <c r="K46" s="31">
        <v>137.5</v>
      </c>
      <c r="L46" s="31">
        <v>123.5</v>
      </c>
      <c r="M46" s="31">
        <v>101</v>
      </c>
      <c r="N46" s="31">
        <v>118</v>
      </c>
      <c r="O46" s="31">
        <v>160.5</v>
      </c>
      <c r="P46" s="31">
        <v>145.5</v>
      </c>
      <c r="Q46" s="31">
        <v>104.5</v>
      </c>
      <c r="R46" s="31">
        <v>109</v>
      </c>
      <c r="S46" s="31">
        <v>1581.25</v>
      </c>
      <c r="T46" s="31"/>
      <c r="U46" s="31">
        <v>14.5</v>
      </c>
      <c r="V46" s="31">
        <v>98</v>
      </c>
      <c r="W46" s="31">
        <v>104</v>
      </c>
      <c r="X46" s="31">
        <v>122.5</v>
      </c>
      <c r="Y46" s="31">
        <v>115.5</v>
      </c>
      <c r="Z46" s="31">
        <v>120.5</v>
      </c>
      <c r="AA46" s="31">
        <v>109</v>
      </c>
      <c r="AB46" s="31">
        <v>131.5</v>
      </c>
      <c r="AC46" s="31">
        <v>125.5</v>
      </c>
      <c r="AD46" s="31">
        <v>93.5</v>
      </c>
      <c r="AE46" s="31">
        <v>119.5</v>
      </c>
      <c r="AF46" s="31">
        <v>140.5</v>
      </c>
      <c r="AG46" s="31">
        <v>134</v>
      </c>
      <c r="AH46" s="31">
        <v>98.5</v>
      </c>
      <c r="AI46" s="31">
        <v>1527</v>
      </c>
      <c r="AJ46" s="31"/>
      <c r="AK46" s="31">
        <v>14.5</v>
      </c>
      <c r="AL46" s="31">
        <v>112</v>
      </c>
      <c r="AM46" s="31">
        <v>102</v>
      </c>
      <c r="AN46" s="31">
        <v>104</v>
      </c>
      <c r="AO46" s="31">
        <v>123.5</v>
      </c>
      <c r="AP46" s="31">
        <v>104.5</v>
      </c>
      <c r="AQ46" s="31">
        <v>113.5</v>
      </c>
      <c r="AR46" s="31">
        <v>110.5</v>
      </c>
      <c r="AS46" s="31">
        <v>132</v>
      </c>
      <c r="AT46" s="31">
        <v>124</v>
      </c>
      <c r="AU46" s="31">
        <v>96</v>
      </c>
      <c r="AV46" s="31">
        <v>116.5</v>
      </c>
      <c r="AW46" s="31">
        <v>133</v>
      </c>
      <c r="AX46" s="31">
        <v>124</v>
      </c>
      <c r="AY46" s="31">
        <v>1510</v>
      </c>
      <c r="AZ46" s="31"/>
      <c r="BA46" s="31">
        <v>14.41</v>
      </c>
      <c r="BB46" s="31">
        <v>103.83</v>
      </c>
      <c r="BC46" s="31">
        <v>111.33</v>
      </c>
      <c r="BD46" s="31">
        <v>112.66</v>
      </c>
      <c r="BE46" s="31">
        <v>117.66</v>
      </c>
      <c r="BF46" s="31"/>
      <c r="BG46">
        <v>10144</v>
      </c>
      <c r="BJ46" s="30">
        <f t="shared" si="7"/>
        <v>1567</v>
      </c>
      <c r="BK46" s="30">
        <f t="shared" si="8"/>
        <v>1512.5</v>
      </c>
      <c r="BL46" s="30">
        <f t="shared" si="9"/>
        <v>1495.5</v>
      </c>
      <c r="BN46" s="30">
        <f t="shared" si="10"/>
        <v>0</v>
      </c>
      <c r="BO46" s="30">
        <f t="shared" si="11"/>
        <v>0</v>
      </c>
      <c r="BP46" s="30">
        <f t="shared" si="12"/>
        <v>0</v>
      </c>
    </row>
    <row r="47" spans="1:68" x14ac:dyDescent="0.35">
      <c r="A47" s="26" t="s">
        <v>94</v>
      </c>
      <c r="B47" t="s">
        <v>9149</v>
      </c>
      <c r="C47" s="25" t="s">
        <v>10</v>
      </c>
      <c r="E47" s="31">
        <v>11.25</v>
      </c>
      <c r="F47" s="31">
        <v>110.5</v>
      </c>
      <c r="G47" s="31">
        <v>84.5</v>
      </c>
      <c r="H47" s="31">
        <v>92</v>
      </c>
      <c r="I47" s="31">
        <v>88.5</v>
      </c>
      <c r="J47" s="31">
        <v>115</v>
      </c>
      <c r="K47" s="31">
        <v>103.5</v>
      </c>
      <c r="L47" s="31">
        <v>124</v>
      </c>
      <c r="M47" s="31">
        <v>110.5</v>
      </c>
      <c r="N47" s="31">
        <v>94.5</v>
      </c>
      <c r="O47" s="31">
        <v>111.5</v>
      </c>
      <c r="P47" s="31">
        <v>104.5</v>
      </c>
      <c r="Q47" s="31">
        <v>93.5</v>
      </c>
      <c r="R47" s="31">
        <v>88</v>
      </c>
      <c r="S47" s="31">
        <v>1331.75</v>
      </c>
      <c r="T47" s="31"/>
      <c r="U47" s="31">
        <v>11.5</v>
      </c>
      <c r="V47" s="31">
        <v>97.5</v>
      </c>
      <c r="W47" s="31">
        <v>97</v>
      </c>
      <c r="X47" s="31">
        <v>76</v>
      </c>
      <c r="Y47" s="31">
        <v>88.5</v>
      </c>
      <c r="Z47" s="31">
        <v>88</v>
      </c>
      <c r="AA47" s="31">
        <v>113.5</v>
      </c>
      <c r="AB47" s="31">
        <v>106.5</v>
      </c>
      <c r="AC47" s="31">
        <v>124</v>
      </c>
      <c r="AD47" s="31">
        <v>111.5</v>
      </c>
      <c r="AE47" s="31">
        <v>98.5</v>
      </c>
      <c r="AF47" s="31">
        <v>112</v>
      </c>
      <c r="AG47" s="31">
        <v>91.5</v>
      </c>
      <c r="AH47" s="31">
        <v>77</v>
      </c>
      <c r="AI47" s="31">
        <v>1293</v>
      </c>
      <c r="AJ47" s="31"/>
      <c r="AK47" s="31">
        <v>10.5</v>
      </c>
      <c r="AL47" s="31">
        <v>93.5</v>
      </c>
      <c r="AM47" s="31">
        <v>97</v>
      </c>
      <c r="AN47" s="31">
        <v>94</v>
      </c>
      <c r="AO47" s="31">
        <v>79.5</v>
      </c>
      <c r="AP47" s="31">
        <v>92.5</v>
      </c>
      <c r="AQ47" s="31">
        <v>87.5</v>
      </c>
      <c r="AR47" s="31">
        <v>110.5</v>
      </c>
      <c r="AS47" s="31">
        <v>100.5</v>
      </c>
      <c r="AT47" s="31">
        <v>123.5</v>
      </c>
      <c r="AU47" s="31">
        <v>110.5</v>
      </c>
      <c r="AV47" s="31">
        <v>90.5</v>
      </c>
      <c r="AW47" s="31">
        <v>99.5</v>
      </c>
      <c r="AX47" s="31">
        <v>90</v>
      </c>
      <c r="AY47" s="31">
        <v>1279.5</v>
      </c>
      <c r="AZ47" s="31"/>
      <c r="BA47" s="31">
        <v>11.08</v>
      </c>
      <c r="BB47" s="31">
        <v>100.5</v>
      </c>
      <c r="BC47" s="31">
        <v>92.83</v>
      </c>
      <c r="BD47" s="31">
        <v>87.33</v>
      </c>
      <c r="BE47" s="31">
        <v>85.5</v>
      </c>
      <c r="BF47" s="31"/>
      <c r="BG47">
        <v>10682</v>
      </c>
      <c r="BJ47" s="30">
        <f t="shared" si="7"/>
        <v>1320.5</v>
      </c>
      <c r="BK47" s="30">
        <f t="shared" si="8"/>
        <v>1281.5</v>
      </c>
      <c r="BL47" s="30">
        <f t="shared" si="9"/>
        <v>1269</v>
      </c>
      <c r="BN47" s="30">
        <f t="shared" si="10"/>
        <v>0</v>
      </c>
      <c r="BO47" s="30">
        <f t="shared" si="11"/>
        <v>0</v>
      </c>
      <c r="BP47" s="30">
        <f t="shared" si="12"/>
        <v>0</v>
      </c>
    </row>
    <row r="48" spans="1:68" x14ac:dyDescent="0.35">
      <c r="A48" s="26" t="s">
        <v>96</v>
      </c>
      <c r="B48" t="s">
        <v>9140</v>
      </c>
      <c r="C48" s="25" t="s">
        <v>10</v>
      </c>
      <c r="E48" s="31">
        <v>3.75</v>
      </c>
      <c r="F48" s="31">
        <v>37.5</v>
      </c>
      <c r="G48" s="31">
        <v>41.5</v>
      </c>
      <c r="H48" s="31">
        <v>56.5</v>
      </c>
      <c r="I48" s="31">
        <v>50</v>
      </c>
      <c r="J48" s="31">
        <v>42</v>
      </c>
      <c r="K48" s="31">
        <v>40.5</v>
      </c>
      <c r="L48" s="31">
        <v>45.5</v>
      </c>
      <c r="M48" s="31">
        <v>41.5</v>
      </c>
      <c r="N48" s="31">
        <v>38</v>
      </c>
      <c r="O48" s="31">
        <v>52.5</v>
      </c>
      <c r="P48" s="31">
        <v>41.5</v>
      </c>
      <c r="Q48" s="31">
        <v>38.5</v>
      </c>
      <c r="R48" s="31">
        <v>45.5</v>
      </c>
      <c r="S48" s="31">
        <v>574.75</v>
      </c>
      <c r="T48" s="31"/>
      <c r="U48" s="31">
        <v>2.5</v>
      </c>
      <c r="V48" s="31">
        <v>46</v>
      </c>
      <c r="W48" s="31">
        <v>42.5</v>
      </c>
      <c r="X48" s="31">
        <v>38.5</v>
      </c>
      <c r="Y48" s="31">
        <v>51</v>
      </c>
      <c r="Z48" s="31">
        <v>51.5</v>
      </c>
      <c r="AA48" s="31">
        <v>40</v>
      </c>
      <c r="AB48" s="31">
        <v>41</v>
      </c>
      <c r="AC48" s="31">
        <v>44</v>
      </c>
      <c r="AD48" s="31">
        <v>42.5</v>
      </c>
      <c r="AE48" s="31">
        <v>44</v>
      </c>
      <c r="AF48" s="31">
        <v>51.5</v>
      </c>
      <c r="AG48" s="31">
        <v>46.5</v>
      </c>
      <c r="AH48" s="31">
        <v>37.5</v>
      </c>
      <c r="AI48" s="31">
        <v>579</v>
      </c>
      <c r="AJ48" s="31"/>
      <c r="AK48" s="31">
        <v>4.75</v>
      </c>
      <c r="AL48" s="31">
        <v>39</v>
      </c>
      <c r="AM48" s="31">
        <v>40</v>
      </c>
      <c r="AN48" s="31">
        <v>38.5</v>
      </c>
      <c r="AO48" s="31">
        <v>38</v>
      </c>
      <c r="AP48" s="31">
        <v>49</v>
      </c>
      <c r="AQ48" s="31">
        <v>52.5</v>
      </c>
      <c r="AR48" s="31">
        <v>36</v>
      </c>
      <c r="AS48" s="31">
        <v>40.5</v>
      </c>
      <c r="AT48" s="31">
        <v>41.5</v>
      </c>
      <c r="AU48" s="31">
        <v>48.5</v>
      </c>
      <c r="AV48" s="31">
        <v>41</v>
      </c>
      <c r="AW48" s="31">
        <v>50.5</v>
      </c>
      <c r="AX48" s="31">
        <v>42</v>
      </c>
      <c r="AY48" s="31">
        <v>561.75</v>
      </c>
      <c r="AZ48" s="31"/>
      <c r="BA48" s="31">
        <v>3.66</v>
      </c>
      <c r="BB48" s="31">
        <v>40.83</v>
      </c>
      <c r="BC48" s="31">
        <v>41.33</v>
      </c>
      <c r="BD48" s="31">
        <v>44.5</v>
      </c>
      <c r="BE48" s="31">
        <v>46.33</v>
      </c>
      <c r="BF48" s="31"/>
      <c r="BG48">
        <v>2708</v>
      </c>
      <c r="BJ48" s="30">
        <f t="shared" si="7"/>
        <v>571</v>
      </c>
      <c r="BK48" s="30">
        <f t="shared" si="8"/>
        <v>576.5</v>
      </c>
      <c r="BL48" s="30">
        <f t="shared" si="9"/>
        <v>557</v>
      </c>
      <c r="BN48" s="30">
        <f t="shared" si="10"/>
        <v>0</v>
      </c>
      <c r="BO48" s="30">
        <f t="shared" si="11"/>
        <v>0</v>
      </c>
      <c r="BP48" s="30">
        <f t="shared" si="12"/>
        <v>0</v>
      </c>
    </row>
    <row r="49" spans="1:68" x14ac:dyDescent="0.35">
      <c r="A49" s="26" t="s">
        <v>99</v>
      </c>
      <c r="B49" t="s">
        <v>9131</v>
      </c>
      <c r="C49" s="25" t="s">
        <v>10</v>
      </c>
      <c r="E49" s="31">
        <v>57.75</v>
      </c>
      <c r="F49" s="31">
        <v>448</v>
      </c>
      <c r="G49" s="31">
        <v>486.5</v>
      </c>
      <c r="H49" s="31">
        <v>507</v>
      </c>
      <c r="I49" s="31">
        <v>500</v>
      </c>
      <c r="J49" s="31">
        <v>592.5</v>
      </c>
      <c r="K49" s="31">
        <v>572.5</v>
      </c>
      <c r="L49" s="31">
        <v>626.5</v>
      </c>
      <c r="M49" s="31">
        <v>658</v>
      </c>
      <c r="N49" s="31">
        <v>630.5</v>
      </c>
      <c r="O49" s="31">
        <v>710</v>
      </c>
      <c r="P49" s="31">
        <v>740</v>
      </c>
      <c r="Q49" s="31">
        <v>686</v>
      </c>
      <c r="R49" s="31">
        <v>685</v>
      </c>
      <c r="S49" s="31">
        <v>7900.25</v>
      </c>
      <c r="T49" s="31"/>
      <c r="U49" s="31">
        <v>54</v>
      </c>
      <c r="V49" s="31">
        <v>486.5</v>
      </c>
      <c r="W49" s="31">
        <v>458.5</v>
      </c>
      <c r="X49" s="31">
        <v>500.5</v>
      </c>
      <c r="Y49" s="31">
        <v>521</v>
      </c>
      <c r="Z49" s="31">
        <v>518.5</v>
      </c>
      <c r="AA49" s="31">
        <v>602.5</v>
      </c>
      <c r="AB49" s="31">
        <v>598</v>
      </c>
      <c r="AC49" s="31">
        <v>652</v>
      </c>
      <c r="AD49" s="31">
        <v>664</v>
      </c>
      <c r="AE49" s="31">
        <v>652</v>
      </c>
      <c r="AF49" s="31">
        <v>723</v>
      </c>
      <c r="AG49" s="31">
        <v>708.5</v>
      </c>
      <c r="AH49" s="31">
        <v>641</v>
      </c>
      <c r="AI49" s="31">
        <v>7780</v>
      </c>
      <c r="AJ49" s="31"/>
      <c r="AK49" s="31">
        <v>43.75</v>
      </c>
      <c r="AL49" s="31">
        <v>482</v>
      </c>
      <c r="AM49" s="31">
        <v>490</v>
      </c>
      <c r="AN49" s="31">
        <v>475.5</v>
      </c>
      <c r="AO49" s="31">
        <v>506</v>
      </c>
      <c r="AP49" s="31">
        <v>517</v>
      </c>
      <c r="AQ49" s="31">
        <v>531.5</v>
      </c>
      <c r="AR49" s="31">
        <v>593.5</v>
      </c>
      <c r="AS49" s="31">
        <v>601</v>
      </c>
      <c r="AT49" s="31">
        <v>659</v>
      </c>
      <c r="AU49" s="31">
        <v>681.5</v>
      </c>
      <c r="AV49" s="31">
        <v>658</v>
      </c>
      <c r="AW49" s="31">
        <v>666</v>
      </c>
      <c r="AX49" s="31">
        <v>632.5</v>
      </c>
      <c r="AY49" s="31">
        <v>7537.25</v>
      </c>
      <c r="AZ49" s="31"/>
      <c r="BA49" s="31">
        <v>51.83</v>
      </c>
      <c r="BB49" s="31">
        <v>472.16</v>
      </c>
      <c r="BC49" s="31">
        <v>478.33</v>
      </c>
      <c r="BD49" s="31">
        <v>494.33</v>
      </c>
      <c r="BE49" s="31">
        <v>509</v>
      </c>
      <c r="BF49" s="31"/>
      <c r="BG49">
        <v>14056</v>
      </c>
      <c r="BJ49" s="30">
        <f t="shared" si="7"/>
        <v>7842.5</v>
      </c>
      <c r="BK49" s="30">
        <f t="shared" si="8"/>
        <v>7726</v>
      </c>
      <c r="BL49" s="30">
        <f t="shared" si="9"/>
        <v>7493.5</v>
      </c>
      <c r="BN49" s="30">
        <f t="shared" si="10"/>
        <v>0</v>
      </c>
      <c r="BO49" s="30">
        <f t="shared" si="11"/>
        <v>0</v>
      </c>
      <c r="BP49" s="30">
        <f t="shared" si="12"/>
        <v>0</v>
      </c>
    </row>
    <row r="50" spans="1:68" x14ac:dyDescent="0.35">
      <c r="A50" s="26" t="s">
        <v>102</v>
      </c>
      <c r="B50" t="s">
        <v>9122</v>
      </c>
      <c r="C50" s="25" t="s">
        <v>10</v>
      </c>
      <c r="E50" s="31">
        <v>9.75</v>
      </c>
      <c r="F50" s="31">
        <v>104.5</v>
      </c>
      <c r="G50" s="31">
        <v>110</v>
      </c>
      <c r="H50" s="31">
        <v>130.5</v>
      </c>
      <c r="I50" s="31">
        <v>113</v>
      </c>
      <c r="J50" s="31">
        <v>117</v>
      </c>
      <c r="K50" s="31">
        <v>133.5</v>
      </c>
      <c r="L50" s="31">
        <v>144</v>
      </c>
      <c r="M50" s="31">
        <v>119</v>
      </c>
      <c r="N50" s="31">
        <v>108</v>
      </c>
      <c r="O50" s="31">
        <v>118.5</v>
      </c>
      <c r="P50" s="31">
        <v>126.5</v>
      </c>
      <c r="Q50" s="31">
        <v>126.5</v>
      </c>
      <c r="R50" s="31">
        <v>142</v>
      </c>
      <c r="S50" s="31">
        <v>1602.75</v>
      </c>
      <c r="T50" s="31"/>
      <c r="U50" s="31">
        <v>6.25</v>
      </c>
      <c r="V50" s="31">
        <v>110</v>
      </c>
      <c r="W50" s="31">
        <v>96</v>
      </c>
      <c r="X50" s="31">
        <v>112.5</v>
      </c>
      <c r="Y50" s="31">
        <v>136</v>
      </c>
      <c r="Z50" s="31">
        <v>118</v>
      </c>
      <c r="AA50" s="31">
        <v>116.5</v>
      </c>
      <c r="AB50" s="31">
        <v>131.5</v>
      </c>
      <c r="AC50" s="31">
        <v>147</v>
      </c>
      <c r="AD50" s="31">
        <v>122.5</v>
      </c>
      <c r="AE50" s="31">
        <v>114.5</v>
      </c>
      <c r="AF50" s="31">
        <v>114.5</v>
      </c>
      <c r="AG50" s="31">
        <v>124.5</v>
      </c>
      <c r="AH50" s="31">
        <v>134.5</v>
      </c>
      <c r="AI50" s="31">
        <v>1584.25</v>
      </c>
      <c r="AJ50" s="31"/>
      <c r="AK50" s="31">
        <v>9</v>
      </c>
      <c r="AL50" s="31">
        <v>111.5</v>
      </c>
      <c r="AM50" s="31">
        <v>103.5</v>
      </c>
      <c r="AN50" s="31">
        <v>100</v>
      </c>
      <c r="AO50" s="31">
        <v>114.5</v>
      </c>
      <c r="AP50" s="31">
        <v>135</v>
      </c>
      <c r="AQ50" s="31">
        <v>121.5</v>
      </c>
      <c r="AR50" s="31">
        <v>118</v>
      </c>
      <c r="AS50" s="31">
        <v>134.5</v>
      </c>
      <c r="AT50" s="31">
        <v>148</v>
      </c>
      <c r="AU50" s="31">
        <v>117.5</v>
      </c>
      <c r="AV50" s="31">
        <v>107.5</v>
      </c>
      <c r="AW50" s="31">
        <v>106.5</v>
      </c>
      <c r="AX50" s="31">
        <v>122</v>
      </c>
      <c r="AY50" s="31">
        <v>1549</v>
      </c>
      <c r="AZ50" s="31"/>
      <c r="BA50" s="31">
        <v>8.33</v>
      </c>
      <c r="BB50" s="31">
        <v>108.66</v>
      </c>
      <c r="BC50" s="31">
        <v>103.16</v>
      </c>
      <c r="BD50" s="31">
        <v>114.33</v>
      </c>
      <c r="BE50" s="31">
        <v>121.16</v>
      </c>
      <c r="BF50" s="31"/>
      <c r="BG50">
        <v>8674</v>
      </c>
      <c r="BJ50" s="30">
        <f t="shared" si="7"/>
        <v>1593</v>
      </c>
      <c r="BK50" s="30">
        <f t="shared" si="8"/>
        <v>1578</v>
      </c>
      <c r="BL50" s="30">
        <f t="shared" si="9"/>
        <v>1540</v>
      </c>
      <c r="BN50" s="30">
        <f t="shared" si="10"/>
        <v>0</v>
      </c>
      <c r="BO50" s="30">
        <f t="shared" si="11"/>
        <v>0</v>
      </c>
      <c r="BP50" s="30">
        <f t="shared" si="12"/>
        <v>0</v>
      </c>
    </row>
    <row r="51" spans="1:68" x14ac:dyDescent="0.35">
      <c r="A51" s="26" t="s">
        <v>104</v>
      </c>
      <c r="B51" t="s">
        <v>9112</v>
      </c>
      <c r="C51" s="25" t="s">
        <v>10</v>
      </c>
      <c r="E51" s="31">
        <v>46</v>
      </c>
      <c r="F51" s="31">
        <v>448</v>
      </c>
      <c r="G51" s="31">
        <v>444.5</v>
      </c>
      <c r="H51" s="31">
        <v>446.5</v>
      </c>
      <c r="I51" s="31">
        <v>483</v>
      </c>
      <c r="J51" s="31">
        <v>479</v>
      </c>
      <c r="K51" s="31">
        <v>504</v>
      </c>
      <c r="L51" s="31">
        <v>506</v>
      </c>
      <c r="M51" s="31">
        <v>487</v>
      </c>
      <c r="N51" s="31">
        <v>524.5</v>
      </c>
      <c r="O51" s="31">
        <v>550</v>
      </c>
      <c r="P51" s="31">
        <v>557</v>
      </c>
      <c r="Q51" s="31">
        <v>561</v>
      </c>
      <c r="R51" s="31">
        <v>464</v>
      </c>
      <c r="S51" s="31">
        <v>6500.5</v>
      </c>
      <c r="T51" s="31"/>
      <c r="U51" s="31">
        <v>47.75</v>
      </c>
      <c r="V51" s="31">
        <v>425.5</v>
      </c>
      <c r="W51" s="31">
        <v>441</v>
      </c>
      <c r="X51" s="31">
        <v>445.5</v>
      </c>
      <c r="Y51" s="31">
        <v>434.5</v>
      </c>
      <c r="Z51" s="31">
        <v>475</v>
      </c>
      <c r="AA51" s="31">
        <v>479</v>
      </c>
      <c r="AB51" s="31">
        <v>504.5</v>
      </c>
      <c r="AC51" s="31">
        <v>510.5</v>
      </c>
      <c r="AD51" s="31">
        <v>481.5</v>
      </c>
      <c r="AE51" s="31">
        <v>564</v>
      </c>
      <c r="AF51" s="31">
        <v>509.5</v>
      </c>
      <c r="AG51" s="31">
        <v>495.5</v>
      </c>
      <c r="AH51" s="31">
        <v>516</v>
      </c>
      <c r="AI51" s="31">
        <v>6329.75</v>
      </c>
      <c r="AJ51" s="31"/>
      <c r="AK51" s="31">
        <v>51</v>
      </c>
      <c r="AL51" s="31">
        <v>382</v>
      </c>
      <c r="AM51" s="31">
        <v>426</v>
      </c>
      <c r="AN51" s="31">
        <v>447.5</v>
      </c>
      <c r="AO51" s="31">
        <v>455.5</v>
      </c>
      <c r="AP51" s="31">
        <v>447</v>
      </c>
      <c r="AQ51" s="31">
        <v>471</v>
      </c>
      <c r="AR51" s="31">
        <v>493.5</v>
      </c>
      <c r="AS51" s="31">
        <v>512</v>
      </c>
      <c r="AT51" s="31">
        <v>509</v>
      </c>
      <c r="AU51" s="31">
        <v>540.5</v>
      </c>
      <c r="AV51" s="31">
        <v>527.5</v>
      </c>
      <c r="AW51" s="31">
        <v>443</v>
      </c>
      <c r="AX51" s="31">
        <v>449.5</v>
      </c>
      <c r="AY51" s="31">
        <v>6155</v>
      </c>
      <c r="AZ51" s="31"/>
      <c r="BA51" s="31">
        <v>48.25</v>
      </c>
      <c r="BB51" s="31">
        <v>418.5</v>
      </c>
      <c r="BC51" s="31">
        <v>437.16</v>
      </c>
      <c r="BD51" s="31">
        <v>446.5</v>
      </c>
      <c r="BE51" s="31">
        <v>457.66</v>
      </c>
      <c r="BF51" s="31"/>
      <c r="BG51">
        <v>3749</v>
      </c>
      <c r="BJ51" s="30">
        <f t="shared" si="7"/>
        <v>6454.5</v>
      </c>
      <c r="BK51" s="30">
        <f t="shared" si="8"/>
        <v>6282</v>
      </c>
      <c r="BL51" s="30">
        <f t="shared" si="9"/>
        <v>6104</v>
      </c>
      <c r="BN51" s="30">
        <f t="shared" si="10"/>
        <v>0</v>
      </c>
      <c r="BO51" s="30">
        <f t="shared" si="11"/>
        <v>0</v>
      </c>
      <c r="BP51" s="30">
        <f t="shared" si="12"/>
        <v>0</v>
      </c>
    </row>
    <row r="52" spans="1:68" x14ac:dyDescent="0.35">
      <c r="A52" s="26" t="s">
        <v>106</v>
      </c>
      <c r="B52" t="s">
        <v>9103</v>
      </c>
      <c r="C52" s="25" t="s">
        <v>108</v>
      </c>
      <c r="E52" s="31">
        <v>29</v>
      </c>
      <c r="F52" s="31">
        <v>142</v>
      </c>
      <c r="G52" s="31">
        <v>174</v>
      </c>
      <c r="H52" s="31">
        <v>161</v>
      </c>
      <c r="I52" s="31">
        <v>172</v>
      </c>
      <c r="J52" s="31">
        <v>196</v>
      </c>
      <c r="K52" s="31">
        <v>181</v>
      </c>
      <c r="L52" s="31">
        <v>214.5</v>
      </c>
      <c r="M52" s="31">
        <v>193</v>
      </c>
      <c r="N52" s="31">
        <v>201.5</v>
      </c>
      <c r="O52" s="31">
        <v>0</v>
      </c>
      <c r="P52" s="31">
        <v>0</v>
      </c>
      <c r="Q52" s="31">
        <v>0</v>
      </c>
      <c r="R52" s="31">
        <v>0</v>
      </c>
      <c r="S52" s="31">
        <v>1664</v>
      </c>
      <c r="T52" s="31"/>
      <c r="U52" s="31">
        <v>26.75</v>
      </c>
      <c r="V52" s="31">
        <v>170.5</v>
      </c>
      <c r="W52" s="31">
        <v>150</v>
      </c>
      <c r="X52" s="31">
        <v>188.5</v>
      </c>
      <c r="Y52" s="31">
        <v>164</v>
      </c>
      <c r="Z52" s="31">
        <v>172.5</v>
      </c>
      <c r="AA52" s="31">
        <v>197.5</v>
      </c>
      <c r="AB52" s="31">
        <v>189</v>
      </c>
      <c r="AC52" s="31">
        <v>225</v>
      </c>
      <c r="AD52" s="31">
        <v>187</v>
      </c>
      <c r="AE52" s="31">
        <v>0</v>
      </c>
      <c r="AF52" s="31">
        <v>0</v>
      </c>
      <c r="AG52" s="31">
        <v>0</v>
      </c>
      <c r="AH52" s="31">
        <v>0</v>
      </c>
      <c r="AI52" s="31">
        <v>1670.75</v>
      </c>
      <c r="AJ52" s="31"/>
      <c r="AK52" s="31">
        <v>23.75</v>
      </c>
      <c r="AL52" s="31">
        <v>172</v>
      </c>
      <c r="AM52" s="31">
        <v>190.5</v>
      </c>
      <c r="AN52" s="31">
        <v>162.5</v>
      </c>
      <c r="AO52" s="31">
        <v>206</v>
      </c>
      <c r="AP52" s="31">
        <v>179.5</v>
      </c>
      <c r="AQ52" s="31">
        <v>179</v>
      </c>
      <c r="AR52" s="31">
        <v>212.5</v>
      </c>
      <c r="AS52" s="31">
        <v>186.5</v>
      </c>
      <c r="AT52" s="31">
        <v>228</v>
      </c>
      <c r="AU52" s="31">
        <v>0</v>
      </c>
      <c r="AV52" s="31">
        <v>0</v>
      </c>
      <c r="AW52" s="31">
        <v>0</v>
      </c>
      <c r="AX52" s="31">
        <v>0</v>
      </c>
      <c r="AY52" s="31">
        <v>1740.25</v>
      </c>
      <c r="AZ52" s="31"/>
      <c r="BA52" s="31">
        <v>26.5</v>
      </c>
      <c r="BB52" s="31">
        <v>161.5</v>
      </c>
      <c r="BC52" s="31">
        <v>171.5</v>
      </c>
      <c r="BD52" s="31">
        <v>170.66</v>
      </c>
      <c r="BE52" s="31">
        <v>180.66</v>
      </c>
      <c r="BF52" s="31"/>
      <c r="BG52">
        <v>7702</v>
      </c>
      <c r="BJ52" s="30">
        <f t="shared" si="7"/>
        <v>1635</v>
      </c>
      <c r="BK52" s="30">
        <f t="shared" si="8"/>
        <v>1644</v>
      </c>
      <c r="BL52" s="30">
        <f t="shared" si="9"/>
        <v>1716.5</v>
      </c>
      <c r="BN52" s="30">
        <f t="shared" si="10"/>
        <v>0</v>
      </c>
      <c r="BO52" s="30">
        <f t="shared" si="11"/>
        <v>0</v>
      </c>
      <c r="BP52" s="30">
        <f t="shared" si="12"/>
        <v>0</v>
      </c>
    </row>
    <row r="53" spans="1:68" x14ac:dyDescent="0.35">
      <c r="A53" s="26" t="s">
        <v>109</v>
      </c>
      <c r="B53" t="s">
        <v>9094</v>
      </c>
      <c r="C53" s="25" t="s">
        <v>108</v>
      </c>
      <c r="E53" s="31">
        <v>15.25</v>
      </c>
      <c r="F53" s="31">
        <v>75</v>
      </c>
      <c r="G53" s="31">
        <v>81.5</v>
      </c>
      <c r="H53" s="31">
        <v>58.5</v>
      </c>
      <c r="I53" s="31">
        <v>79.5</v>
      </c>
      <c r="J53" s="31">
        <v>75</v>
      </c>
      <c r="K53" s="31">
        <v>85.5</v>
      </c>
      <c r="L53" s="31">
        <v>66.5</v>
      </c>
      <c r="M53" s="31">
        <v>84</v>
      </c>
      <c r="N53" s="31">
        <v>91.5</v>
      </c>
      <c r="O53" s="31">
        <v>0</v>
      </c>
      <c r="P53" s="31">
        <v>0</v>
      </c>
      <c r="Q53" s="31">
        <v>0</v>
      </c>
      <c r="R53" s="31">
        <v>0</v>
      </c>
      <c r="S53" s="31">
        <v>712.25</v>
      </c>
      <c r="T53" s="31"/>
      <c r="U53" s="31">
        <v>11.5</v>
      </c>
      <c r="V53" s="31">
        <v>78</v>
      </c>
      <c r="W53" s="31">
        <v>73.5</v>
      </c>
      <c r="X53" s="31">
        <v>81.5</v>
      </c>
      <c r="Y53" s="31">
        <v>59</v>
      </c>
      <c r="Z53" s="31">
        <v>80.5</v>
      </c>
      <c r="AA53" s="31">
        <v>72.5</v>
      </c>
      <c r="AB53" s="31">
        <v>79.5</v>
      </c>
      <c r="AC53" s="31">
        <v>69</v>
      </c>
      <c r="AD53" s="31">
        <v>79.5</v>
      </c>
      <c r="AE53" s="31">
        <v>0</v>
      </c>
      <c r="AF53" s="31">
        <v>0</v>
      </c>
      <c r="AG53" s="31">
        <v>0</v>
      </c>
      <c r="AH53" s="31">
        <v>0</v>
      </c>
      <c r="AI53" s="31">
        <v>684.5</v>
      </c>
      <c r="AJ53" s="31"/>
      <c r="AK53" s="31">
        <v>12.75</v>
      </c>
      <c r="AL53" s="31">
        <v>75</v>
      </c>
      <c r="AM53" s="31">
        <v>78</v>
      </c>
      <c r="AN53" s="31">
        <v>76</v>
      </c>
      <c r="AO53" s="31">
        <v>84.5</v>
      </c>
      <c r="AP53" s="31">
        <v>64</v>
      </c>
      <c r="AQ53" s="31">
        <v>80</v>
      </c>
      <c r="AR53" s="31">
        <v>81.5</v>
      </c>
      <c r="AS53" s="31">
        <v>82</v>
      </c>
      <c r="AT53" s="31">
        <v>67</v>
      </c>
      <c r="AU53" s="31">
        <v>0</v>
      </c>
      <c r="AV53" s="31">
        <v>0</v>
      </c>
      <c r="AW53" s="31">
        <v>0</v>
      </c>
      <c r="AX53" s="31">
        <v>0</v>
      </c>
      <c r="AY53" s="31">
        <v>700.75</v>
      </c>
      <c r="AZ53" s="31"/>
      <c r="BA53" s="31">
        <v>13.16</v>
      </c>
      <c r="BB53" s="31">
        <v>76</v>
      </c>
      <c r="BC53" s="31">
        <v>77.66</v>
      </c>
      <c r="BD53" s="31">
        <v>72</v>
      </c>
      <c r="BE53" s="31">
        <v>74.33</v>
      </c>
      <c r="BF53" s="31"/>
      <c r="BG53">
        <v>4386</v>
      </c>
      <c r="BJ53" s="30">
        <f t="shared" si="7"/>
        <v>697</v>
      </c>
      <c r="BK53" s="30">
        <f t="shared" si="8"/>
        <v>673</v>
      </c>
      <c r="BL53" s="30">
        <f t="shared" si="9"/>
        <v>688</v>
      </c>
      <c r="BN53" s="30">
        <f t="shared" si="10"/>
        <v>0</v>
      </c>
      <c r="BO53" s="30">
        <f t="shared" si="11"/>
        <v>0</v>
      </c>
      <c r="BP53" s="30">
        <f t="shared" si="12"/>
        <v>0</v>
      </c>
    </row>
    <row r="54" spans="1:68" x14ac:dyDescent="0.35">
      <c r="A54" s="26" t="s">
        <v>111</v>
      </c>
      <c r="B54" t="s">
        <v>9086</v>
      </c>
      <c r="C54" s="25" t="s">
        <v>108</v>
      </c>
      <c r="E54" s="31">
        <v>1</v>
      </c>
      <c r="F54" s="31">
        <v>8</v>
      </c>
      <c r="G54" s="31">
        <v>9</v>
      </c>
      <c r="H54" s="31">
        <v>12</v>
      </c>
      <c r="I54" s="31">
        <v>16</v>
      </c>
      <c r="J54" s="31">
        <v>13</v>
      </c>
      <c r="K54" s="31">
        <v>13.5</v>
      </c>
      <c r="L54" s="31">
        <v>9</v>
      </c>
      <c r="M54" s="31">
        <v>13</v>
      </c>
      <c r="N54" s="31">
        <v>14</v>
      </c>
      <c r="O54" s="31">
        <v>0</v>
      </c>
      <c r="P54" s="31">
        <v>0</v>
      </c>
      <c r="Q54" s="31">
        <v>0</v>
      </c>
      <c r="R54" s="31">
        <v>0</v>
      </c>
      <c r="S54" s="31">
        <v>108.5</v>
      </c>
      <c r="T54" s="31"/>
      <c r="U54" s="31">
        <v>1</v>
      </c>
      <c r="V54" s="31">
        <v>12.5</v>
      </c>
      <c r="W54" s="31">
        <v>8</v>
      </c>
      <c r="X54" s="31">
        <v>11</v>
      </c>
      <c r="Y54" s="31">
        <v>11.5</v>
      </c>
      <c r="Z54" s="31">
        <v>15</v>
      </c>
      <c r="AA54" s="31">
        <v>13</v>
      </c>
      <c r="AB54" s="31">
        <v>13.5</v>
      </c>
      <c r="AC54" s="31">
        <v>10</v>
      </c>
      <c r="AD54" s="31">
        <v>14.5</v>
      </c>
      <c r="AE54" s="31">
        <v>0</v>
      </c>
      <c r="AF54" s="31">
        <v>0</v>
      </c>
      <c r="AG54" s="31">
        <v>0</v>
      </c>
      <c r="AH54" s="31">
        <v>0</v>
      </c>
      <c r="AI54" s="31">
        <v>110</v>
      </c>
      <c r="AJ54" s="31"/>
      <c r="AK54" s="31">
        <v>0.5</v>
      </c>
      <c r="AL54" s="31">
        <v>11</v>
      </c>
      <c r="AM54" s="31">
        <v>9.5</v>
      </c>
      <c r="AN54" s="31">
        <v>8</v>
      </c>
      <c r="AO54" s="31">
        <v>10.5</v>
      </c>
      <c r="AP54" s="31">
        <v>12</v>
      </c>
      <c r="AQ54" s="31">
        <v>13</v>
      </c>
      <c r="AR54" s="31">
        <v>12</v>
      </c>
      <c r="AS54" s="31">
        <v>12</v>
      </c>
      <c r="AT54" s="31">
        <v>10</v>
      </c>
      <c r="AU54" s="31">
        <v>0</v>
      </c>
      <c r="AV54" s="31">
        <v>0</v>
      </c>
      <c r="AW54" s="31">
        <v>0</v>
      </c>
      <c r="AX54" s="31">
        <v>0</v>
      </c>
      <c r="AY54" s="31">
        <v>98.5</v>
      </c>
      <c r="AZ54" s="31"/>
      <c r="BA54" s="31">
        <v>0.83</v>
      </c>
      <c r="BB54" s="31">
        <v>10.5</v>
      </c>
      <c r="BC54" s="31">
        <v>8.83</v>
      </c>
      <c r="BD54" s="31">
        <v>10.33</v>
      </c>
      <c r="BE54" s="31">
        <v>12.66</v>
      </c>
      <c r="BF54" s="31"/>
      <c r="BG54">
        <v>12307</v>
      </c>
      <c r="BJ54" s="30">
        <f t="shared" si="7"/>
        <v>107.5</v>
      </c>
      <c r="BK54" s="30">
        <f t="shared" si="8"/>
        <v>109</v>
      </c>
      <c r="BL54" s="30">
        <f t="shared" si="9"/>
        <v>98</v>
      </c>
      <c r="BN54" s="30">
        <f t="shared" si="10"/>
        <v>0</v>
      </c>
      <c r="BO54" s="30">
        <f t="shared" si="11"/>
        <v>0</v>
      </c>
      <c r="BP54" s="30">
        <f t="shared" si="12"/>
        <v>0</v>
      </c>
    </row>
    <row r="55" spans="1:68" x14ac:dyDescent="0.35">
      <c r="A55" s="26" t="s">
        <v>113</v>
      </c>
      <c r="B55" t="s">
        <v>9077</v>
      </c>
      <c r="C55" s="25" t="s">
        <v>108</v>
      </c>
      <c r="E55" s="31">
        <v>20.5</v>
      </c>
      <c r="F55" s="31">
        <v>154</v>
      </c>
      <c r="G55" s="31">
        <v>165.5</v>
      </c>
      <c r="H55" s="31">
        <v>157</v>
      </c>
      <c r="I55" s="31">
        <v>154.5</v>
      </c>
      <c r="J55" s="31">
        <v>141.5</v>
      </c>
      <c r="K55" s="31">
        <v>182.5</v>
      </c>
      <c r="L55" s="31">
        <v>184</v>
      </c>
      <c r="M55" s="31">
        <v>171.5</v>
      </c>
      <c r="N55" s="31">
        <v>189.5</v>
      </c>
      <c r="O55" s="31">
        <v>0</v>
      </c>
      <c r="P55" s="31">
        <v>0</v>
      </c>
      <c r="Q55" s="31">
        <v>0</v>
      </c>
      <c r="R55" s="31">
        <v>0</v>
      </c>
      <c r="S55" s="31">
        <v>1520.5</v>
      </c>
      <c r="T55" s="31"/>
      <c r="U55" s="31">
        <v>19.5</v>
      </c>
      <c r="V55" s="31">
        <v>172.5</v>
      </c>
      <c r="W55" s="31">
        <v>150.5</v>
      </c>
      <c r="X55" s="31">
        <v>170</v>
      </c>
      <c r="Y55" s="31">
        <v>154</v>
      </c>
      <c r="Z55" s="31">
        <v>164.5</v>
      </c>
      <c r="AA55" s="31">
        <v>147</v>
      </c>
      <c r="AB55" s="31">
        <v>186</v>
      </c>
      <c r="AC55" s="31">
        <v>188.5</v>
      </c>
      <c r="AD55" s="31">
        <v>177</v>
      </c>
      <c r="AE55" s="31">
        <v>0</v>
      </c>
      <c r="AF55" s="31">
        <v>0</v>
      </c>
      <c r="AG55" s="31">
        <v>0</v>
      </c>
      <c r="AH55" s="31">
        <v>0</v>
      </c>
      <c r="AI55" s="31">
        <v>1529.5</v>
      </c>
      <c r="AJ55" s="31"/>
      <c r="AK55" s="31">
        <v>18.75</v>
      </c>
      <c r="AL55" s="31">
        <v>148.75</v>
      </c>
      <c r="AM55" s="31">
        <v>190</v>
      </c>
      <c r="AN55" s="31">
        <v>148</v>
      </c>
      <c r="AO55" s="31">
        <v>175</v>
      </c>
      <c r="AP55" s="31">
        <v>163</v>
      </c>
      <c r="AQ55" s="31">
        <v>172.5</v>
      </c>
      <c r="AR55" s="31">
        <v>154</v>
      </c>
      <c r="AS55" s="31">
        <v>190</v>
      </c>
      <c r="AT55" s="31">
        <v>191</v>
      </c>
      <c r="AU55" s="31">
        <v>0</v>
      </c>
      <c r="AV55" s="31">
        <v>0</v>
      </c>
      <c r="AW55" s="31">
        <v>0</v>
      </c>
      <c r="AX55" s="31">
        <v>0</v>
      </c>
      <c r="AY55" s="31">
        <v>1551</v>
      </c>
      <c r="AZ55" s="31"/>
      <c r="BA55" s="31">
        <v>19.579999999999998</v>
      </c>
      <c r="BB55" s="31">
        <v>158.41</v>
      </c>
      <c r="BC55" s="31">
        <v>168.66</v>
      </c>
      <c r="BD55" s="31">
        <v>158.33000000000001</v>
      </c>
      <c r="BE55" s="31">
        <v>161.16</v>
      </c>
      <c r="BF55" s="31"/>
      <c r="BG55">
        <v>6467</v>
      </c>
      <c r="BJ55" s="30">
        <f t="shared" si="7"/>
        <v>1500</v>
      </c>
      <c r="BK55" s="30">
        <f t="shared" si="8"/>
        <v>1510</v>
      </c>
      <c r="BL55" s="30">
        <f t="shared" si="9"/>
        <v>1532.25</v>
      </c>
      <c r="BN55" s="30">
        <f t="shared" si="10"/>
        <v>0</v>
      </c>
      <c r="BO55" s="30">
        <f t="shared" si="11"/>
        <v>0</v>
      </c>
      <c r="BP55" s="30">
        <f t="shared" si="12"/>
        <v>0</v>
      </c>
    </row>
    <row r="56" spans="1:68" x14ac:dyDescent="0.35">
      <c r="A56" s="26" t="s">
        <v>115</v>
      </c>
      <c r="B56" t="s">
        <v>9069</v>
      </c>
      <c r="C56" s="25" t="s">
        <v>10</v>
      </c>
      <c r="E56" s="31">
        <v>226.5</v>
      </c>
      <c r="F56" s="31">
        <v>1939</v>
      </c>
      <c r="G56" s="31">
        <v>2113</v>
      </c>
      <c r="H56" s="31">
        <v>2028.5</v>
      </c>
      <c r="I56" s="31">
        <v>2150.5</v>
      </c>
      <c r="J56" s="31">
        <v>2229.5</v>
      </c>
      <c r="K56" s="31">
        <v>2130</v>
      </c>
      <c r="L56" s="31">
        <v>1998.5</v>
      </c>
      <c r="M56" s="31">
        <v>1982</v>
      </c>
      <c r="N56" s="31">
        <v>1956</v>
      </c>
      <c r="O56" s="31">
        <v>2746.5</v>
      </c>
      <c r="P56" s="31">
        <v>1862</v>
      </c>
      <c r="Q56" s="31">
        <v>1549</v>
      </c>
      <c r="R56" s="31">
        <v>1438.5</v>
      </c>
      <c r="S56" s="31">
        <v>26349.5</v>
      </c>
      <c r="T56" s="31"/>
      <c r="U56" s="31">
        <v>232.25</v>
      </c>
      <c r="V56" s="31">
        <v>1978</v>
      </c>
      <c r="W56" s="31">
        <v>1960.5</v>
      </c>
      <c r="X56" s="31">
        <v>2107.5</v>
      </c>
      <c r="Y56" s="31">
        <v>2025</v>
      </c>
      <c r="Z56" s="31">
        <v>2139.5</v>
      </c>
      <c r="AA56" s="31">
        <v>2204.5</v>
      </c>
      <c r="AB56" s="31">
        <v>2074.5</v>
      </c>
      <c r="AC56" s="31">
        <v>1985.5</v>
      </c>
      <c r="AD56" s="31">
        <v>2018.5</v>
      </c>
      <c r="AE56" s="31">
        <v>2660</v>
      </c>
      <c r="AF56" s="31">
        <v>1972</v>
      </c>
      <c r="AG56" s="31">
        <v>1674</v>
      </c>
      <c r="AH56" s="31">
        <v>1392.5</v>
      </c>
      <c r="AI56" s="31">
        <v>26424.25</v>
      </c>
      <c r="AJ56" s="31"/>
      <c r="AK56" s="31">
        <v>216</v>
      </c>
      <c r="AL56" s="31">
        <v>2020.5</v>
      </c>
      <c r="AM56" s="31">
        <v>1974.5</v>
      </c>
      <c r="AN56" s="31">
        <v>1944.5</v>
      </c>
      <c r="AO56" s="31">
        <v>2053.5</v>
      </c>
      <c r="AP56" s="31">
        <v>1979.5</v>
      </c>
      <c r="AQ56" s="31">
        <v>2117.5</v>
      </c>
      <c r="AR56" s="31">
        <v>2117.5</v>
      </c>
      <c r="AS56" s="31">
        <v>2010</v>
      </c>
      <c r="AT56" s="31">
        <v>1917</v>
      </c>
      <c r="AU56" s="31">
        <v>2624.5</v>
      </c>
      <c r="AV56" s="31">
        <v>1885.5</v>
      </c>
      <c r="AW56" s="31">
        <v>1574.5</v>
      </c>
      <c r="AX56" s="31">
        <v>1548</v>
      </c>
      <c r="AY56" s="31">
        <v>25983</v>
      </c>
      <c r="AZ56" s="31"/>
      <c r="BA56" s="31">
        <v>224.91</v>
      </c>
      <c r="BB56" s="31">
        <v>1979.16</v>
      </c>
      <c r="BC56" s="31">
        <v>2016</v>
      </c>
      <c r="BD56" s="31">
        <v>2026.83</v>
      </c>
      <c r="BE56" s="31">
        <v>2076.33</v>
      </c>
      <c r="BF56" s="31"/>
      <c r="BG56">
        <v>9456</v>
      </c>
      <c r="BJ56" s="30">
        <f t="shared" si="7"/>
        <v>26123</v>
      </c>
      <c r="BK56" s="30">
        <f t="shared" si="8"/>
        <v>26192</v>
      </c>
      <c r="BL56" s="30">
        <f t="shared" si="9"/>
        <v>25767</v>
      </c>
      <c r="BN56" s="30">
        <f t="shared" si="10"/>
        <v>0</v>
      </c>
      <c r="BO56" s="30">
        <f t="shared" si="11"/>
        <v>0</v>
      </c>
      <c r="BP56" s="30">
        <f t="shared" si="12"/>
        <v>0</v>
      </c>
    </row>
    <row r="57" spans="1:68" x14ac:dyDescent="0.35">
      <c r="A57" s="26" t="s">
        <v>117</v>
      </c>
      <c r="B57" t="s">
        <v>9057</v>
      </c>
      <c r="C57" s="25" t="s">
        <v>119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487.5</v>
      </c>
      <c r="P57" s="31">
        <v>480</v>
      </c>
      <c r="Q57" s="31">
        <v>520.5</v>
      </c>
      <c r="R57" s="31">
        <v>537.5</v>
      </c>
      <c r="S57" s="31">
        <v>2025.5</v>
      </c>
      <c r="T57" s="31"/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513</v>
      </c>
      <c r="AF57" s="31">
        <v>492.5</v>
      </c>
      <c r="AG57" s="31">
        <v>471</v>
      </c>
      <c r="AH57" s="31">
        <v>527</v>
      </c>
      <c r="AI57" s="31">
        <v>2003.5</v>
      </c>
      <c r="AJ57" s="31"/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480</v>
      </c>
      <c r="AV57" s="31">
        <v>499.5</v>
      </c>
      <c r="AW57" s="31">
        <v>476.5</v>
      </c>
      <c r="AX57" s="31">
        <v>469.5</v>
      </c>
      <c r="AY57" s="31">
        <v>1925.5</v>
      </c>
      <c r="AZ57" s="31"/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/>
      <c r="BG57">
        <v>4518</v>
      </c>
      <c r="BJ57" s="30">
        <f t="shared" si="7"/>
        <v>2025.5</v>
      </c>
      <c r="BK57" s="30">
        <f t="shared" si="8"/>
        <v>2003.5</v>
      </c>
      <c r="BL57" s="30">
        <f t="shared" si="9"/>
        <v>1925.5</v>
      </c>
      <c r="BN57" s="30">
        <f t="shared" si="10"/>
        <v>0</v>
      </c>
      <c r="BO57" s="30">
        <f t="shared" si="11"/>
        <v>0</v>
      </c>
      <c r="BP57" s="30">
        <f t="shared" si="12"/>
        <v>0</v>
      </c>
    </row>
    <row r="58" spans="1:68" x14ac:dyDescent="0.35">
      <c r="A58" s="26" t="s">
        <v>120</v>
      </c>
      <c r="B58" t="s">
        <v>9049</v>
      </c>
      <c r="C58" s="25" t="s">
        <v>10</v>
      </c>
      <c r="E58" s="31">
        <v>7.5</v>
      </c>
      <c r="F58" s="31">
        <v>50</v>
      </c>
      <c r="G58" s="31">
        <v>69.5</v>
      </c>
      <c r="H58" s="31">
        <v>78.5</v>
      </c>
      <c r="I58" s="31">
        <v>76.5</v>
      </c>
      <c r="J58" s="31">
        <v>79.5</v>
      </c>
      <c r="K58" s="31">
        <v>74.5</v>
      </c>
      <c r="L58" s="31">
        <v>62</v>
      </c>
      <c r="M58" s="31">
        <v>68.5</v>
      </c>
      <c r="N58" s="31">
        <v>71</v>
      </c>
      <c r="O58" s="31">
        <v>79.5</v>
      </c>
      <c r="P58" s="31">
        <v>69.5</v>
      </c>
      <c r="Q58" s="31">
        <v>65.5</v>
      </c>
      <c r="R58" s="31">
        <v>54</v>
      </c>
      <c r="S58" s="31">
        <v>906</v>
      </c>
      <c r="T58" s="31"/>
      <c r="U58" s="31">
        <v>5.5</v>
      </c>
      <c r="V58" s="31">
        <v>62.5</v>
      </c>
      <c r="W58" s="31">
        <v>51</v>
      </c>
      <c r="X58" s="31">
        <v>66</v>
      </c>
      <c r="Y58" s="31">
        <v>68</v>
      </c>
      <c r="Z58" s="31">
        <v>76</v>
      </c>
      <c r="AA58" s="31">
        <v>82.5</v>
      </c>
      <c r="AB58" s="31">
        <v>73</v>
      </c>
      <c r="AC58" s="31">
        <v>63</v>
      </c>
      <c r="AD58" s="31">
        <v>68</v>
      </c>
      <c r="AE58" s="31">
        <v>72</v>
      </c>
      <c r="AF58" s="31">
        <v>77</v>
      </c>
      <c r="AG58" s="31">
        <v>64.5</v>
      </c>
      <c r="AH58" s="31">
        <v>54</v>
      </c>
      <c r="AI58" s="31">
        <v>883</v>
      </c>
      <c r="AJ58" s="31"/>
      <c r="AK58" s="31">
        <v>5.5</v>
      </c>
      <c r="AL58" s="31">
        <v>72.5</v>
      </c>
      <c r="AM58" s="31">
        <v>58.5</v>
      </c>
      <c r="AN58" s="31">
        <v>52</v>
      </c>
      <c r="AO58" s="31">
        <v>63.5</v>
      </c>
      <c r="AP58" s="31">
        <v>65.5</v>
      </c>
      <c r="AQ58" s="31">
        <v>76</v>
      </c>
      <c r="AR58" s="31">
        <v>84</v>
      </c>
      <c r="AS58" s="31">
        <v>74</v>
      </c>
      <c r="AT58" s="31">
        <v>58</v>
      </c>
      <c r="AU58" s="31">
        <v>76</v>
      </c>
      <c r="AV58" s="31">
        <v>68</v>
      </c>
      <c r="AW58" s="31">
        <v>71.5</v>
      </c>
      <c r="AX58" s="31">
        <v>53.5</v>
      </c>
      <c r="AY58" s="31">
        <v>878.5</v>
      </c>
      <c r="AZ58" s="31"/>
      <c r="BA58" s="31">
        <v>6.16</v>
      </c>
      <c r="BB58" s="31">
        <v>61.66</v>
      </c>
      <c r="BC58" s="31">
        <v>59.66</v>
      </c>
      <c r="BD58" s="31">
        <v>65.5</v>
      </c>
      <c r="BE58" s="31">
        <v>69.33</v>
      </c>
      <c r="BF58" s="31"/>
      <c r="BG58">
        <v>9748</v>
      </c>
      <c r="BJ58" s="30">
        <f t="shared" si="7"/>
        <v>898.5</v>
      </c>
      <c r="BK58" s="30">
        <f t="shared" si="8"/>
        <v>877.5</v>
      </c>
      <c r="BL58" s="30">
        <f t="shared" si="9"/>
        <v>873</v>
      </c>
      <c r="BN58" s="30">
        <f t="shared" si="10"/>
        <v>0</v>
      </c>
      <c r="BO58" s="30">
        <f t="shared" si="11"/>
        <v>0</v>
      </c>
      <c r="BP58" s="30">
        <f t="shared" si="12"/>
        <v>0</v>
      </c>
    </row>
    <row r="59" spans="1:68" x14ac:dyDescent="0.35">
      <c r="A59" s="26" t="s">
        <v>122</v>
      </c>
      <c r="B59" t="s">
        <v>9039</v>
      </c>
      <c r="C59" s="25" t="s">
        <v>10</v>
      </c>
      <c r="E59" s="31">
        <v>7</v>
      </c>
      <c r="F59" s="31">
        <v>44</v>
      </c>
      <c r="G59" s="31">
        <v>58.5</v>
      </c>
      <c r="H59" s="31">
        <v>76</v>
      </c>
      <c r="I59" s="31">
        <v>73.5</v>
      </c>
      <c r="J59" s="31">
        <v>74</v>
      </c>
      <c r="K59" s="31">
        <v>74</v>
      </c>
      <c r="L59" s="31">
        <v>83.5</v>
      </c>
      <c r="M59" s="31">
        <v>62.5</v>
      </c>
      <c r="N59" s="31">
        <v>62.5</v>
      </c>
      <c r="O59" s="31">
        <v>81.5</v>
      </c>
      <c r="P59" s="31">
        <v>52.5</v>
      </c>
      <c r="Q59" s="31">
        <v>60.5</v>
      </c>
      <c r="R59" s="31">
        <v>61</v>
      </c>
      <c r="S59" s="31">
        <v>871</v>
      </c>
      <c r="T59" s="31"/>
      <c r="U59" s="31">
        <v>8.5</v>
      </c>
      <c r="V59" s="31">
        <v>59.25</v>
      </c>
      <c r="W59" s="31">
        <v>47.5</v>
      </c>
      <c r="X59" s="31">
        <v>62</v>
      </c>
      <c r="Y59" s="31">
        <v>73</v>
      </c>
      <c r="Z59" s="31">
        <v>74</v>
      </c>
      <c r="AA59" s="31">
        <v>74</v>
      </c>
      <c r="AB59" s="31">
        <v>77</v>
      </c>
      <c r="AC59" s="31">
        <v>84</v>
      </c>
      <c r="AD59" s="31">
        <v>65</v>
      </c>
      <c r="AE59" s="31">
        <v>64</v>
      </c>
      <c r="AF59" s="31">
        <v>77</v>
      </c>
      <c r="AG59" s="31">
        <v>49.5</v>
      </c>
      <c r="AH59" s="31">
        <v>62</v>
      </c>
      <c r="AI59" s="31">
        <v>876.75</v>
      </c>
      <c r="AJ59" s="31"/>
      <c r="AK59" s="31">
        <v>6</v>
      </c>
      <c r="AL59" s="31">
        <v>70.5</v>
      </c>
      <c r="AM59" s="31">
        <v>55</v>
      </c>
      <c r="AN59" s="31">
        <v>49.5</v>
      </c>
      <c r="AO59" s="31">
        <v>66</v>
      </c>
      <c r="AP59" s="31">
        <v>71</v>
      </c>
      <c r="AQ59" s="31">
        <v>79</v>
      </c>
      <c r="AR59" s="31">
        <v>77</v>
      </c>
      <c r="AS59" s="31">
        <v>76.5</v>
      </c>
      <c r="AT59" s="31">
        <v>88</v>
      </c>
      <c r="AU59" s="31">
        <v>70.5</v>
      </c>
      <c r="AV59" s="31">
        <v>58.5</v>
      </c>
      <c r="AW59" s="31">
        <v>75.5</v>
      </c>
      <c r="AX59" s="31">
        <v>51</v>
      </c>
      <c r="AY59" s="31">
        <v>894</v>
      </c>
      <c r="AZ59" s="31"/>
      <c r="BA59" s="31">
        <v>7.16</v>
      </c>
      <c r="BB59" s="31">
        <v>57.91</v>
      </c>
      <c r="BC59" s="31">
        <v>53.66</v>
      </c>
      <c r="BD59" s="31">
        <v>62.5</v>
      </c>
      <c r="BE59" s="31">
        <v>70.83</v>
      </c>
      <c r="BF59" s="31"/>
      <c r="BG59">
        <v>2558</v>
      </c>
      <c r="BJ59" s="30">
        <f t="shared" si="7"/>
        <v>864</v>
      </c>
      <c r="BK59" s="30">
        <f t="shared" si="8"/>
        <v>868.25</v>
      </c>
      <c r="BL59" s="30">
        <f t="shared" si="9"/>
        <v>888</v>
      </c>
      <c r="BN59" s="30">
        <f t="shared" si="10"/>
        <v>0</v>
      </c>
      <c r="BO59" s="30">
        <f t="shared" si="11"/>
        <v>0</v>
      </c>
      <c r="BP59" s="30">
        <f t="shared" si="12"/>
        <v>0</v>
      </c>
    </row>
    <row r="60" spans="1:68" x14ac:dyDescent="0.35">
      <c r="A60" s="26" t="s">
        <v>124</v>
      </c>
      <c r="B60" t="s">
        <v>9031</v>
      </c>
      <c r="C60" s="25" t="s">
        <v>10</v>
      </c>
      <c r="E60" s="31">
        <v>3.5</v>
      </c>
      <c r="F60" s="31">
        <v>30</v>
      </c>
      <c r="G60" s="31">
        <v>30</v>
      </c>
      <c r="H60" s="31">
        <v>40</v>
      </c>
      <c r="I60" s="31">
        <v>45</v>
      </c>
      <c r="J60" s="31">
        <v>37</v>
      </c>
      <c r="K60" s="31">
        <v>43.5</v>
      </c>
      <c r="L60" s="31">
        <v>51.5</v>
      </c>
      <c r="M60" s="31">
        <v>47.5</v>
      </c>
      <c r="N60" s="31">
        <v>51</v>
      </c>
      <c r="O60" s="31">
        <v>45.5</v>
      </c>
      <c r="P60" s="31">
        <v>50.5</v>
      </c>
      <c r="Q60" s="31">
        <v>39.5</v>
      </c>
      <c r="R60" s="31">
        <v>37.5</v>
      </c>
      <c r="S60" s="31">
        <v>552</v>
      </c>
      <c r="T60" s="31"/>
      <c r="U60" s="31">
        <v>3.75</v>
      </c>
      <c r="V60" s="31">
        <v>30.5</v>
      </c>
      <c r="W60" s="31">
        <v>27</v>
      </c>
      <c r="X60" s="31">
        <v>33</v>
      </c>
      <c r="Y60" s="31">
        <v>38.5</v>
      </c>
      <c r="Z60" s="31">
        <v>49</v>
      </c>
      <c r="AA60" s="31">
        <v>37.5</v>
      </c>
      <c r="AB60" s="31">
        <v>43</v>
      </c>
      <c r="AC60" s="31">
        <v>58</v>
      </c>
      <c r="AD60" s="31">
        <v>44.5</v>
      </c>
      <c r="AE60" s="31">
        <v>52.5</v>
      </c>
      <c r="AF60" s="31">
        <v>44.5</v>
      </c>
      <c r="AG60" s="31">
        <v>48</v>
      </c>
      <c r="AH60" s="31">
        <v>42.5</v>
      </c>
      <c r="AI60" s="31">
        <v>552.25</v>
      </c>
      <c r="AJ60" s="31"/>
      <c r="AK60" s="31">
        <v>3.25</v>
      </c>
      <c r="AL60" s="31">
        <v>47.5</v>
      </c>
      <c r="AM60" s="31">
        <v>34</v>
      </c>
      <c r="AN60" s="31">
        <v>27</v>
      </c>
      <c r="AO60" s="31">
        <v>35</v>
      </c>
      <c r="AP60" s="31">
        <v>34</v>
      </c>
      <c r="AQ60" s="31">
        <v>54</v>
      </c>
      <c r="AR60" s="31">
        <v>41.5</v>
      </c>
      <c r="AS60" s="31">
        <v>45</v>
      </c>
      <c r="AT60" s="31">
        <v>56.5</v>
      </c>
      <c r="AU60" s="31">
        <v>47.5</v>
      </c>
      <c r="AV60" s="31">
        <v>46</v>
      </c>
      <c r="AW60" s="31">
        <v>46.5</v>
      </c>
      <c r="AX60" s="31">
        <v>48</v>
      </c>
      <c r="AY60" s="31">
        <v>565.75</v>
      </c>
      <c r="AZ60" s="31"/>
      <c r="BA60" s="31">
        <v>3.5</v>
      </c>
      <c r="BB60" s="31">
        <v>36</v>
      </c>
      <c r="BC60" s="31">
        <v>30.33</v>
      </c>
      <c r="BD60" s="31">
        <v>33.33</v>
      </c>
      <c r="BE60" s="31">
        <v>39.5</v>
      </c>
      <c r="BF60" s="31"/>
      <c r="BG60">
        <v>8866</v>
      </c>
      <c r="BJ60" s="30">
        <f t="shared" si="7"/>
        <v>548.5</v>
      </c>
      <c r="BK60" s="30">
        <f t="shared" si="8"/>
        <v>548.5</v>
      </c>
      <c r="BL60" s="30">
        <f t="shared" si="9"/>
        <v>562.5</v>
      </c>
      <c r="BN60" s="30">
        <f t="shared" si="10"/>
        <v>0</v>
      </c>
      <c r="BO60" s="30">
        <f t="shared" si="11"/>
        <v>0</v>
      </c>
      <c r="BP60" s="30">
        <f t="shared" si="12"/>
        <v>0</v>
      </c>
    </row>
    <row r="61" spans="1:68" x14ac:dyDescent="0.35">
      <c r="A61" s="26" t="s">
        <v>126</v>
      </c>
      <c r="B61" t="s">
        <v>9022</v>
      </c>
      <c r="C61" s="25" t="s">
        <v>10</v>
      </c>
      <c r="E61" s="31">
        <v>13.25</v>
      </c>
      <c r="F61" s="31">
        <v>88</v>
      </c>
      <c r="G61" s="31">
        <v>87</v>
      </c>
      <c r="H61" s="31">
        <v>83.5</v>
      </c>
      <c r="I61" s="31">
        <v>99</v>
      </c>
      <c r="J61" s="31">
        <v>99</v>
      </c>
      <c r="K61" s="31">
        <v>111.5</v>
      </c>
      <c r="L61" s="31">
        <v>87.5</v>
      </c>
      <c r="M61" s="31">
        <v>118.5</v>
      </c>
      <c r="N61" s="31">
        <v>117</v>
      </c>
      <c r="O61" s="31">
        <v>117</v>
      </c>
      <c r="P61" s="31">
        <v>120.5</v>
      </c>
      <c r="Q61" s="31">
        <v>114.5</v>
      </c>
      <c r="R61" s="31">
        <v>108</v>
      </c>
      <c r="S61" s="31">
        <v>1364.25</v>
      </c>
      <c r="T61" s="31"/>
      <c r="U61" s="31">
        <v>11.75</v>
      </c>
      <c r="V61" s="31">
        <v>85.25</v>
      </c>
      <c r="W61" s="31">
        <v>89</v>
      </c>
      <c r="X61" s="31">
        <v>88</v>
      </c>
      <c r="Y61" s="31">
        <v>87</v>
      </c>
      <c r="Z61" s="31">
        <v>99</v>
      </c>
      <c r="AA61" s="31">
        <v>100.5</v>
      </c>
      <c r="AB61" s="31">
        <v>110.5</v>
      </c>
      <c r="AC61" s="31">
        <v>83.5</v>
      </c>
      <c r="AD61" s="31">
        <v>119.5</v>
      </c>
      <c r="AE61" s="31">
        <v>117.5</v>
      </c>
      <c r="AF61" s="31">
        <v>116</v>
      </c>
      <c r="AG61" s="31">
        <v>118</v>
      </c>
      <c r="AH61" s="31">
        <v>114</v>
      </c>
      <c r="AI61" s="31">
        <v>1339.5</v>
      </c>
      <c r="AJ61" s="31"/>
      <c r="AK61" s="31">
        <v>13.75</v>
      </c>
      <c r="AL61" s="31">
        <v>85</v>
      </c>
      <c r="AM61" s="31">
        <v>88.5</v>
      </c>
      <c r="AN61" s="31">
        <v>98</v>
      </c>
      <c r="AO61" s="31">
        <v>94.5</v>
      </c>
      <c r="AP61" s="31">
        <v>86.5</v>
      </c>
      <c r="AQ61" s="31">
        <v>108</v>
      </c>
      <c r="AR61" s="31">
        <v>103.5</v>
      </c>
      <c r="AS61" s="31">
        <v>112</v>
      </c>
      <c r="AT61" s="31">
        <v>85.5</v>
      </c>
      <c r="AU61" s="31">
        <v>119.5</v>
      </c>
      <c r="AV61" s="31">
        <v>113</v>
      </c>
      <c r="AW61" s="31">
        <v>111.5</v>
      </c>
      <c r="AX61" s="31">
        <v>118.5</v>
      </c>
      <c r="AY61" s="31">
        <v>1337.75</v>
      </c>
      <c r="AZ61" s="31"/>
      <c r="BA61" s="31">
        <v>12.91</v>
      </c>
      <c r="BB61" s="31">
        <v>86.08</v>
      </c>
      <c r="BC61" s="31">
        <v>88.16</v>
      </c>
      <c r="BD61" s="31">
        <v>89.83</v>
      </c>
      <c r="BE61" s="31">
        <v>93.5</v>
      </c>
      <c r="BF61" s="31"/>
      <c r="BG61">
        <v>1720</v>
      </c>
      <c r="BJ61" s="30">
        <f t="shared" si="7"/>
        <v>1351</v>
      </c>
      <c r="BK61" s="30">
        <f t="shared" si="8"/>
        <v>1327.75</v>
      </c>
      <c r="BL61" s="30">
        <f t="shared" si="9"/>
        <v>1324</v>
      </c>
      <c r="BN61" s="30">
        <f t="shared" si="10"/>
        <v>0</v>
      </c>
      <c r="BO61" s="30">
        <f t="shared" si="11"/>
        <v>0</v>
      </c>
      <c r="BP61" s="30">
        <f t="shared" si="12"/>
        <v>0</v>
      </c>
    </row>
    <row r="62" spans="1:68" x14ac:dyDescent="0.35">
      <c r="A62" s="26" t="s">
        <v>129</v>
      </c>
      <c r="B62" t="s">
        <v>9013</v>
      </c>
      <c r="C62" s="25" t="s">
        <v>108</v>
      </c>
      <c r="E62" s="31">
        <v>109</v>
      </c>
      <c r="F62" s="31">
        <v>703</v>
      </c>
      <c r="G62" s="31">
        <v>1241</v>
      </c>
      <c r="H62" s="31">
        <v>1236</v>
      </c>
      <c r="I62" s="31">
        <v>1328.5</v>
      </c>
      <c r="J62" s="31">
        <v>1387</v>
      </c>
      <c r="K62" s="31">
        <v>1421</v>
      </c>
      <c r="L62" s="31">
        <v>1344</v>
      </c>
      <c r="M62" s="31">
        <v>1402</v>
      </c>
      <c r="N62" s="31">
        <v>1357</v>
      </c>
      <c r="O62" s="31">
        <v>0</v>
      </c>
      <c r="P62" s="31">
        <v>0</v>
      </c>
      <c r="Q62" s="31">
        <v>0</v>
      </c>
      <c r="R62" s="31">
        <v>0</v>
      </c>
      <c r="S62" s="31">
        <v>11528.5</v>
      </c>
      <c r="T62" s="31"/>
      <c r="U62" s="31">
        <v>103.5</v>
      </c>
      <c r="V62" s="31">
        <v>755</v>
      </c>
      <c r="W62" s="31">
        <v>1239</v>
      </c>
      <c r="X62" s="31">
        <v>1250.5</v>
      </c>
      <c r="Y62" s="31">
        <v>1234.5</v>
      </c>
      <c r="Z62" s="31">
        <v>1330.5</v>
      </c>
      <c r="AA62" s="31">
        <v>1391</v>
      </c>
      <c r="AB62" s="31">
        <v>1408</v>
      </c>
      <c r="AC62" s="31">
        <v>1354.5</v>
      </c>
      <c r="AD62" s="31">
        <v>1412</v>
      </c>
      <c r="AE62" s="31">
        <v>0</v>
      </c>
      <c r="AF62" s="31">
        <v>0</v>
      </c>
      <c r="AG62" s="31">
        <v>0</v>
      </c>
      <c r="AH62" s="31">
        <v>0</v>
      </c>
      <c r="AI62" s="31">
        <v>11478.5</v>
      </c>
      <c r="AJ62" s="31"/>
      <c r="AK62" s="31">
        <v>117.75</v>
      </c>
      <c r="AL62" s="31">
        <v>632.5</v>
      </c>
      <c r="AM62" s="31">
        <v>1277.5</v>
      </c>
      <c r="AN62" s="31">
        <v>1203.5</v>
      </c>
      <c r="AO62" s="31">
        <v>1222</v>
      </c>
      <c r="AP62" s="31">
        <v>1219.5</v>
      </c>
      <c r="AQ62" s="31">
        <v>1307.5</v>
      </c>
      <c r="AR62" s="31">
        <v>1361</v>
      </c>
      <c r="AS62" s="31">
        <v>1418</v>
      </c>
      <c r="AT62" s="31">
        <v>1336</v>
      </c>
      <c r="AU62" s="31">
        <v>0</v>
      </c>
      <c r="AV62" s="31">
        <v>0</v>
      </c>
      <c r="AW62" s="31">
        <v>0</v>
      </c>
      <c r="AX62" s="31">
        <v>0</v>
      </c>
      <c r="AY62" s="31">
        <v>11095.25</v>
      </c>
      <c r="AZ62" s="31"/>
      <c r="BA62" s="31">
        <v>110.08</v>
      </c>
      <c r="BB62" s="31">
        <v>696.83</v>
      </c>
      <c r="BC62" s="31">
        <v>1252.5</v>
      </c>
      <c r="BD62" s="31">
        <v>1230</v>
      </c>
      <c r="BE62" s="31">
        <v>1261.6600000000001</v>
      </c>
      <c r="BF62" s="31"/>
      <c r="BG62">
        <v>4007</v>
      </c>
      <c r="BJ62" s="30">
        <f t="shared" si="7"/>
        <v>11419.5</v>
      </c>
      <c r="BK62" s="30">
        <f t="shared" si="8"/>
        <v>11375</v>
      </c>
      <c r="BL62" s="30">
        <f t="shared" si="9"/>
        <v>10977.5</v>
      </c>
      <c r="BN62" s="30">
        <f t="shared" si="10"/>
        <v>0</v>
      </c>
      <c r="BO62" s="30">
        <f t="shared" si="11"/>
        <v>0</v>
      </c>
      <c r="BP62" s="30">
        <f t="shared" si="12"/>
        <v>0</v>
      </c>
    </row>
    <row r="63" spans="1:68" x14ac:dyDescent="0.35">
      <c r="A63" s="26" t="s">
        <v>131</v>
      </c>
      <c r="B63" t="s">
        <v>9005</v>
      </c>
      <c r="C63" s="25" t="s">
        <v>108</v>
      </c>
      <c r="E63" s="31">
        <v>80</v>
      </c>
      <c r="F63" s="31">
        <v>434.25</v>
      </c>
      <c r="G63" s="31">
        <v>631.5</v>
      </c>
      <c r="H63" s="31">
        <v>640</v>
      </c>
      <c r="I63" s="31">
        <v>708</v>
      </c>
      <c r="J63" s="31">
        <v>684.5</v>
      </c>
      <c r="K63" s="31">
        <v>671</v>
      </c>
      <c r="L63" s="31">
        <v>718.5</v>
      </c>
      <c r="M63" s="31">
        <v>702.5</v>
      </c>
      <c r="N63" s="31">
        <v>711.5</v>
      </c>
      <c r="O63" s="31">
        <v>0</v>
      </c>
      <c r="P63" s="31">
        <v>0</v>
      </c>
      <c r="Q63" s="31">
        <v>0</v>
      </c>
      <c r="R63" s="31">
        <v>0</v>
      </c>
      <c r="S63" s="31">
        <v>5981.75</v>
      </c>
      <c r="T63" s="31"/>
      <c r="U63" s="31">
        <v>72.75</v>
      </c>
      <c r="V63" s="31">
        <v>398</v>
      </c>
      <c r="W63" s="31">
        <v>664.5</v>
      </c>
      <c r="X63" s="31">
        <v>610.5</v>
      </c>
      <c r="Y63" s="31">
        <v>607.5</v>
      </c>
      <c r="Z63" s="31">
        <v>693</v>
      </c>
      <c r="AA63" s="31">
        <v>666.5</v>
      </c>
      <c r="AB63" s="31">
        <v>662.5</v>
      </c>
      <c r="AC63" s="31">
        <v>711.5</v>
      </c>
      <c r="AD63" s="31">
        <v>690</v>
      </c>
      <c r="AE63" s="31">
        <v>0</v>
      </c>
      <c r="AF63" s="31">
        <v>0</v>
      </c>
      <c r="AG63" s="31">
        <v>0</v>
      </c>
      <c r="AH63" s="31">
        <v>0</v>
      </c>
      <c r="AI63" s="31">
        <v>5776.75</v>
      </c>
      <c r="AJ63" s="31"/>
      <c r="AK63" s="31">
        <v>64.5</v>
      </c>
      <c r="AL63" s="31">
        <v>409</v>
      </c>
      <c r="AM63" s="31">
        <v>647.5</v>
      </c>
      <c r="AN63" s="31">
        <v>661.5</v>
      </c>
      <c r="AO63" s="31">
        <v>594</v>
      </c>
      <c r="AP63" s="31">
        <v>596</v>
      </c>
      <c r="AQ63" s="31">
        <v>692.5</v>
      </c>
      <c r="AR63" s="31">
        <v>651.5</v>
      </c>
      <c r="AS63" s="31">
        <v>672.5</v>
      </c>
      <c r="AT63" s="31">
        <v>701.5</v>
      </c>
      <c r="AU63" s="31">
        <v>0</v>
      </c>
      <c r="AV63" s="31">
        <v>0</v>
      </c>
      <c r="AW63" s="31">
        <v>0</v>
      </c>
      <c r="AX63" s="31">
        <v>0</v>
      </c>
      <c r="AY63" s="31">
        <v>5690.5</v>
      </c>
      <c r="AZ63" s="31"/>
      <c r="BA63" s="31">
        <v>72.41</v>
      </c>
      <c r="BB63" s="31">
        <v>413.75</v>
      </c>
      <c r="BC63" s="31">
        <v>647.83000000000004</v>
      </c>
      <c r="BD63" s="31">
        <v>637.33000000000004</v>
      </c>
      <c r="BE63" s="31">
        <v>636.5</v>
      </c>
      <c r="BF63" s="31"/>
      <c r="BG63">
        <v>13443</v>
      </c>
      <c r="BJ63" s="30">
        <f t="shared" si="7"/>
        <v>5901.75</v>
      </c>
      <c r="BK63" s="30">
        <f t="shared" si="8"/>
        <v>5704</v>
      </c>
      <c r="BL63" s="30">
        <f t="shared" si="9"/>
        <v>5626</v>
      </c>
      <c r="BN63" s="30">
        <f t="shared" si="10"/>
        <v>0</v>
      </c>
      <c r="BO63" s="30">
        <f t="shared" si="11"/>
        <v>0</v>
      </c>
      <c r="BP63" s="30">
        <f t="shared" si="12"/>
        <v>0</v>
      </c>
    </row>
    <row r="64" spans="1:68" x14ac:dyDescent="0.35">
      <c r="A64" s="26" t="s">
        <v>133</v>
      </c>
      <c r="B64" t="s">
        <v>8997</v>
      </c>
      <c r="C64" s="25" t="s">
        <v>108</v>
      </c>
      <c r="E64" s="31">
        <v>24</v>
      </c>
      <c r="F64" s="31">
        <v>88</v>
      </c>
      <c r="G64" s="31">
        <v>152</v>
      </c>
      <c r="H64" s="31">
        <v>165</v>
      </c>
      <c r="I64" s="31">
        <v>177.5</v>
      </c>
      <c r="J64" s="31">
        <v>187.5</v>
      </c>
      <c r="K64" s="31">
        <v>152</v>
      </c>
      <c r="L64" s="31">
        <v>158</v>
      </c>
      <c r="M64" s="31">
        <v>200</v>
      </c>
      <c r="N64" s="31">
        <v>178.5</v>
      </c>
      <c r="O64" s="31">
        <v>0</v>
      </c>
      <c r="P64" s="31">
        <v>0</v>
      </c>
      <c r="Q64" s="31">
        <v>0</v>
      </c>
      <c r="R64" s="31">
        <v>0</v>
      </c>
      <c r="S64" s="31">
        <v>1482.5</v>
      </c>
      <c r="T64" s="31"/>
      <c r="U64" s="31">
        <v>21.5</v>
      </c>
      <c r="V64" s="31">
        <v>93.25</v>
      </c>
      <c r="W64" s="31">
        <v>140.5</v>
      </c>
      <c r="X64" s="31">
        <v>156</v>
      </c>
      <c r="Y64" s="31">
        <v>161.5</v>
      </c>
      <c r="Z64" s="31">
        <v>171.5</v>
      </c>
      <c r="AA64" s="31">
        <v>183.5</v>
      </c>
      <c r="AB64" s="31">
        <v>160</v>
      </c>
      <c r="AC64" s="31">
        <v>159</v>
      </c>
      <c r="AD64" s="31">
        <v>196.5</v>
      </c>
      <c r="AE64" s="31">
        <v>0</v>
      </c>
      <c r="AF64" s="31">
        <v>0</v>
      </c>
      <c r="AG64" s="31">
        <v>0</v>
      </c>
      <c r="AH64" s="31">
        <v>0</v>
      </c>
      <c r="AI64" s="31">
        <v>1443.25</v>
      </c>
      <c r="AJ64" s="31"/>
      <c r="AK64" s="31">
        <v>25</v>
      </c>
      <c r="AL64" s="31">
        <v>75.5</v>
      </c>
      <c r="AM64" s="31">
        <v>158.5</v>
      </c>
      <c r="AN64" s="31">
        <v>144</v>
      </c>
      <c r="AO64" s="31">
        <v>150</v>
      </c>
      <c r="AP64" s="31">
        <v>158.5</v>
      </c>
      <c r="AQ64" s="31">
        <v>171</v>
      </c>
      <c r="AR64" s="31">
        <v>184</v>
      </c>
      <c r="AS64" s="31">
        <v>160.5</v>
      </c>
      <c r="AT64" s="31">
        <v>164.5</v>
      </c>
      <c r="AU64" s="31">
        <v>0</v>
      </c>
      <c r="AV64" s="31">
        <v>0</v>
      </c>
      <c r="AW64" s="31">
        <v>0</v>
      </c>
      <c r="AX64" s="31">
        <v>0</v>
      </c>
      <c r="AY64" s="31">
        <v>1391.5</v>
      </c>
      <c r="AZ64" s="31"/>
      <c r="BA64" s="31">
        <v>23.5</v>
      </c>
      <c r="BB64" s="31">
        <v>85.58</v>
      </c>
      <c r="BC64" s="31">
        <v>150.33000000000001</v>
      </c>
      <c r="BD64" s="31">
        <v>155</v>
      </c>
      <c r="BE64" s="31">
        <v>163</v>
      </c>
      <c r="BF64" s="31"/>
      <c r="BG64">
        <v>12547</v>
      </c>
      <c r="BJ64" s="30">
        <f t="shared" si="7"/>
        <v>1458.5</v>
      </c>
      <c r="BK64" s="30">
        <f t="shared" si="8"/>
        <v>1421.75</v>
      </c>
      <c r="BL64" s="30">
        <f t="shared" si="9"/>
        <v>1366.5</v>
      </c>
      <c r="BN64" s="30">
        <f t="shared" si="10"/>
        <v>0</v>
      </c>
      <c r="BO64" s="30">
        <f t="shared" si="11"/>
        <v>0</v>
      </c>
      <c r="BP64" s="30">
        <f t="shared" si="12"/>
        <v>0</v>
      </c>
    </row>
    <row r="65" spans="1:68" x14ac:dyDescent="0.35">
      <c r="A65" s="26" t="s">
        <v>135</v>
      </c>
      <c r="B65" t="s">
        <v>8988</v>
      </c>
      <c r="C65" s="25" t="s">
        <v>108</v>
      </c>
      <c r="E65" s="31">
        <v>52.25</v>
      </c>
      <c r="F65" s="31">
        <v>258.75</v>
      </c>
      <c r="G65" s="31">
        <v>624</v>
      </c>
      <c r="H65" s="31">
        <v>617.5</v>
      </c>
      <c r="I65" s="31">
        <v>628</v>
      </c>
      <c r="J65" s="31">
        <v>628.5</v>
      </c>
      <c r="K65" s="31">
        <v>564</v>
      </c>
      <c r="L65" s="31">
        <v>621</v>
      </c>
      <c r="M65" s="31">
        <v>643.5</v>
      </c>
      <c r="N65" s="31">
        <v>628</v>
      </c>
      <c r="O65" s="31">
        <v>0</v>
      </c>
      <c r="P65" s="31">
        <v>0</v>
      </c>
      <c r="Q65" s="31">
        <v>0</v>
      </c>
      <c r="R65" s="31">
        <v>0</v>
      </c>
      <c r="S65" s="31">
        <v>5265.5</v>
      </c>
      <c r="T65" s="31"/>
      <c r="U65" s="31">
        <v>46.5</v>
      </c>
      <c r="V65" s="31">
        <v>253.75</v>
      </c>
      <c r="W65" s="31">
        <v>635</v>
      </c>
      <c r="X65" s="31">
        <v>630</v>
      </c>
      <c r="Y65" s="31">
        <v>634</v>
      </c>
      <c r="Z65" s="31">
        <v>637.5</v>
      </c>
      <c r="AA65" s="31">
        <v>631</v>
      </c>
      <c r="AB65" s="31">
        <v>560</v>
      </c>
      <c r="AC65" s="31">
        <v>624.5</v>
      </c>
      <c r="AD65" s="31">
        <v>647.5</v>
      </c>
      <c r="AE65" s="31">
        <v>0</v>
      </c>
      <c r="AF65" s="31">
        <v>0</v>
      </c>
      <c r="AG65" s="31">
        <v>0</v>
      </c>
      <c r="AH65" s="31">
        <v>0</v>
      </c>
      <c r="AI65" s="31">
        <v>5299.75</v>
      </c>
      <c r="AJ65" s="31"/>
      <c r="AK65" s="31">
        <v>45</v>
      </c>
      <c r="AL65" s="31">
        <v>254</v>
      </c>
      <c r="AM65" s="31">
        <v>607</v>
      </c>
      <c r="AN65" s="31">
        <v>623.5</v>
      </c>
      <c r="AO65" s="31">
        <v>628</v>
      </c>
      <c r="AP65" s="31">
        <v>630.5</v>
      </c>
      <c r="AQ65" s="31">
        <v>627</v>
      </c>
      <c r="AR65" s="31">
        <v>629</v>
      </c>
      <c r="AS65" s="31">
        <v>556.5</v>
      </c>
      <c r="AT65" s="31">
        <v>617.5</v>
      </c>
      <c r="AU65" s="31">
        <v>0</v>
      </c>
      <c r="AV65" s="31">
        <v>0</v>
      </c>
      <c r="AW65" s="31">
        <v>0</v>
      </c>
      <c r="AX65" s="31">
        <v>0</v>
      </c>
      <c r="AY65" s="31">
        <v>5218</v>
      </c>
      <c r="AZ65" s="31"/>
      <c r="BA65" s="31">
        <v>47.91</v>
      </c>
      <c r="BB65" s="31">
        <v>255.5</v>
      </c>
      <c r="BC65" s="31">
        <v>622</v>
      </c>
      <c r="BD65" s="31">
        <v>623.66</v>
      </c>
      <c r="BE65" s="31">
        <v>630</v>
      </c>
      <c r="BF65" s="31"/>
      <c r="BG65">
        <v>11769</v>
      </c>
      <c r="BJ65" s="30">
        <f t="shared" si="7"/>
        <v>5213.25</v>
      </c>
      <c r="BK65" s="30">
        <f t="shared" si="8"/>
        <v>5253.25</v>
      </c>
      <c r="BL65" s="30">
        <f t="shared" si="9"/>
        <v>5173</v>
      </c>
      <c r="BN65" s="30">
        <f t="shared" si="10"/>
        <v>0</v>
      </c>
      <c r="BO65" s="30">
        <f t="shared" si="11"/>
        <v>0</v>
      </c>
      <c r="BP65" s="30">
        <f t="shared" si="12"/>
        <v>0</v>
      </c>
    </row>
    <row r="66" spans="1:68" x14ac:dyDescent="0.35">
      <c r="A66" s="26" t="s">
        <v>137</v>
      </c>
      <c r="B66" t="s">
        <v>8980</v>
      </c>
      <c r="C66" s="25" t="s">
        <v>108</v>
      </c>
      <c r="E66" s="31">
        <v>14.5</v>
      </c>
      <c r="F66" s="31">
        <v>163</v>
      </c>
      <c r="G66" s="31">
        <v>164</v>
      </c>
      <c r="H66" s="31">
        <v>156</v>
      </c>
      <c r="I66" s="31">
        <v>172</v>
      </c>
      <c r="J66" s="31">
        <v>155</v>
      </c>
      <c r="K66" s="31">
        <v>176</v>
      </c>
      <c r="L66" s="31">
        <v>176</v>
      </c>
      <c r="M66" s="31">
        <v>153.5</v>
      </c>
      <c r="N66" s="31">
        <v>154.5</v>
      </c>
      <c r="O66" s="31">
        <v>0</v>
      </c>
      <c r="P66" s="31">
        <v>0</v>
      </c>
      <c r="Q66" s="31">
        <v>0</v>
      </c>
      <c r="R66" s="31">
        <v>0</v>
      </c>
      <c r="S66" s="31">
        <v>1484.5</v>
      </c>
      <c r="T66" s="31"/>
      <c r="U66" s="31">
        <v>14.25</v>
      </c>
      <c r="V66" s="31">
        <v>184</v>
      </c>
      <c r="W66" s="31">
        <v>171.5</v>
      </c>
      <c r="X66" s="31">
        <v>166</v>
      </c>
      <c r="Y66" s="31">
        <v>160.5</v>
      </c>
      <c r="Z66" s="31">
        <v>178</v>
      </c>
      <c r="AA66" s="31">
        <v>154.5</v>
      </c>
      <c r="AB66" s="31">
        <v>179.5</v>
      </c>
      <c r="AC66" s="31">
        <v>178.5</v>
      </c>
      <c r="AD66" s="31">
        <v>151.5</v>
      </c>
      <c r="AE66" s="31">
        <v>0</v>
      </c>
      <c r="AF66" s="31">
        <v>0</v>
      </c>
      <c r="AG66" s="31">
        <v>0</v>
      </c>
      <c r="AH66" s="31">
        <v>0</v>
      </c>
      <c r="AI66" s="31">
        <v>1538.25</v>
      </c>
      <c r="AJ66" s="31"/>
      <c r="AK66" s="31">
        <v>17.75</v>
      </c>
      <c r="AL66" s="31">
        <v>166.5</v>
      </c>
      <c r="AM66" s="31">
        <v>185</v>
      </c>
      <c r="AN66" s="31">
        <v>167.5</v>
      </c>
      <c r="AO66" s="31">
        <v>168.5</v>
      </c>
      <c r="AP66" s="31">
        <v>165.5</v>
      </c>
      <c r="AQ66" s="31">
        <v>174.5</v>
      </c>
      <c r="AR66" s="31">
        <v>157</v>
      </c>
      <c r="AS66" s="31">
        <v>179.5</v>
      </c>
      <c r="AT66" s="31">
        <v>171.5</v>
      </c>
      <c r="AU66" s="31">
        <v>0</v>
      </c>
      <c r="AV66" s="31">
        <v>0</v>
      </c>
      <c r="AW66" s="31">
        <v>0</v>
      </c>
      <c r="AX66" s="31">
        <v>0</v>
      </c>
      <c r="AY66" s="31">
        <v>1553.25</v>
      </c>
      <c r="AZ66" s="31"/>
      <c r="BA66" s="31">
        <v>15.5</v>
      </c>
      <c r="BB66" s="31">
        <v>171.16</v>
      </c>
      <c r="BC66" s="31">
        <v>173.5</v>
      </c>
      <c r="BD66" s="31">
        <v>163.16</v>
      </c>
      <c r="BE66" s="31">
        <v>167</v>
      </c>
      <c r="BF66" s="31"/>
      <c r="BG66">
        <v>3673</v>
      </c>
      <c r="BJ66" s="30">
        <f t="shared" si="7"/>
        <v>1470</v>
      </c>
      <c r="BK66" s="30">
        <f t="shared" si="8"/>
        <v>1524</v>
      </c>
      <c r="BL66" s="30">
        <f t="shared" si="9"/>
        <v>1535.5</v>
      </c>
      <c r="BN66" s="30">
        <f t="shared" si="10"/>
        <v>0</v>
      </c>
      <c r="BO66" s="30">
        <f t="shared" si="11"/>
        <v>0</v>
      </c>
      <c r="BP66" s="30">
        <f t="shared" si="12"/>
        <v>0</v>
      </c>
    </row>
    <row r="67" spans="1:68" x14ac:dyDescent="0.35">
      <c r="A67" s="26" t="s">
        <v>139</v>
      </c>
      <c r="B67" t="s">
        <v>8973</v>
      </c>
      <c r="C67" s="25" t="s">
        <v>108</v>
      </c>
      <c r="E67" s="31">
        <v>11.5</v>
      </c>
      <c r="F67" s="31">
        <v>112</v>
      </c>
      <c r="G67" s="31">
        <v>136</v>
      </c>
      <c r="H67" s="31">
        <v>136.5</v>
      </c>
      <c r="I67" s="31">
        <v>150.5</v>
      </c>
      <c r="J67" s="31">
        <v>140.5</v>
      </c>
      <c r="K67" s="31">
        <v>160</v>
      </c>
      <c r="L67" s="31">
        <v>151</v>
      </c>
      <c r="M67" s="31">
        <v>140.5</v>
      </c>
      <c r="N67" s="31">
        <v>167</v>
      </c>
      <c r="O67" s="31">
        <v>0</v>
      </c>
      <c r="P67" s="31">
        <v>0</v>
      </c>
      <c r="Q67" s="31">
        <v>0</v>
      </c>
      <c r="R67" s="31">
        <v>0</v>
      </c>
      <c r="S67" s="31">
        <v>1305.5</v>
      </c>
      <c r="T67" s="31"/>
      <c r="U67" s="31">
        <v>10.75</v>
      </c>
      <c r="V67" s="31">
        <v>122</v>
      </c>
      <c r="W67" s="31">
        <v>121</v>
      </c>
      <c r="X67" s="31">
        <v>138.5</v>
      </c>
      <c r="Y67" s="31">
        <v>147</v>
      </c>
      <c r="Z67" s="31">
        <v>149.5</v>
      </c>
      <c r="AA67" s="31">
        <v>139.5</v>
      </c>
      <c r="AB67" s="31">
        <v>161</v>
      </c>
      <c r="AC67" s="31">
        <v>153.5</v>
      </c>
      <c r="AD67" s="31">
        <v>141</v>
      </c>
      <c r="AE67" s="31">
        <v>0</v>
      </c>
      <c r="AF67" s="31">
        <v>0</v>
      </c>
      <c r="AG67" s="31">
        <v>0</v>
      </c>
      <c r="AH67" s="31">
        <v>0</v>
      </c>
      <c r="AI67" s="31">
        <v>1283.75</v>
      </c>
      <c r="AJ67" s="31"/>
      <c r="AK67" s="31">
        <v>11.25</v>
      </c>
      <c r="AL67" s="31">
        <v>122.75</v>
      </c>
      <c r="AM67" s="31">
        <v>141.5</v>
      </c>
      <c r="AN67" s="31">
        <v>129</v>
      </c>
      <c r="AO67" s="31">
        <v>144</v>
      </c>
      <c r="AP67" s="31">
        <v>160</v>
      </c>
      <c r="AQ67" s="31">
        <v>154.5</v>
      </c>
      <c r="AR67" s="31">
        <v>154</v>
      </c>
      <c r="AS67" s="31">
        <v>172.5</v>
      </c>
      <c r="AT67" s="31">
        <v>167</v>
      </c>
      <c r="AU67" s="31">
        <v>0</v>
      </c>
      <c r="AV67" s="31">
        <v>0</v>
      </c>
      <c r="AW67" s="31">
        <v>0</v>
      </c>
      <c r="AX67" s="31">
        <v>0</v>
      </c>
      <c r="AY67" s="31">
        <v>1356.5</v>
      </c>
      <c r="AZ67" s="31"/>
      <c r="BA67" s="31">
        <v>11.16</v>
      </c>
      <c r="BB67" s="31">
        <v>118.91</v>
      </c>
      <c r="BC67" s="31">
        <v>132.83000000000001</v>
      </c>
      <c r="BD67" s="31">
        <v>134.66</v>
      </c>
      <c r="BE67" s="31">
        <v>147.16</v>
      </c>
      <c r="BF67" s="31"/>
      <c r="BG67">
        <v>3419</v>
      </c>
      <c r="BJ67" s="30">
        <f t="shared" si="7"/>
        <v>1294</v>
      </c>
      <c r="BK67" s="30">
        <f t="shared" si="8"/>
        <v>1273</v>
      </c>
      <c r="BL67" s="30">
        <f t="shared" si="9"/>
        <v>1345.25</v>
      </c>
      <c r="BN67" s="30">
        <f t="shared" si="10"/>
        <v>0</v>
      </c>
      <c r="BO67" s="30">
        <f t="shared" si="11"/>
        <v>0</v>
      </c>
      <c r="BP67" s="30">
        <f t="shared" si="12"/>
        <v>0</v>
      </c>
    </row>
    <row r="68" spans="1:68" x14ac:dyDescent="0.35">
      <c r="A68" s="26" t="s">
        <v>141</v>
      </c>
      <c r="B68" t="s">
        <v>8965</v>
      </c>
      <c r="C68" s="25" t="s">
        <v>108</v>
      </c>
      <c r="E68" s="31">
        <v>17</v>
      </c>
      <c r="F68" s="31">
        <v>173.5</v>
      </c>
      <c r="G68" s="31">
        <v>204.5</v>
      </c>
      <c r="H68" s="31">
        <v>204</v>
      </c>
      <c r="I68" s="31">
        <v>181</v>
      </c>
      <c r="J68" s="31">
        <v>208</v>
      </c>
      <c r="K68" s="31">
        <v>186</v>
      </c>
      <c r="L68" s="31">
        <v>191</v>
      </c>
      <c r="M68" s="31">
        <v>207.5</v>
      </c>
      <c r="N68" s="31">
        <v>214</v>
      </c>
      <c r="O68" s="31">
        <v>0</v>
      </c>
      <c r="P68" s="31">
        <v>0</v>
      </c>
      <c r="Q68" s="31">
        <v>0</v>
      </c>
      <c r="R68" s="31">
        <v>0</v>
      </c>
      <c r="S68" s="31">
        <v>1786.5</v>
      </c>
      <c r="T68" s="31"/>
      <c r="U68" s="31">
        <v>14.75</v>
      </c>
      <c r="V68" s="31">
        <v>160</v>
      </c>
      <c r="W68" s="31">
        <v>184</v>
      </c>
      <c r="X68" s="31">
        <v>204.5</v>
      </c>
      <c r="Y68" s="31">
        <v>214</v>
      </c>
      <c r="Z68" s="31">
        <v>191.5</v>
      </c>
      <c r="AA68" s="31">
        <v>220.5</v>
      </c>
      <c r="AB68" s="31">
        <v>192</v>
      </c>
      <c r="AC68" s="31">
        <v>196</v>
      </c>
      <c r="AD68" s="31">
        <v>206.5</v>
      </c>
      <c r="AE68" s="31">
        <v>0</v>
      </c>
      <c r="AF68" s="31">
        <v>0</v>
      </c>
      <c r="AG68" s="31">
        <v>0</v>
      </c>
      <c r="AH68" s="31">
        <v>0</v>
      </c>
      <c r="AI68" s="31">
        <v>1783.75</v>
      </c>
      <c r="AJ68" s="31"/>
      <c r="AK68" s="31">
        <v>16.25</v>
      </c>
      <c r="AL68" s="31">
        <v>179.25</v>
      </c>
      <c r="AM68" s="31">
        <v>170</v>
      </c>
      <c r="AN68" s="31">
        <v>194</v>
      </c>
      <c r="AO68" s="31">
        <v>206.5</v>
      </c>
      <c r="AP68" s="31">
        <v>217.5</v>
      </c>
      <c r="AQ68" s="31">
        <v>193.5</v>
      </c>
      <c r="AR68" s="31">
        <v>221</v>
      </c>
      <c r="AS68" s="31">
        <v>192</v>
      </c>
      <c r="AT68" s="31">
        <v>193</v>
      </c>
      <c r="AU68" s="31">
        <v>0</v>
      </c>
      <c r="AV68" s="31">
        <v>0</v>
      </c>
      <c r="AW68" s="31">
        <v>0</v>
      </c>
      <c r="AX68" s="31">
        <v>0</v>
      </c>
      <c r="AY68" s="31">
        <v>1783</v>
      </c>
      <c r="AZ68" s="31"/>
      <c r="BA68" s="31">
        <v>16</v>
      </c>
      <c r="BB68" s="31">
        <v>170.91</v>
      </c>
      <c r="BC68" s="31">
        <v>186.16</v>
      </c>
      <c r="BD68" s="31">
        <v>200.83</v>
      </c>
      <c r="BE68" s="31">
        <v>200.5</v>
      </c>
      <c r="BF68" s="31"/>
      <c r="BG68">
        <v>10711</v>
      </c>
      <c r="BJ68" s="30">
        <f t="shared" si="7"/>
        <v>1769.5</v>
      </c>
      <c r="BK68" s="30">
        <f t="shared" si="8"/>
        <v>1769</v>
      </c>
      <c r="BL68" s="30">
        <f t="shared" si="9"/>
        <v>1766.75</v>
      </c>
      <c r="BN68" s="30">
        <f t="shared" si="10"/>
        <v>0</v>
      </c>
      <c r="BO68" s="30">
        <f t="shared" si="11"/>
        <v>0</v>
      </c>
      <c r="BP68" s="30">
        <f t="shared" si="12"/>
        <v>0</v>
      </c>
    </row>
    <row r="69" spans="1:68" x14ac:dyDescent="0.35">
      <c r="A69" s="26" t="s">
        <v>143</v>
      </c>
      <c r="B69" t="s">
        <v>8957</v>
      </c>
      <c r="C69" s="25" t="s">
        <v>108</v>
      </c>
      <c r="E69" s="31">
        <v>6.25</v>
      </c>
      <c r="F69" s="31">
        <v>48.5</v>
      </c>
      <c r="G69" s="31">
        <v>48.5</v>
      </c>
      <c r="H69" s="31">
        <v>45</v>
      </c>
      <c r="I69" s="31">
        <v>56</v>
      </c>
      <c r="J69" s="31">
        <v>61</v>
      </c>
      <c r="K69" s="31">
        <v>60</v>
      </c>
      <c r="L69" s="31">
        <v>45</v>
      </c>
      <c r="M69" s="31">
        <v>57</v>
      </c>
      <c r="N69" s="31">
        <v>56</v>
      </c>
      <c r="O69" s="31">
        <v>0</v>
      </c>
      <c r="P69" s="31">
        <v>0</v>
      </c>
      <c r="Q69" s="31">
        <v>0</v>
      </c>
      <c r="R69" s="31">
        <v>0</v>
      </c>
      <c r="S69" s="31">
        <v>483.25</v>
      </c>
      <c r="T69" s="31"/>
      <c r="U69" s="31">
        <v>3.75</v>
      </c>
      <c r="V69" s="31">
        <v>51</v>
      </c>
      <c r="W69" s="31">
        <v>48.5</v>
      </c>
      <c r="X69" s="31">
        <v>49</v>
      </c>
      <c r="Y69" s="31">
        <v>45.5</v>
      </c>
      <c r="Z69" s="31">
        <v>53.5</v>
      </c>
      <c r="AA69" s="31">
        <v>62</v>
      </c>
      <c r="AB69" s="31">
        <v>59</v>
      </c>
      <c r="AC69" s="31">
        <v>47</v>
      </c>
      <c r="AD69" s="31">
        <v>59</v>
      </c>
      <c r="AE69" s="31">
        <v>0</v>
      </c>
      <c r="AF69" s="31">
        <v>0</v>
      </c>
      <c r="AG69" s="31">
        <v>0</v>
      </c>
      <c r="AH69" s="31">
        <v>0</v>
      </c>
      <c r="AI69" s="31">
        <v>478.25</v>
      </c>
      <c r="AJ69" s="31"/>
      <c r="AK69" s="31">
        <v>5.25</v>
      </c>
      <c r="AL69" s="31">
        <v>51</v>
      </c>
      <c r="AM69" s="31">
        <v>54</v>
      </c>
      <c r="AN69" s="31">
        <v>48</v>
      </c>
      <c r="AO69" s="31">
        <v>49</v>
      </c>
      <c r="AP69" s="31">
        <v>49</v>
      </c>
      <c r="AQ69" s="31">
        <v>54</v>
      </c>
      <c r="AR69" s="31">
        <v>64</v>
      </c>
      <c r="AS69" s="31">
        <v>57</v>
      </c>
      <c r="AT69" s="31">
        <v>48.5</v>
      </c>
      <c r="AU69" s="31">
        <v>0</v>
      </c>
      <c r="AV69" s="31">
        <v>0</v>
      </c>
      <c r="AW69" s="31">
        <v>0</v>
      </c>
      <c r="AX69" s="31">
        <v>0</v>
      </c>
      <c r="AY69" s="31">
        <v>479.75</v>
      </c>
      <c r="AZ69" s="31"/>
      <c r="BA69" s="31">
        <v>5.08</v>
      </c>
      <c r="BB69" s="31">
        <v>50.16</v>
      </c>
      <c r="BC69" s="31">
        <v>50.33</v>
      </c>
      <c r="BD69" s="31">
        <v>47.33</v>
      </c>
      <c r="BE69" s="31">
        <v>50.16</v>
      </c>
      <c r="BF69" s="31"/>
      <c r="BG69">
        <v>2658</v>
      </c>
      <c r="BJ69" s="30">
        <f t="shared" si="7"/>
        <v>477</v>
      </c>
      <c r="BK69" s="30">
        <f t="shared" si="8"/>
        <v>474.5</v>
      </c>
      <c r="BL69" s="30">
        <f t="shared" si="9"/>
        <v>474.5</v>
      </c>
      <c r="BN69" s="30">
        <f t="shared" si="10"/>
        <v>0</v>
      </c>
      <c r="BO69" s="30">
        <f t="shared" si="11"/>
        <v>0</v>
      </c>
      <c r="BP69" s="30">
        <f t="shared" si="12"/>
        <v>0</v>
      </c>
    </row>
    <row r="70" spans="1:68" x14ac:dyDescent="0.35">
      <c r="A70" s="26" t="s">
        <v>145</v>
      </c>
      <c r="B70" t="s">
        <v>8949</v>
      </c>
      <c r="C70" s="25" t="s">
        <v>108</v>
      </c>
      <c r="E70" s="31">
        <v>12.25</v>
      </c>
      <c r="F70" s="31">
        <v>116</v>
      </c>
      <c r="G70" s="31">
        <v>135.5</v>
      </c>
      <c r="H70" s="31">
        <v>120.5</v>
      </c>
      <c r="I70" s="31">
        <v>136</v>
      </c>
      <c r="J70" s="31">
        <v>127.5</v>
      </c>
      <c r="K70" s="31">
        <v>137.5</v>
      </c>
      <c r="L70" s="31">
        <v>123</v>
      </c>
      <c r="M70" s="31">
        <v>137.5</v>
      </c>
      <c r="N70" s="31">
        <v>126.5</v>
      </c>
      <c r="O70" s="31">
        <v>0</v>
      </c>
      <c r="P70" s="31">
        <v>0</v>
      </c>
      <c r="Q70" s="31">
        <v>0</v>
      </c>
      <c r="R70" s="31">
        <v>0</v>
      </c>
      <c r="S70" s="31">
        <v>1172.25</v>
      </c>
      <c r="T70" s="31"/>
      <c r="U70" s="31">
        <v>15.75</v>
      </c>
      <c r="V70" s="31">
        <v>117</v>
      </c>
      <c r="W70" s="31">
        <v>127</v>
      </c>
      <c r="X70" s="31">
        <v>139.5</v>
      </c>
      <c r="Y70" s="31">
        <v>126</v>
      </c>
      <c r="Z70" s="31">
        <v>135.5</v>
      </c>
      <c r="AA70" s="31">
        <v>131.5</v>
      </c>
      <c r="AB70" s="31">
        <v>136.5</v>
      </c>
      <c r="AC70" s="31">
        <v>124</v>
      </c>
      <c r="AD70" s="31">
        <v>139.5</v>
      </c>
      <c r="AE70" s="31">
        <v>0</v>
      </c>
      <c r="AF70" s="31">
        <v>0</v>
      </c>
      <c r="AG70" s="31">
        <v>0</v>
      </c>
      <c r="AH70" s="31">
        <v>0</v>
      </c>
      <c r="AI70" s="31">
        <v>1192.25</v>
      </c>
      <c r="AJ70" s="31"/>
      <c r="AK70" s="31">
        <v>14</v>
      </c>
      <c r="AL70" s="31">
        <v>119.5</v>
      </c>
      <c r="AM70" s="31">
        <v>126.5</v>
      </c>
      <c r="AN70" s="31">
        <v>128</v>
      </c>
      <c r="AO70" s="31">
        <v>149.5</v>
      </c>
      <c r="AP70" s="31">
        <v>132</v>
      </c>
      <c r="AQ70" s="31">
        <v>133</v>
      </c>
      <c r="AR70" s="31">
        <v>144</v>
      </c>
      <c r="AS70" s="31">
        <v>134</v>
      </c>
      <c r="AT70" s="31">
        <v>130.5</v>
      </c>
      <c r="AU70" s="31">
        <v>0</v>
      </c>
      <c r="AV70" s="31">
        <v>0</v>
      </c>
      <c r="AW70" s="31">
        <v>0</v>
      </c>
      <c r="AX70" s="31">
        <v>0</v>
      </c>
      <c r="AY70" s="31">
        <v>1211</v>
      </c>
      <c r="AZ70" s="31"/>
      <c r="BA70" s="31">
        <v>14</v>
      </c>
      <c r="BB70" s="31">
        <v>117.5</v>
      </c>
      <c r="BC70" s="31">
        <v>129.66</v>
      </c>
      <c r="BD70" s="31">
        <v>129.33000000000001</v>
      </c>
      <c r="BE70" s="31">
        <v>137.16</v>
      </c>
      <c r="BF70" s="31"/>
      <c r="BG70">
        <v>13147</v>
      </c>
      <c r="BJ70" s="30">
        <f t="shared" si="7"/>
        <v>1160</v>
      </c>
      <c r="BK70" s="30">
        <f t="shared" si="8"/>
        <v>1176.5</v>
      </c>
      <c r="BL70" s="30">
        <f t="shared" si="9"/>
        <v>1197</v>
      </c>
      <c r="BN70" s="30">
        <f t="shared" si="10"/>
        <v>0</v>
      </c>
      <c r="BO70" s="30">
        <f t="shared" si="11"/>
        <v>0</v>
      </c>
      <c r="BP70" s="30">
        <f t="shared" si="12"/>
        <v>0</v>
      </c>
    </row>
    <row r="71" spans="1:68" x14ac:dyDescent="0.35">
      <c r="A71" s="26" t="s">
        <v>147</v>
      </c>
      <c r="B71" t="s">
        <v>8942</v>
      </c>
      <c r="C71" s="25" t="s">
        <v>108</v>
      </c>
      <c r="E71" s="31">
        <v>6.75</v>
      </c>
      <c r="F71" s="31">
        <v>81.5</v>
      </c>
      <c r="G71" s="31">
        <v>103</v>
      </c>
      <c r="H71" s="31">
        <v>93.5</v>
      </c>
      <c r="I71" s="31">
        <v>90.5</v>
      </c>
      <c r="J71" s="31">
        <v>124</v>
      </c>
      <c r="K71" s="31">
        <v>91.5</v>
      </c>
      <c r="L71" s="31">
        <v>89.5</v>
      </c>
      <c r="M71" s="31">
        <v>100.5</v>
      </c>
      <c r="N71" s="31">
        <v>102</v>
      </c>
      <c r="O71" s="31">
        <v>0</v>
      </c>
      <c r="P71" s="31">
        <v>0</v>
      </c>
      <c r="Q71" s="31">
        <v>0</v>
      </c>
      <c r="R71" s="31">
        <v>0</v>
      </c>
      <c r="S71" s="31">
        <v>882.75</v>
      </c>
      <c r="T71" s="31"/>
      <c r="U71" s="31">
        <v>9.75</v>
      </c>
      <c r="V71" s="31">
        <v>79</v>
      </c>
      <c r="W71" s="31">
        <v>91.5</v>
      </c>
      <c r="X71" s="31">
        <v>87.5</v>
      </c>
      <c r="Y71" s="31">
        <v>86</v>
      </c>
      <c r="Z71" s="31">
        <v>90.5</v>
      </c>
      <c r="AA71" s="31">
        <v>121</v>
      </c>
      <c r="AB71" s="31">
        <v>84.5</v>
      </c>
      <c r="AC71" s="31">
        <v>93</v>
      </c>
      <c r="AD71" s="31">
        <v>103.5</v>
      </c>
      <c r="AE71" s="31">
        <v>0</v>
      </c>
      <c r="AF71" s="31">
        <v>0</v>
      </c>
      <c r="AG71" s="31">
        <v>0</v>
      </c>
      <c r="AH71" s="31">
        <v>0</v>
      </c>
      <c r="AI71" s="31">
        <v>846.25</v>
      </c>
      <c r="AJ71" s="31"/>
      <c r="AK71" s="31">
        <v>12</v>
      </c>
      <c r="AL71" s="31">
        <v>84</v>
      </c>
      <c r="AM71" s="31">
        <v>83.5</v>
      </c>
      <c r="AN71" s="31">
        <v>91</v>
      </c>
      <c r="AO71" s="31">
        <v>101</v>
      </c>
      <c r="AP71" s="31">
        <v>89</v>
      </c>
      <c r="AQ71" s="31">
        <v>88.5</v>
      </c>
      <c r="AR71" s="31">
        <v>117</v>
      </c>
      <c r="AS71" s="31">
        <v>86</v>
      </c>
      <c r="AT71" s="31">
        <v>94.5</v>
      </c>
      <c r="AU71" s="31">
        <v>0</v>
      </c>
      <c r="AV71" s="31">
        <v>0</v>
      </c>
      <c r="AW71" s="31">
        <v>0</v>
      </c>
      <c r="AX71" s="31">
        <v>0</v>
      </c>
      <c r="AY71" s="31">
        <v>846.5</v>
      </c>
      <c r="AZ71" s="31"/>
      <c r="BA71" s="31">
        <v>9.5</v>
      </c>
      <c r="BB71" s="31">
        <v>81.5</v>
      </c>
      <c r="BC71" s="31">
        <v>92.66</v>
      </c>
      <c r="BD71" s="31">
        <v>90.66</v>
      </c>
      <c r="BE71" s="31">
        <v>92.5</v>
      </c>
      <c r="BF71" s="31"/>
      <c r="BG71">
        <v>5165</v>
      </c>
      <c r="BJ71" s="30">
        <f t="shared" si="7"/>
        <v>876</v>
      </c>
      <c r="BK71" s="30">
        <f t="shared" si="8"/>
        <v>836.5</v>
      </c>
      <c r="BL71" s="30">
        <f t="shared" si="9"/>
        <v>834.5</v>
      </c>
      <c r="BN71" s="30">
        <f t="shared" si="10"/>
        <v>0</v>
      </c>
      <c r="BO71" s="30">
        <f t="shared" si="11"/>
        <v>0</v>
      </c>
      <c r="BP71" s="30">
        <f t="shared" si="12"/>
        <v>0</v>
      </c>
    </row>
    <row r="72" spans="1:68" x14ac:dyDescent="0.35">
      <c r="A72" s="26" t="s">
        <v>149</v>
      </c>
      <c r="B72" t="s">
        <v>8934</v>
      </c>
      <c r="C72" s="25" t="s">
        <v>108</v>
      </c>
      <c r="E72" s="31">
        <v>43.75</v>
      </c>
      <c r="F72" s="31">
        <v>236.5</v>
      </c>
      <c r="G72" s="31">
        <v>467.5</v>
      </c>
      <c r="H72" s="31">
        <v>489.5</v>
      </c>
      <c r="I72" s="31">
        <v>503</v>
      </c>
      <c r="J72" s="31">
        <v>540</v>
      </c>
      <c r="K72" s="31">
        <v>538</v>
      </c>
      <c r="L72" s="31">
        <v>578.5</v>
      </c>
      <c r="M72" s="31">
        <v>605</v>
      </c>
      <c r="N72" s="31">
        <v>620.5</v>
      </c>
      <c r="O72" s="31">
        <v>0</v>
      </c>
      <c r="P72" s="31">
        <v>0</v>
      </c>
      <c r="Q72" s="31">
        <v>0</v>
      </c>
      <c r="R72" s="31">
        <v>0</v>
      </c>
      <c r="S72" s="31">
        <v>4622.25</v>
      </c>
      <c r="T72" s="31"/>
      <c r="U72" s="31">
        <v>38.5</v>
      </c>
      <c r="V72" s="31">
        <v>203.75</v>
      </c>
      <c r="W72" s="31">
        <v>447.5</v>
      </c>
      <c r="X72" s="31">
        <v>471</v>
      </c>
      <c r="Y72" s="31">
        <v>506</v>
      </c>
      <c r="Z72" s="31">
        <v>515.5</v>
      </c>
      <c r="AA72" s="31">
        <v>554.5</v>
      </c>
      <c r="AB72" s="31">
        <v>540</v>
      </c>
      <c r="AC72" s="31">
        <v>588</v>
      </c>
      <c r="AD72" s="31">
        <v>615.5</v>
      </c>
      <c r="AE72" s="31">
        <v>0</v>
      </c>
      <c r="AF72" s="31">
        <v>0</v>
      </c>
      <c r="AG72" s="31">
        <v>0</v>
      </c>
      <c r="AH72" s="31">
        <v>0</v>
      </c>
      <c r="AI72" s="31">
        <v>4480.25</v>
      </c>
      <c r="AJ72" s="31"/>
      <c r="AK72" s="31">
        <v>43.25</v>
      </c>
      <c r="AL72" s="31">
        <v>206</v>
      </c>
      <c r="AM72" s="31">
        <v>437.5</v>
      </c>
      <c r="AN72" s="31">
        <v>459</v>
      </c>
      <c r="AO72" s="31">
        <v>471.5</v>
      </c>
      <c r="AP72" s="31">
        <v>504</v>
      </c>
      <c r="AQ72" s="31">
        <v>529</v>
      </c>
      <c r="AR72" s="31">
        <v>544.5</v>
      </c>
      <c r="AS72" s="31">
        <v>560</v>
      </c>
      <c r="AT72" s="31">
        <v>585.5</v>
      </c>
      <c r="AU72" s="31">
        <v>0</v>
      </c>
      <c r="AV72" s="31">
        <v>0</v>
      </c>
      <c r="AW72" s="31">
        <v>0</v>
      </c>
      <c r="AX72" s="31">
        <v>0</v>
      </c>
      <c r="AY72" s="31">
        <v>4340.25</v>
      </c>
      <c r="AZ72" s="31"/>
      <c r="BA72" s="31">
        <v>41.83</v>
      </c>
      <c r="BB72" s="31">
        <v>215.41</v>
      </c>
      <c r="BC72" s="31">
        <v>450.83</v>
      </c>
      <c r="BD72" s="31">
        <v>473.16</v>
      </c>
      <c r="BE72" s="31">
        <v>493.5</v>
      </c>
      <c r="BF72" s="31"/>
      <c r="BG72">
        <v>11643</v>
      </c>
      <c r="BJ72" s="30">
        <f t="shared" si="7"/>
        <v>4578.5</v>
      </c>
      <c r="BK72" s="30">
        <f t="shared" si="8"/>
        <v>4441.75</v>
      </c>
      <c r="BL72" s="30">
        <f t="shared" si="9"/>
        <v>4297</v>
      </c>
      <c r="BN72" s="30">
        <f t="shared" si="10"/>
        <v>0</v>
      </c>
      <c r="BO72" s="30">
        <f t="shared" si="11"/>
        <v>0</v>
      </c>
      <c r="BP72" s="30">
        <f t="shared" si="12"/>
        <v>0</v>
      </c>
    </row>
    <row r="73" spans="1:68" x14ac:dyDescent="0.35">
      <c r="A73" s="26" t="s">
        <v>151</v>
      </c>
      <c r="B73" t="s">
        <v>8926</v>
      </c>
      <c r="C73" s="25" t="s">
        <v>108</v>
      </c>
      <c r="E73" s="31">
        <v>3.5</v>
      </c>
      <c r="F73" s="31">
        <v>110.5</v>
      </c>
      <c r="G73" s="31">
        <v>144</v>
      </c>
      <c r="H73" s="31">
        <v>119.5</v>
      </c>
      <c r="I73" s="31">
        <v>118.5</v>
      </c>
      <c r="J73" s="31">
        <v>146</v>
      </c>
      <c r="K73" s="31">
        <v>114</v>
      </c>
      <c r="L73" s="31">
        <v>126.5</v>
      </c>
      <c r="M73" s="31">
        <v>151</v>
      </c>
      <c r="N73" s="31">
        <v>160</v>
      </c>
      <c r="O73" s="31">
        <v>0</v>
      </c>
      <c r="P73" s="31">
        <v>0</v>
      </c>
      <c r="Q73" s="31">
        <v>0</v>
      </c>
      <c r="R73" s="31">
        <v>0</v>
      </c>
      <c r="S73" s="31">
        <v>1193.5</v>
      </c>
      <c r="T73" s="31"/>
      <c r="U73" s="31">
        <v>4</v>
      </c>
      <c r="V73" s="31">
        <v>119.5</v>
      </c>
      <c r="W73" s="31">
        <v>122</v>
      </c>
      <c r="X73" s="31">
        <v>150</v>
      </c>
      <c r="Y73" s="31">
        <v>126.5</v>
      </c>
      <c r="Z73" s="31">
        <v>118.5</v>
      </c>
      <c r="AA73" s="31">
        <v>150.5</v>
      </c>
      <c r="AB73" s="31">
        <v>113</v>
      </c>
      <c r="AC73" s="31">
        <v>124</v>
      </c>
      <c r="AD73" s="31">
        <v>145.5</v>
      </c>
      <c r="AE73" s="31">
        <v>0</v>
      </c>
      <c r="AF73" s="31">
        <v>0</v>
      </c>
      <c r="AG73" s="31">
        <v>0</v>
      </c>
      <c r="AH73" s="31">
        <v>0</v>
      </c>
      <c r="AI73" s="31">
        <v>1173.5</v>
      </c>
      <c r="AJ73" s="31"/>
      <c r="AK73" s="31">
        <v>8.5</v>
      </c>
      <c r="AL73" s="31">
        <v>107</v>
      </c>
      <c r="AM73" s="31">
        <v>126</v>
      </c>
      <c r="AN73" s="31">
        <v>126.5</v>
      </c>
      <c r="AO73" s="31">
        <v>155</v>
      </c>
      <c r="AP73" s="31">
        <v>133.5</v>
      </c>
      <c r="AQ73" s="31">
        <v>121.5</v>
      </c>
      <c r="AR73" s="31">
        <v>156.5</v>
      </c>
      <c r="AS73" s="31">
        <v>115.5</v>
      </c>
      <c r="AT73" s="31">
        <v>127</v>
      </c>
      <c r="AU73" s="31">
        <v>0</v>
      </c>
      <c r="AV73" s="31">
        <v>0</v>
      </c>
      <c r="AW73" s="31">
        <v>0</v>
      </c>
      <c r="AX73" s="31">
        <v>0</v>
      </c>
      <c r="AY73" s="31">
        <v>1177</v>
      </c>
      <c r="AZ73" s="31"/>
      <c r="BA73" s="31">
        <v>5.33</v>
      </c>
      <c r="BB73" s="31">
        <v>112.33</v>
      </c>
      <c r="BC73" s="31">
        <v>130.66</v>
      </c>
      <c r="BD73" s="31">
        <v>132</v>
      </c>
      <c r="BE73" s="31">
        <v>133.33000000000001</v>
      </c>
      <c r="BF73" s="31"/>
      <c r="BG73">
        <v>3540</v>
      </c>
      <c r="BJ73" s="30">
        <f t="shared" ref="BJ73:BJ136" si="13">SUM(F73:R73)</f>
        <v>1190</v>
      </c>
      <c r="BK73" s="30">
        <f t="shared" ref="BK73:BK136" si="14">SUM(V73:AH73)</f>
        <v>1169.5</v>
      </c>
      <c r="BL73" s="30">
        <f t="shared" ref="BL73:BL136" si="15">SUM(AL73:AX73)</f>
        <v>1168.5</v>
      </c>
      <c r="BN73" s="30">
        <f t="shared" ref="BN73:BN136" si="16">S73-E73-BJ73</f>
        <v>0</v>
      </c>
      <c r="BO73" s="30">
        <f t="shared" ref="BO73:BO136" si="17">AI73-U73-BK73</f>
        <v>0</v>
      </c>
      <c r="BP73" s="30">
        <f t="shared" ref="BP73:BP136" si="18">AY73-AK73-BL73</f>
        <v>0</v>
      </c>
    </row>
    <row r="74" spans="1:68" x14ac:dyDescent="0.35">
      <c r="A74" s="26" t="s">
        <v>153</v>
      </c>
      <c r="B74" t="s">
        <v>8917</v>
      </c>
      <c r="C74" s="25" t="s">
        <v>108</v>
      </c>
      <c r="E74" s="31">
        <v>9.5</v>
      </c>
      <c r="F74" s="31">
        <v>152.5</v>
      </c>
      <c r="G74" s="31">
        <v>158</v>
      </c>
      <c r="H74" s="31">
        <v>168</v>
      </c>
      <c r="I74" s="31">
        <v>201.5</v>
      </c>
      <c r="J74" s="31">
        <v>183</v>
      </c>
      <c r="K74" s="31">
        <v>176</v>
      </c>
      <c r="L74" s="31">
        <v>200.5</v>
      </c>
      <c r="M74" s="31">
        <v>190</v>
      </c>
      <c r="N74" s="31">
        <v>228.5</v>
      </c>
      <c r="O74" s="31">
        <v>0</v>
      </c>
      <c r="P74" s="31">
        <v>0</v>
      </c>
      <c r="Q74" s="31">
        <v>0</v>
      </c>
      <c r="R74" s="31">
        <v>0</v>
      </c>
      <c r="S74" s="31">
        <v>1667.5</v>
      </c>
      <c r="T74" s="31"/>
      <c r="U74" s="31">
        <v>12.25</v>
      </c>
      <c r="V74" s="31">
        <v>134.5</v>
      </c>
      <c r="W74" s="31">
        <v>193</v>
      </c>
      <c r="X74" s="31">
        <v>171</v>
      </c>
      <c r="Y74" s="31">
        <v>174</v>
      </c>
      <c r="Z74" s="31">
        <v>207</v>
      </c>
      <c r="AA74" s="31">
        <v>187.5</v>
      </c>
      <c r="AB74" s="31">
        <v>176</v>
      </c>
      <c r="AC74" s="31">
        <v>206</v>
      </c>
      <c r="AD74" s="31">
        <v>196</v>
      </c>
      <c r="AE74" s="31">
        <v>0</v>
      </c>
      <c r="AF74" s="31">
        <v>0</v>
      </c>
      <c r="AG74" s="31">
        <v>0</v>
      </c>
      <c r="AH74" s="31">
        <v>0</v>
      </c>
      <c r="AI74" s="31">
        <v>1657.25</v>
      </c>
      <c r="AJ74" s="31"/>
      <c r="AK74" s="31">
        <v>11.75</v>
      </c>
      <c r="AL74" s="31">
        <v>155</v>
      </c>
      <c r="AM74" s="31">
        <v>165</v>
      </c>
      <c r="AN74" s="31">
        <v>200.5</v>
      </c>
      <c r="AO74" s="31">
        <v>175</v>
      </c>
      <c r="AP74" s="31">
        <v>189.5</v>
      </c>
      <c r="AQ74" s="31">
        <v>200.5</v>
      </c>
      <c r="AR74" s="31">
        <v>193</v>
      </c>
      <c r="AS74" s="31">
        <v>177.5</v>
      </c>
      <c r="AT74" s="31">
        <v>210</v>
      </c>
      <c r="AU74" s="31">
        <v>0</v>
      </c>
      <c r="AV74" s="31">
        <v>0</v>
      </c>
      <c r="AW74" s="31">
        <v>0</v>
      </c>
      <c r="AX74" s="31">
        <v>0</v>
      </c>
      <c r="AY74" s="31">
        <v>1677.75</v>
      </c>
      <c r="AZ74" s="31"/>
      <c r="BA74" s="31">
        <v>11.16</v>
      </c>
      <c r="BB74" s="31">
        <v>147.33000000000001</v>
      </c>
      <c r="BC74" s="31">
        <v>172</v>
      </c>
      <c r="BD74" s="31">
        <v>179.83</v>
      </c>
      <c r="BE74" s="31">
        <v>183.5</v>
      </c>
      <c r="BF74" s="31"/>
      <c r="BG74">
        <v>3135</v>
      </c>
      <c r="BJ74" s="30">
        <f t="shared" si="13"/>
        <v>1658</v>
      </c>
      <c r="BK74" s="30">
        <f t="shared" si="14"/>
        <v>1645</v>
      </c>
      <c r="BL74" s="30">
        <f t="shared" si="15"/>
        <v>1666</v>
      </c>
      <c r="BN74" s="30">
        <f t="shared" si="16"/>
        <v>0</v>
      </c>
      <c r="BO74" s="30">
        <f t="shared" si="17"/>
        <v>0</v>
      </c>
      <c r="BP74" s="30">
        <f t="shared" si="18"/>
        <v>0</v>
      </c>
    </row>
    <row r="75" spans="1:68" x14ac:dyDescent="0.35">
      <c r="A75" s="26" t="s">
        <v>155</v>
      </c>
      <c r="B75" t="s">
        <v>8909</v>
      </c>
      <c r="C75" s="25" t="s">
        <v>108</v>
      </c>
      <c r="E75" s="31">
        <v>3</v>
      </c>
      <c r="F75" s="31">
        <v>52.5</v>
      </c>
      <c r="G75" s="31">
        <v>77.5</v>
      </c>
      <c r="H75" s="31">
        <v>70</v>
      </c>
      <c r="I75" s="31">
        <v>88</v>
      </c>
      <c r="J75" s="31">
        <v>87.5</v>
      </c>
      <c r="K75" s="31">
        <v>82</v>
      </c>
      <c r="L75" s="31">
        <v>90</v>
      </c>
      <c r="M75" s="31">
        <v>82</v>
      </c>
      <c r="N75" s="31">
        <v>95</v>
      </c>
      <c r="O75" s="31">
        <v>0</v>
      </c>
      <c r="P75" s="31">
        <v>0</v>
      </c>
      <c r="Q75" s="31">
        <v>0</v>
      </c>
      <c r="R75" s="31">
        <v>0</v>
      </c>
      <c r="S75" s="31">
        <v>727.5</v>
      </c>
      <c r="T75" s="31"/>
      <c r="U75" s="31">
        <v>1</v>
      </c>
      <c r="V75" s="31">
        <v>62</v>
      </c>
      <c r="W75" s="31">
        <v>58.5</v>
      </c>
      <c r="X75" s="31">
        <v>82.5</v>
      </c>
      <c r="Y75" s="31">
        <v>70.5</v>
      </c>
      <c r="Z75" s="31">
        <v>93</v>
      </c>
      <c r="AA75" s="31">
        <v>89</v>
      </c>
      <c r="AB75" s="31">
        <v>82</v>
      </c>
      <c r="AC75" s="31">
        <v>94.5</v>
      </c>
      <c r="AD75" s="31">
        <v>85</v>
      </c>
      <c r="AE75" s="31">
        <v>0</v>
      </c>
      <c r="AF75" s="31">
        <v>0</v>
      </c>
      <c r="AG75" s="31">
        <v>0</v>
      </c>
      <c r="AH75" s="31">
        <v>0</v>
      </c>
      <c r="AI75" s="31">
        <v>718</v>
      </c>
      <c r="AJ75" s="31"/>
      <c r="AK75" s="31">
        <v>3.5</v>
      </c>
      <c r="AL75" s="31">
        <v>51</v>
      </c>
      <c r="AM75" s="31">
        <v>72</v>
      </c>
      <c r="AN75" s="31">
        <v>68</v>
      </c>
      <c r="AO75" s="31">
        <v>86</v>
      </c>
      <c r="AP75" s="31">
        <v>79</v>
      </c>
      <c r="AQ75" s="31">
        <v>96</v>
      </c>
      <c r="AR75" s="31">
        <v>90.5</v>
      </c>
      <c r="AS75" s="31">
        <v>87.5</v>
      </c>
      <c r="AT75" s="31">
        <v>95</v>
      </c>
      <c r="AU75" s="31">
        <v>0</v>
      </c>
      <c r="AV75" s="31">
        <v>0</v>
      </c>
      <c r="AW75" s="31">
        <v>0</v>
      </c>
      <c r="AX75" s="31">
        <v>0</v>
      </c>
      <c r="AY75" s="31">
        <v>728.5</v>
      </c>
      <c r="AZ75" s="31"/>
      <c r="BA75" s="31">
        <v>2.5</v>
      </c>
      <c r="BB75" s="31">
        <v>55.16</v>
      </c>
      <c r="BC75" s="31">
        <v>69.33</v>
      </c>
      <c r="BD75" s="31">
        <v>73.5</v>
      </c>
      <c r="BE75" s="31">
        <v>81.5</v>
      </c>
      <c r="BF75" s="31"/>
      <c r="BG75">
        <v>10374</v>
      </c>
      <c r="BJ75" s="30">
        <f t="shared" si="13"/>
        <v>724.5</v>
      </c>
      <c r="BK75" s="30">
        <f t="shared" si="14"/>
        <v>717</v>
      </c>
      <c r="BL75" s="30">
        <f t="shared" si="15"/>
        <v>725</v>
      </c>
      <c r="BN75" s="30">
        <f t="shared" si="16"/>
        <v>0</v>
      </c>
      <c r="BO75" s="30">
        <f t="shared" si="17"/>
        <v>0</v>
      </c>
      <c r="BP75" s="30">
        <f t="shared" si="18"/>
        <v>0</v>
      </c>
    </row>
    <row r="76" spans="1:68" x14ac:dyDescent="0.35">
      <c r="A76" s="26" t="s">
        <v>157</v>
      </c>
      <c r="B76" t="s">
        <v>8901</v>
      </c>
      <c r="C76" s="25" t="s">
        <v>108</v>
      </c>
      <c r="E76" s="31">
        <v>1.5</v>
      </c>
      <c r="F76" s="31">
        <v>38</v>
      </c>
      <c r="G76" s="31">
        <v>42</v>
      </c>
      <c r="H76" s="31">
        <v>42.5</v>
      </c>
      <c r="I76" s="31">
        <v>50.5</v>
      </c>
      <c r="J76" s="31">
        <v>55</v>
      </c>
      <c r="K76" s="31">
        <v>47.5</v>
      </c>
      <c r="L76" s="31">
        <v>57</v>
      </c>
      <c r="M76" s="31">
        <v>68</v>
      </c>
      <c r="N76" s="31">
        <v>53</v>
      </c>
      <c r="O76" s="31">
        <v>0</v>
      </c>
      <c r="P76" s="31">
        <v>0</v>
      </c>
      <c r="Q76" s="31">
        <v>0</v>
      </c>
      <c r="R76" s="31">
        <v>0</v>
      </c>
      <c r="S76" s="31">
        <v>455</v>
      </c>
      <c r="T76" s="31"/>
      <c r="U76" s="31">
        <v>2</v>
      </c>
      <c r="V76" s="31">
        <v>46.5</v>
      </c>
      <c r="W76" s="31">
        <v>44</v>
      </c>
      <c r="X76" s="31">
        <v>41.5</v>
      </c>
      <c r="Y76" s="31">
        <v>44</v>
      </c>
      <c r="Z76" s="31">
        <v>54.5</v>
      </c>
      <c r="AA76" s="31">
        <v>61</v>
      </c>
      <c r="AB76" s="31">
        <v>50</v>
      </c>
      <c r="AC76" s="31">
        <v>54</v>
      </c>
      <c r="AD76" s="31">
        <v>70</v>
      </c>
      <c r="AE76" s="31">
        <v>0</v>
      </c>
      <c r="AF76" s="31">
        <v>0</v>
      </c>
      <c r="AG76" s="31">
        <v>0</v>
      </c>
      <c r="AH76" s="31">
        <v>0</v>
      </c>
      <c r="AI76" s="31">
        <v>467.5</v>
      </c>
      <c r="AJ76" s="31"/>
      <c r="AK76" s="31">
        <v>2.5</v>
      </c>
      <c r="AL76" s="31">
        <v>49</v>
      </c>
      <c r="AM76" s="31">
        <v>50.5</v>
      </c>
      <c r="AN76" s="31">
        <v>45</v>
      </c>
      <c r="AO76" s="31">
        <v>42</v>
      </c>
      <c r="AP76" s="31">
        <v>41</v>
      </c>
      <c r="AQ76" s="31">
        <v>62</v>
      </c>
      <c r="AR76" s="31">
        <v>65</v>
      </c>
      <c r="AS76" s="31">
        <v>49</v>
      </c>
      <c r="AT76" s="31">
        <v>55</v>
      </c>
      <c r="AU76" s="31">
        <v>0</v>
      </c>
      <c r="AV76" s="31">
        <v>0</v>
      </c>
      <c r="AW76" s="31">
        <v>0</v>
      </c>
      <c r="AX76" s="31">
        <v>0</v>
      </c>
      <c r="AY76" s="31">
        <v>461</v>
      </c>
      <c r="AZ76" s="31"/>
      <c r="BA76" s="31">
        <v>2</v>
      </c>
      <c r="BB76" s="31">
        <v>44.5</v>
      </c>
      <c r="BC76" s="31">
        <v>45.5</v>
      </c>
      <c r="BD76" s="31">
        <v>43</v>
      </c>
      <c r="BE76" s="31">
        <v>45.5</v>
      </c>
      <c r="BF76" s="31"/>
      <c r="BG76">
        <v>2368</v>
      </c>
      <c r="BJ76" s="30">
        <f t="shared" si="13"/>
        <v>453.5</v>
      </c>
      <c r="BK76" s="30">
        <f t="shared" si="14"/>
        <v>465.5</v>
      </c>
      <c r="BL76" s="30">
        <f t="shared" si="15"/>
        <v>458.5</v>
      </c>
      <c r="BN76" s="30">
        <f t="shared" si="16"/>
        <v>0</v>
      </c>
      <c r="BO76" s="30">
        <f t="shared" si="17"/>
        <v>0</v>
      </c>
      <c r="BP76" s="30">
        <f t="shared" si="18"/>
        <v>0</v>
      </c>
    </row>
    <row r="77" spans="1:68" x14ac:dyDescent="0.35">
      <c r="A77" s="26" t="s">
        <v>159</v>
      </c>
      <c r="B77" t="s">
        <v>8892</v>
      </c>
      <c r="C77" s="25" t="s">
        <v>108</v>
      </c>
      <c r="E77" s="31">
        <v>25.75</v>
      </c>
      <c r="F77" s="31">
        <v>150.75</v>
      </c>
      <c r="G77" s="31">
        <v>336</v>
      </c>
      <c r="H77" s="31">
        <v>376.5</v>
      </c>
      <c r="I77" s="31">
        <v>396</v>
      </c>
      <c r="J77" s="31">
        <v>382.5</v>
      </c>
      <c r="K77" s="31">
        <v>415.5</v>
      </c>
      <c r="L77" s="31">
        <v>443</v>
      </c>
      <c r="M77" s="31">
        <v>446.5</v>
      </c>
      <c r="N77" s="31">
        <v>441</v>
      </c>
      <c r="O77" s="31">
        <v>0</v>
      </c>
      <c r="P77" s="31">
        <v>0</v>
      </c>
      <c r="Q77" s="31">
        <v>0</v>
      </c>
      <c r="R77" s="31">
        <v>0</v>
      </c>
      <c r="S77" s="31">
        <v>3413.5</v>
      </c>
      <c r="T77" s="31"/>
      <c r="U77" s="31">
        <v>28.5</v>
      </c>
      <c r="V77" s="31">
        <v>137</v>
      </c>
      <c r="W77" s="31">
        <v>364</v>
      </c>
      <c r="X77" s="31">
        <v>355</v>
      </c>
      <c r="Y77" s="31">
        <v>393</v>
      </c>
      <c r="Z77" s="31">
        <v>401</v>
      </c>
      <c r="AA77" s="31">
        <v>396.5</v>
      </c>
      <c r="AB77" s="31">
        <v>422</v>
      </c>
      <c r="AC77" s="31">
        <v>454.5</v>
      </c>
      <c r="AD77" s="31">
        <v>442</v>
      </c>
      <c r="AE77" s="31">
        <v>0</v>
      </c>
      <c r="AF77" s="31">
        <v>0</v>
      </c>
      <c r="AG77" s="31">
        <v>0</v>
      </c>
      <c r="AH77" s="31">
        <v>0</v>
      </c>
      <c r="AI77" s="31">
        <v>3393.5</v>
      </c>
      <c r="AJ77" s="31"/>
      <c r="AK77" s="31">
        <v>20.75</v>
      </c>
      <c r="AL77" s="31">
        <v>143.5</v>
      </c>
      <c r="AM77" s="31">
        <v>334.5</v>
      </c>
      <c r="AN77" s="31">
        <v>373</v>
      </c>
      <c r="AO77" s="31">
        <v>378</v>
      </c>
      <c r="AP77" s="31">
        <v>401</v>
      </c>
      <c r="AQ77" s="31">
        <v>425.5</v>
      </c>
      <c r="AR77" s="31">
        <v>404</v>
      </c>
      <c r="AS77" s="31">
        <v>423.5</v>
      </c>
      <c r="AT77" s="31">
        <v>461</v>
      </c>
      <c r="AU77" s="31">
        <v>0</v>
      </c>
      <c r="AV77" s="31">
        <v>0</v>
      </c>
      <c r="AW77" s="31">
        <v>0</v>
      </c>
      <c r="AX77" s="31">
        <v>0</v>
      </c>
      <c r="AY77" s="31">
        <v>3364.75</v>
      </c>
      <c r="AZ77" s="31"/>
      <c r="BA77" s="31">
        <v>25</v>
      </c>
      <c r="BB77" s="31">
        <v>143.75</v>
      </c>
      <c r="BC77" s="31">
        <v>344.83</v>
      </c>
      <c r="BD77" s="31">
        <v>368.16</v>
      </c>
      <c r="BE77" s="31">
        <v>389</v>
      </c>
      <c r="BF77" s="31"/>
      <c r="BG77">
        <v>9535</v>
      </c>
      <c r="BJ77" s="30">
        <f t="shared" si="13"/>
        <v>3387.75</v>
      </c>
      <c r="BK77" s="30">
        <f t="shared" si="14"/>
        <v>3365</v>
      </c>
      <c r="BL77" s="30">
        <f t="shared" si="15"/>
        <v>3344</v>
      </c>
      <c r="BN77" s="30">
        <f t="shared" si="16"/>
        <v>0</v>
      </c>
      <c r="BO77" s="30">
        <f t="shared" si="17"/>
        <v>0</v>
      </c>
      <c r="BP77" s="30">
        <f t="shared" si="18"/>
        <v>0</v>
      </c>
    </row>
    <row r="78" spans="1:68" x14ac:dyDescent="0.35">
      <c r="A78" s="26" t="s">
        <v>161</v>
      </c>
      <c r="B78" t="s">
        <v>8883</v>
      </c>
      <c r="C78" s="25" t="s">
        <v>108</v>
      </c>
      <c r="E78" s="31">
        <v>151.25</v>
      </c>
      <c r="F78" s="31">
        <v>1586.75</v>
      </c>
      <c r="G78" s="31">
        <v>1600.5</v>
      </c>
      <c r="H78" s="31">
        <v>1628.5</v>
      </c>
      <c r="I78" s="31">
        <v>1592.5</v>
      </c>
      <c r="J78" s="31">
        <v>1635</v>
      </c>
      <c r="K78" s="31">
        <v>1623.5</v>
      </c>
      <c r="L78" s="31">
        <v>1587.5</v>
      </c>
      <c r="M78" s="31">
        <v>1564</v>
      </c>
      <c r="N78" s="31">
        <v>1637</v>
      </c>
      <c r="O78" s="31">
        <v>0</v>
      </c>
      <c r="P78" s="31">
        <v>0</v>
      </c>
      <c r="Q78" s="31">
        <v>0</v>
      </c>
      <c r="R78" s="31">
        <v>0</v>
      </c>
      <c r="S78" s="31">
        <v>14606.5</v>
      </c>
      <c r="T78" s="31"/>
      <c r="U78" s="31">
        <v>164</v>
      </c>
      <c r="V78" s="31">
        <v>1587.25</v>
      </c>
      <c r="W78" s="31">
        <v>1668</v>
      </c>
      <c r="X78" s="31">
        <v>1646</v>
      </c>
      <c r="Y78" s="31">
        <v>1648.5</v>
      </c>
      <c r="Z78" s="31">
        <v>1618.5</v>
      </c>
      <c r="AA78" s="31">
        <v>1657.5</v>
      </c>
      <c r="AB78" s="31">
        <v>1637</v>
      </c>
      <c r="AC78" s="31">
        <v>1644.5</v>
      </c>
      <c r="AD78" s="31">
        <v>1592</v>
      </c>
      <c r="AE78" s="31">
        <v>0</v>
      </c>
      <c r="AF78" s="31">
        <v>0</v>
      </c>
      <c r="AG78" s="31">
        <v>0</v>
      </c>
      <c r="AH78" s="31">
        <v>0</v>
      </c>
      <c r="AI78" s="31">
        <v>14863.25</v>
      </c>
      <c r="AJ78" s="31"/>
      <c r="AK78" s="31">
        <v>181.25</v>
      </c>
      <c r="AL78" s="31">
        <v>1621.75</v>
      </c>
      <c r="AM78" s="31">
        <v>1673.5</v>
      </c>
      <c r="AN78" s="31">
        <v>1731</v>
      </c>
      <c r="AO78" s="31">
        <v>1673</v>
      </c>
      <c r="AP78" s="31">
        <v>1678.5</v>
      </c>
      <c r="AQ78" s="31">
        <v>1628.5</v>
      </c>
      <c r="AR78" s="31">
        <v>1701</v>
      </c>
      <c r="AS78" s="31">
        <v>1661.5</v>
      </c>
      <c r="AT78" s="31">
        <v>1657</v>
      </c>
      <c r="AU78" s="31">
        <v>0</v>
      </c>
      <c r="AV78" s="31">
        <v>0</v>
      </c>
      <c r="AW78" s="31">
        <v>0</v>
      </c>
      <c r="AX78" s="31">
        <v>0</v>
      </c>
      <c r="AY78" s="31">
        <v>15207</v>
      </c>
      <c r="AZ78" s="31"/>
      <c r="BA78" s="31">
        <v>165.5</v>
      </c>
      <c r="BB78" s="31">
        <v>1598.58</v>
      </c>
      <c r="BC78" s="31">
        <v>1647.33</v>
      </c>
      <c r="BD78" s="31">
        <v>1668.5</v>
      </c>
      <c r="BE78" s="31">
        <v>1638</v>
      </c>
      <c r="BF78" s="31"/>
      <c r="BG78">
        <v>13746</v>
      </c>
      <c r="BJ78" s="30">
        <f t="shared" si="13"/>
        <v>14455.25</v>
      </c>
      <c r="BK78" s="30">
        <f t="shared" si="14"/>
        <v>14699.25</v>
      </c>
      <c r="BL78" s="30">
        <f t="shared" si="15"/>
        <v>15025.75</v>
      </c>
      <c r="BN78" s="30">
        <f t="shared" si="16"/>
        <v>0</v>
      </c>
      <c r="BO78" s="30">
        <f t="shared" si="17"/>
        <v>0</v>
      </c>
      <c r="BP78" s="30">
        <f t="shared" si="18"/>
        <v>0</v>
      </c>
    </row>
    <row r="79" spans="1:68" x14ac:dyDescent="0.35">
      <c r="A79" s="26" t="s">
        <v>163</v>
      </c>
      <c r="B79" t="s">
        <v>8875</v>
      </c>
      <c r="C79" s="25" t="s">
        <v>108</v>
      </c>
      <c r="E79" s="31">
        <v>25.75</v>
      </c>
      <c r="F79" s="31">
        <v>96.5</v>
      </c>
      <c r="G79" s="31">
        <v>262.5</v>
      </c>
      <c r="H79" s="31">
        <v>244.5</v>
      </c>
      <c r="I79" s="31">
        <v>246.5</v>
      </c>
      <c r="J79" s="31">
        <v>263.5</v>
      </c>
      <c r="K79" s="31">
        <v>238</v>
      </c>
      <c r="L79" s="31">
        <v>271.5</v>
      </c>
      <c r="M79" s="31">
        <v>247</v>
      </c>
      <c r="N79" s="31">
        <v>271</v>
      </c>
      <c r="O79" s="31">
        <v>0</v>
      </c>
      <c r="P79" s="31">
        <v>0</v>
      </c>
      <c r="Q79" s="31">
        <v>0</v>
      </c>
      <c r="R79" s="31">
        <v>0</v>
      </c>
      <c r="S79" s="31">
        <v>2166.75</v>
      </c>
      <c r="T79" s="31"/>
      <c r="U79" s="31">
        <v>24</v>
      </c>
      <c r="V79" s="31">
        <v>101.25</v>
      </c>
      <c r="W79" s="31">
        <v>222</v>
      </c>
      <c r="X79" s="31">
        <v>270.5</v>
      </c>
      <c r="Y79" s="31">
        <v>246.5</v>
      </c>
      <c r="Z79" s="31">
        <v>263.5</v>
      </c>
      <c r="AA79" s="31">
        <v>266.5</v>
      </c>
      <c r="AB79" s="31">
        <v>246</v>
      </c>
      <c r="AC79" s="31">
        <v>272.5</v>
      </c>
      <c r="AD79" s="31">
        <v>253.5</v>
      </c>
      <c r="AE79" s="31">
        <v>0</v>
      </c>
      <c r="AF79" s="31">
        <v>0</v>
      </c>
      <c r="AG79" s="31">
        <v>0</v>
      </c>
      <c r="AH79" s="31">
        <v>0</v>
      </c>
      <c r="AI79" s="31">
        <v>2166.25</v>
      </c>
      <c r="AJ79" s="31"/>
      <c r="AK79" s="31">
        <v>22.25</v>
      </c>
      <c r="AL79" s="31">
        <v>101.75</v>
      </c>
      <c r="AM79" s="31">
        <v>234</v>
      </c>
      <c r="AN79" s="31">
        <v>241</v>
      </c>
      <c r="AO79" s="31">
        <v>281</v>
      </c>
      <c r="AP79" s="31">
        <v>246.5</v>
      </c>
      <c r="AQ79" s="31">
        <v>263</v>
      </c>
      <c r="AR79" s="31">
        <v>270</v>
      </c>
      <c r="AS79" s="31">
        <v>244.5</v>
      </c>
      <c r="AT79" s="31">
        <v>270</v>
      </c>
      <c r="AU79" s="31">
        <v>0</v>
      </c>
      <c r="AV79" s="31">
        <v>0</v>
      </c>
      <c r="AW79" s="31">
        <v>0</v>
      </c>
      <c r="AX79" s="31">
        <v>0</v>
      </c>
      <c r="AY79" s="31">
        <v>2174</v>
      </c>
      <c r="AZ79" s="31"/>
      <c r="BA79" s="31">
        <v>24</v>
      </c>
      <c r="BB79" s="31">
        <v>99.83</v>
      </c>
      <c r="BC79" s="31">
        <v>239.5</v>
      </c>
      <c r="BD79" s="31">
        <v>252</v>
      </c>
      <c r="BE79" s="31">
        <v>258</v>
      </c>
      <c r="BF79" s="31"/>
      <c r="BG79">
        <v>1454</v>
      </c>
      <c r="BJ79" s="30">
        <f t="shared" si="13"/>
        <v>2141</v>
      </c>
      <c r="BK79" s="30">
        <f t="shared" si="14"/>
        <v>2142.25</v>
      </c>
      <c r="BL79" s="30">
        <f t="shared" si="15"/>
        <v>2151.75</v>
      </c>
      <c r="BN79" s="30">
        <f t="shared" si="16"/>
        <v>0</v>
      </c>
      <c r="BO79" s="30">
        <f t="shared" si="17"/>
        <v>0</v>
      </c>
      <c r="BP79" s="30">
        <f t="shared" si="18"/>
        <v>0</v>
      </c>
    </row>
    <row r="80" spans="1:68" x14ac:dyDescent="0.35">
      <c r="A80" s="26" t="s">
        <v>165</v>
      </c>
      <c r="B80" t="s">
        <v>8867</v>
      </c>
      <c r="C80" s="25" t="s">
        <v>108</v>
      </c>
      <c r="E80" s="31">
        <v>107.75</v>
      </c>
      <c r="F80" s="31">
        <v>709.5</v>
      </c>
      <c r="G80" s="31">
        <v>719.5</v>
      </c>
      <c r="H80" s="31">
        <v>681</v>
      </c>
      <c r="I80" s="31">
        <v>720</v>
      </c>
      <c r="J80" s="31">
        <v>756.5</v>
      </c>
      <c r="K80" s="31">
        <v>764</v>
      </c>
      <c r="L80" s="31">
        <v>722.5</v>
      </c>
      <c r="M80" s="31">
        <v>727</v>
      </c>
      <c r="N80" s="31">
        <v>716.5</v>
      </c>
      <c r="O80" s="31">
        <v>0</v>
      </c>
      <c r="P80" s="31">
        <v>0</v>
      </c>
      <c r="Q80" s="31">
        <v>0</v>
      </c>
      <c r="R80" s="31">
        <v>0</v>
      </c>
      <c r="S80" s="31">
        <v>6624.25</v>
      </c>
      <c r="T80" s="31"/>
      <c r="U80" s="31">
        <v>115</v>
      </c>
      <c r="V80" s="31">
        <v>673.5</v>
      </c>
      <c r="W80" s="31">
        <v>710.5</v>
      </c>
      <c r="X80" s="31">
        <v>688</v>
      </c>
      <c r="Y80" s="31">
        <v>660.5</v>
      </c>
      <c r="Z80" s="31">
        <v>701</v>
      </c>
      <c r="AA80" s="31">
        <v>747.5</v>
      </c>
      <c r="AB80" s="31">
        <v>740</v>
      </c>
      <c r="AC80" s="31">
        <v>724.5</v>
      </c>
      <c r="AD80" s="31">
        <v>724.5</v>
      </c>
      <c r="AE80" s="31">
        <v>0</v>
      </c>
      <c r="AF80" s="31">
        <v>0</v>
      </c>
      <c r="AG80" s="31">
        <v>0</v>
      </c>
      <c r="AH80" s="31">
        <v>0</v>
      </c>
      <c r="AI80" s="31">
        <v>6485</v>
      </c>
      <c r="AJ80" s="31"/>
      <c r="AK80" s="31">
        <v>113</v>
      </c>
      <c r="AL80" s="31">
        <v>641.5</v>
      </c>
      <c r="AM80" s="31">
        <v>648</v>
      </c>
      <c r="AN80" s="31">
        <v>685</v>
      </c>
      <c r="AO80" s="31">
        <v>682</v>
      </c>
      <c r="AP80" s="31">
        <v>643</v>
      </c>
      <c r="AQ80" s="31">
        <v>672.5</v>
      </c>
      <c r="AR80" s="31">
        <v>734.5</v>
      </c>
      <c r="AS80" s="31">
        <v>730.5</v>
      </c>
      <c r="AT80" s="31">
        <v>725.5</v>
      </c>
      <c r="AU80" s="31">
        <v>0</v>
      </c>
      <c r="AV80" s="31">
        <v>0</v>
      </c>
      <c r="AW80" s="31">
        <v>0</v>
      </c>
      <c r="AX80" s="31">
        <v>0</v>
      </c>
      <c r="AY80" s="31">
        <v>6275.5</v>
      </c>
      <c r="AZ80" s="31"/>
      <c r="BA80" s="31">
        <v>111.91</v>
      </c>
      <c r="BB80" s="31">
        <v>674.83</v>
      </c>
      <c r="BC80" s="31">
        <v>692.66</v>
      </c>
      <c r="BD80" s="31">
        <v>684.66</v>
      </c>
      <c r="BE80" s="31">
        <v>687.5</v>
      </c>
      <c r="BF80" s="31"/>
      <c r="BG80">
        <v>2289</v>
      </c>
      <c r="BJ80" s="30">
        <f t="shared" si="13"/>
        <v>6516.5</v>
      </c>
      <c r="BK80" s="30">
        <f t="shared" si="14"/>
        <v>6370</v>
      </c>
      <c r="BL80" s="30">
        <f t="shared" si="15"/>
        <v>6162.5</v>
      </c>
      <c r="BN80" s="30">
        <f t="shared" si="16"/>
        <v>0</v>
      </c>
      <c r="BO80" s="30">
        <f t="shared" si="17"/>
        <v>0</v>
      </c>
      <c r="BP80" s="30">
        <f t="shared" si="18"/>
        <v>0</v>
      </c>
    </row>
    <row r="81" spans="1:68" x14ac:dyDescent="0.35">
      <c r="A81" s="26" t="s">
        <v>167</v>
      </c>
      <c r="B81" t="s">
        <v>8858</v>
      </c>
      <c r="C81" s="25" t="s">
        <v>108</v>
      </c>
      <c r="E81" s="31">
        <v>70.75</v>
      </c>
      <c r="F81" s="31">
        <v>231</v>
      </c>
      <c r="G81" s="31">
        <v>453</v>
      </c>
      <c r="H81" s="31">
        <v>442.5</v>
      </c>
      <c r="I81" s="31">
        <v>495</v>
      </c>
      <c r="J81" s="31">
        <v>480.5</v>
      </c>
      <c r="K81" s="31">
        <v>514.5</v>
      </c>
      <c r="L81" s="31">
        <v>500.5</v>
      </c>
      <c r="M81" s="31">
        <v>486.5</v>
      </c>
      <c r="N81" s="31">
        <v>545.5</v>
      </c>
      <c r="O81" s="31">
        <v>0</v>
      </c>
      <c r="P81" s="31">
        <v>0</v>
      </c>
      <c r="Q81" s="31">
        <v>0</v>
      </c>
      <c r="R81" s="31">
        <v>0</v>
      </c>
      <c r="S81" s="31">
        <v>4219.75</v>
      </c>
      <c r="T81" s="31"/>
      <c r="U81" s="31">
        <v>71</v>
      </c>
      <c r="V81" s="31">
        <v>242.5</v>
      </c>
      <c r="W81" s="31">
        <v>440.5</v>
      </c>
      <c r="X81" s="31">
        <v>444.5</v>
      </c>
      <c r="Y81" s="31">
        <v>435</v>
      </c>
      <c r="Z81" s="31">
        <v>483.5</v>
      </c>
      <c r="AA81" s="31">
        <v>473</v>
      </c>
      <c r="AB81" s="31">
        <v>509.5</v>
      </c>
      <c r="AC81" s="31">
        <v>495</v>
      </c>
      <c r="AD81" s="31">
        <v>484.5</v>
      </c>
      <c r="AE81" s="31">
        <v>0</v>
      </c>
      <c r="AF81" s="31">
        <v>0</v>
      </c>
      <c r="AG81" s="31">
        <v>0</v>
      </c>
      <c r="AH81" s="31">
        <v>0</v>
      </c>
      <c r="AI81" s="31">
        <v>4079</v>
      </c>
      <c r="AJ81" s="31"/>
      <c r="AK81" s="31">
        <v>74.75</v>
      </c>
      <c r="AL81" s="31">
        <v>241.5</v>
      </c>
      <c r="AM81" s="31">
        <v>462</v>
      </c>
      <c r="AN81" s="31">
        <v>433</v>
      </c>
      <c r="AO81" s="31">
        <v>450</v>
      </c>
      <c r="AP81" s="31">
        <v>451.5</v>
      </c>
      <c r="AQ81" s="31">
        <v>478</v>
      </c>
      <c r="AR81" s="31">
        <v>479</v>
      </c>
      <c r="AS81" s="31">
        <v>507.5</v>
      </c>
      <c r="AT81" s="31">
        <v>494</v>
      </c>
      <c r="AU81" s="31">
        <v>0</v>
      </c>
      <c r="AV81" s="31">
        <v>0</v>
      </c>
      <c r="AW81" s="31">
        <v>0</v>
      </c>
      <c r="AX81" s="31">
        <v>0</v>
      </c>
      <c r="AY81" s="31">
        <v>4071.25</v>
      </c>
      <c r="AZ81" s="31"/>
      <c r="BA81" s="31">
        <v>72.16</v>
      </c>
      <c r="BB81" s="31">
        <v>238.33</v>
      </c>
      <c r="BC81" s="31">
        <v>451.83</v>
      </c>
      <c r="BD81" s="31">
        <v>440</v>
      </c>
      <c r="BE81" s="31">
        <v>460</v>
      </c>
      <c r="BF81" s="31"/>
      <c r="BG81">
        <v>5465</v>
      </c>
      <c r="BJ81" s="30">
        <f t="shared" si="13"/>
        <v>4149</v>
      </c>
      <c r="BK81" s="30">
        <f t="shared" si="14"/>
        <v>4008</v>
      </c>
      <c r="BL81" s="30">
        <f t="shared" si="15"/>
        <v>3996.5</v>
      </c>
      <c r="BN81" s="30">
        <f t="shared" si="16"/>
        <v>0</v>
      </c>
      <c r="BO81" s="30">
        <f t="shared" si="17"/>
        <v>0</v>
      </c>
      <c r="BP81" s="30">
        <f t="shared" si="18"/>
        <v>0</v>
      </c>
    </row>
    <row r="82" spans="1:68" x14ac:dyDescent="0.35">
      <c r="A82" s="26" t="s">
        <v>169</v>
      </c>
      <c r="B82" t="s">
        <v>8850</v>
      </c>
      <c r="C82" s="25" t="s">
        <v>108</v>
      </c>
      <c r="E82" s="31">
        <v>64.25</v>
      </c>
      <c r="F82" s="31">
        <v>329</v>
      </c>
      <c r="G82" s="31">
        <v>350</v>
      </c>
      <c r="H82" s="31">
        <v>400</v>
      </c>
      <c r="I82" s="31">
        <v>336.5</v>
      </c>
      <c r="J82" s="31">
        <v>373.5</v>
      </c>
      <c r="K82" s="31">
        <v>357.5</v>
      </c>
      <c r="L82" s="31">
        <v>357.5</v>
      </c>
      <c r="M82" s="31">
        <v>337</v>
      </c>
      <c r="N82" s="31">
        <v>387</v>
      </c>
      <c r="O82" s="31">
        <v>0</v>
      </c>
      <c r="P82" s="31">
        <v>0</v>
      </c>
      <c r="Q82" s="31">
        <v>0</v>
      </c>
      <c r="R82" s="31">
        <v>0</v>
      </c>
      <c r="S82" s="31">
        <v>3292.25</v>
      </c>
      <c r="T82" s="31"/>
      <c r="U82" s="31">
        <v>56.5</v>
      </c>
      <c r="V82" s="31">
        <v>333</v>
      </c>
      <c r="W82" s="31">
        <v>350</v>
      </c>
      <c r="X82" s="31">
        <v>338</v>
      </c>
      <c r="Y82" s="31">
        <v>381.5</v>
      </c>
      <c r="Z82" s="31">
        <v>331.5</v>
      </c>
      <c r="AA82" s="31">
        <v>371</v>
      </c>
      <c r="AB82" s="31">
        <v>348</v>
      </c>
      <c r="AC82" s="31">
        <v>358.5</v>
      </c>
      <c r="AD82" s="31">
        <v>346.5</v>
      </c>
      <c r="AE82" s="31">
        <v>0</v>
      </c>
      <c r="AF82" s="31">
        <v>0</v>
      </c>
      <c r="AG82" s="31">
        <v>0</v>
      </c>
      <c r="AH82" s="31">
        <v>0</v>
      </c>
      <c r="AI82" s="31">
        <v>3214.5</v>
      </c>
      <c r="AJ82" s="31"/>
      <c r="AK82" s="31">
        <v>63</v>
      </c>
      <c r="AL82" s="31">
        <v>385.5</v>
      </c>
      <c r="AM82" s="31">
        <v>365.5</v>
      </c>
      <c r="AN82" s="31">
        <v>348</v>
      </c>
      <c r="AO82" s="31">
        <v>334</v>
      </c>
      <c r="AP82" s="31">
        <v>369</v>
      </c>
      <c r="AQ82" s="31">
        <v>347</v>
      </c>
      <c r="AR82" s="31">
        <v>369</v>
      </c>
      <c r="AS82" s="31">
        <v>361.5</v>
      </c>
      <c r="AT82" s="31">
        <v>382</v>
      </c>
      <c r="AU82" s="31">
        <v>0</v>
      </c>
      <c r="AV82" s="31">
        <v>0</v>
      </c>
      <c r="AW82" s="31">
        <v>0</v>
      </c>
      <c r="AX82" s="31">
        <v>0</v>
      </c>
      <c r="AY82" s="31">
        <v>3324.5</v>
      </c>
      <c r="AZ82" s="31"/>
      <c r="BA82" s="31">
        <v>61.25</v>
      </c>
      <c r="BB82" s="31">
        <v>349.16</v>
      </c>
      <c r="BC82" s="31">
        <v>355.16</v>
      </c>
      <c r="BD82" s="31">
        <v>362</v>
      </c>
      <c r="BE82" s="31">
        <v>350.66</v>
      </c>
      <c r="BF82" s="31"/>
      <c r="BG82">
        <v>14324</v>
      </c>
      <c r="BJ82" s="30">
        <f t="shared" si="13"/>
        <v>3228</v>
      </c>
      <c r="BK82" s="30">
        <f t="shared" si="14"/>
        <v>3158</v>
      </c>
      <c r="BL82" s="30">
        <f t="shared" si="15"/>
        <v>3261.5</v>
      </c>
      <c r="BN82" s="30">
        <f t="shared" si="16"/>
        <v>0</v>
      </c>
      <c r="BO82" s="30">
        <f t="shared" si="17"/>
        <v>0</v>
      </c>
      <c r="BP82" s="30">
        <f t="shared" si="18"/>
        <v>0</v>
      </c>
    </row>
    <row r="83" spans="1:68" x14ac:dyDescent="0.35">
      <c r="A83" s="26" t="s">
        <v>171</v>
      </c>
      <c r="B83" t="s">
        <v>8842</v>
      </c>
      <c r="C83" s="25" t="s">
        <v>108</v>
      </c>
      <c r="E83" s="31">
        <v>46</v>
      </c>
      <c r="F83" s="31">
        <v>220.5</v>
      </c>
      <c r="G83" s="31">
        <v>529</v>
      </c>
      <c r="H83" s="31">
        <v>488.5</v>
      </c>
      <c r="I83" s="31">
        <v>518</v>
      </c>
      <c r="J83" s="31">
        <v>494.5</v>
      </c>
      <c r="K83" s="31">
        <v>535.5</v>
      </c>
      <c r="L83" s="31">
        <v>510.5</v>
      </c>
      <c r="M83" s="31">
        <v>546.5</v>
      </c>
      <c r="N83" s="31">
        <v>509</v>
      </c>
      <c r="O83" s="31">
        <v>0</v>
      </c>
      <c r="P83" s="31">
        <v>0</v>
      </c>
      <c r="Q83" s="31">
        <v>0</v>
      </c>
      <c r="R83" s="31">
        <v>0</v>
      </c>
      <c r="S83" s="31">
        <v>4398</v>
      </c>
      <c r="T83" s="31"/>
      <c r="U83" s="31">
        <v>46.25</v>
      </c>
      <c r="V83" s="31">
        <v>205.5</v>
      </c>
      <c r="W83" s="31">
        <v>494</v>
      </c>
      <c r="X83" s="31">
        <v>533.5</v>
      </c>
      <c r="Y83" s="31">
        <v>495</v>
      </c>
      <c r="Z83" s="31">
        <v>520.5</v>
      </c>
      <c r="AA83" s="31">
        <v>513</v>
      </c>
      <c r="AB83" s="31">
        <v>547.5</v>
      </c>
      <c r="AC83" s="31">
        <v>514</v>
      </c>
      <c r="AD83" s="31">
        <v>551.5</v>
      </c>
      <c r="AE83" s="31">
        <v>0</v>
      </c>
      <c r="AF83" s="31">
        <v>0</v>
      </c>
      <c r="AG83" s="31">
        <v>0</v>
      </c>
      <c r="AH83" s="31">
        <v>0</v>
      </c>
      <c r="AI83" s="31">
        <v>4420.75</v>
      </c>
      <c r="AJ83" s="31"/>
      <c r="AK83" s="31">
        <v>46.25</v>
      </c>
      <c r="AL83" s="31">
        <v>223.25</v>
      </c>
      <c r="AM83" s="31">
        <v>480</v>
      </c>
      <c r="AN83" s="31">
        <v>517.5</v>
      </c>
      <c r="AO83" s="31">
        <v>558.5</v>
      </c>
      <c r="AP83" s="31">
        <v>505.5</v>
      </c>
      <c r="AQ83" s="31">
        <v>530.5</v>
      </c>
      <c r="AR83" s="31">
        <v>532.5</v>
      </c>
      <c r="AS83" s="31">
        <v>555</v>
      </c>
      <c r="AT83" s="31">
        <v>516.5</v>
      </c>
      <c r="AU83" s="31">
        <v>0</v>
      </c>
      <c r="AV83" s="31">
        <v>0</v>
      </c>
      <c r="AW83" s="31">
        <v>0</v>
      </c>
      <c r="AX83" s="31">
        <v>0</v>
      </c>
      <c r="AY83" s="31">
        <v>4465.5</v>
      </c>
      <c r="AZ83" s="31"/>
      <c r="BA83" s="31">
        <v>46.16</v>
      </c>
      <c r="BB83" s="31">
        <v>216.41</v>
      </c>
      <c r="BC83" s="31">
        <v>501</v>
      </c>
      <c r="BD83" s="31">
        <v>513.16</v>
      </c>
      <c r="BE83" s="31">
        <v>523.83000000000004</v>
      </c>
      <c r="BF83" s="31"/>
      <c r="BG83">
        <v>6384</v>
      </c>
      <c r="BJ83" s="30">
        <f t="shared" si="13"/>
        <v>4352</v>
      </c>
      <c r="BK83" s="30">
        <f t="shared" si="14"/>
        <v>4374.5</v>
      </c>
      <c r="BL83" s="30">
        <f t="shared" si="15"/>
        <v>4419.25</v>
      </c>
      <c r="BN83" s="30">
        <f t="shared" si="16"/>
        <v>0</v>
      </c>
      <c r="BO83" s="30">
        <f t="shared" si="17"/>
        <v>0</v>
      </c>
      <c r="BP83" s="30">
        <f t="shared" si="18"/>
        <v>0</v>
      </c>
    </row>
    <row r="84" spans="1:68" x14ac:dyDescent="0.35">
      <c r="A84" s="26" t="s">
        <v>173</v>
      </c>
      <c r="B84" t="s">
        <v>8834</v>
      </c>
      <c r="C84" s="25" t="s">
        <v>108</v>
      </c>
      <c r="E84" s="31">
        <v>40.25</v>
      </c>
      <c r="F84" s="31">
        <v>811</v>
      </c>
      <c r="G84" s="31">
        <v>826</v>
      </c>
      <c r="H84" s="31">
        <v>845</v>
      </c>
      <c r="I84" s="31">
        <v>861.5</v>
      </c>
      <c r="J84" s="31">
        <v>841</v>
      </c>
      <c r="K84" s="31">
        <v>915.5</v>
      </c>
      <c r="L84" s="31">
        <v>824</v>
      </c>
      <c r="M84" s="31">
        <v>823.5</v>
      </c>
      <c r="N84" s="31">
        <v>830</v>
      </c>
      <c r="O84" s="31">
        <v>0</v>
      </c>
      <c r="P84" s="31">
        <v>0</v>
      </c>
      <c r="Q84" s="31">
        <v>0</v>
      </c>
      <c r="R84" s="31">
        <v>0</v>
      </c>
      <c r="S84" s="31">
        <v>7617.75</v>
      </c>
      <c r="T84" s="31"/>
      <c r="U84" s="31">
        <v>39.5</v>
      </c>
      <c r="V84" s="31">
        <v>762.5</v>
      </c>
      <c r="W84" s="31">
        <v>816</v>
      </c>
      <c r="X84" s="31">
        <v>816</v>
      </c>
      <c r="Y84" s="31">
        <v>848</v>
      </c>
      <c r="Z84" s="31">
        <v>842.5</v>
      </c>
      <c r="AA84" s="31">
        <v>830</v>
      </c>
      <c r="AB84" s="31">
        <v>908.5</v>
      </c>
      <c r="AC84" s="31">
        <v>831</v>
      </c>
      <c r="AD84" s="31">
        <v>825</v>
      </c>
      <c r="AE84" s="31">
        <v>0</v>
      </c>
      <c r="AF84" s="31">
        <v>0</v>
      </c>
      <c r="AG84" s="31">
        <v>0</v>
      </c>
      <c r="AH84" s="31">
        <v>0</v>
      </c>
      <c r="AI84" s="31">
        <v>7519</v>
      </c>
      <c r="AJ84" s="31"/>
      <c r="AK84" s="31">
        <v>58.5</v>
      </c>
      <c r="AL84" s="31">
        <v>775</v>
      </c>
      <c r="AM84" s="31">
        <v>771</v>
      </c>
      <c r="AN84" s="31">
        <v>800</v>
      </c>
      <c r="AO84" s="31">
        <v>800.5</v>
      </c>
      <c r="AP84" s="31">
        <v>836.5</v>
      </c>
      <c r="AQ84" s="31">
        <v>847</v>
      </c>
      <c r="AR84" s="31">
        <v>828.5</v>
      </c>
      <c r="AS84" s="31">
        <v>911.5</v>
      </c>
      <c r="AT84" s="31">
        <v>830.5</v>
      </c>
      <c r="AU84" s="31">
        <v>0</v>
      </c>
      <c r="AV84" s="31">
        <v>0</v>
      </c>
      <c r="AW84" s="31">
        <v>0</v>
      </c>
      <c r="AX84" s="31">
        <v>0</v>
      </c>
      <c r="AY84" s="31">
        <v>7459</v>
      </c>
      <c r="AZ84" s="31"/>
      <c r="BA84" s="31">
        <v>46.08</v>
      </c>
      <c r="BB84" s="31">
        <v>782.83</v>
      </c>
      <c r="BC84" s="31">
        <v>804.33</v>
      </c>
      <c r="BD84" s="31">
        <v>820.33</v>
      </c>
      <c r="BE84" s="31">
        <v>836.66</v>
      </c>
      <c r="BF84" s="31"/>
      <c r="BG84">
        <v>8465</v>
      </c>
      <c r="BJ84" s="30">
        <f t="shared" si="13"/>
        <v>7577.5</v>
      </c>
      <c r="BK84" s="30">
        <f t="shared" si="14"/>
        <v>7479.5</v>
      </c>
      <c r="BL84" s="30">
        <f t="shared" si="15"/>
        <v>7400.5</v>
      </c>
      <c r="BN84" s="30">
        <f t="shared" si="16"/>
        <v>0</v>
      </c>
      <c r="BO84" s="30">
        <f t="shared" si="17"/>
        <v>0</v>
      </c>
      <c r="BP84" s="30">
        <f t="shared" si="18"/>
        <v>0</v>
      </c>
    </row>
    <row r="85" spans="1:68" x14ac:dyDescent="0.35">
      <c r="A85" s="26" t="s">
        <v>175</v>
      </c>
      <c r="B85" t="s">
        <v>8826</v>
      </c>
      <c r="C85" s="25" t="s">
        <v>108</v>
      </c>
      <c r="E85" s="31">
        <v>7.5</v>
      </c>
      <c r="F85" s="31">
        <v>64</v>
      </c>
      <c r="G85" s="31">
        <v>71.5</v>
      </c>
      <c r="H85" s="31">
        <v>58</v>
      </c>
      <c r="I85" s="31">
        <v>66.5</v>
      </c>
      <c r="J85" s="31">
        <v>74</v>
      </c>
      <c r="K85" s="31">
        <v>79.5</v>
      </c>
      <c r="L85" s="31">
        <v>78.5</v>
      </c>
      <c r="M85" s="31">
        <v>67</v>
      </c>
      <c r="N85" s="31">
        <v>70.5</v>
      </c>
      <c r="O85" s="31">
        <v>0</v>
      </c>
      <c r="P85" s="31">
        <v>0</v>
      </c>
      <c r="Q85" s="31">
        <v>0</v>
      </c>
      <c r="R85" s="31">
        <v>0</v>
      </c>
      <c r="S85" s="31">
        <v>637</v>
      </c>
      <c r="T85" s="31"/>
      <c r="U85" s="31">
        <v>6.5</v>
      </c>
      <c r="V85" s="31">
        <v>79.5</v>
      </c>
      <c r="W85" s="31">
        <v>78.5</v>
      </c>
      <c r="X85" s="31">
        <v>80</v>
      </c>
      <c r="Y85" s="31">
        <v>63.5</v>
      </c>
      <c r="Z85" s="31">
        <v>78</v>
      </c>
      <c r="AA85" s="31">
        <v>80.5</v>
      </c>
      <c r="AB85" s="31">
        <v>81</v>
      </c>
      <c r="AC85" s="31">
        <v>81</v>
      </c>
      <c r="AD85" s="31">
        <v>71.5</v>
      </c>
      <c r="AE85" s="31">
        <v>0</v>
      </c>
      <c r="AF85" s="31">
        <v>0</v>
      </c>
      <c r="AG85" s="31">
        <v>0</v>
      </c>
      <c r="AH85" s="31">
        <v>0</v>
      </c>
      <c r="AI85" s="31">
        <v>700</v>
      </c>
      <c r="AJ85" s="31"/>
      <c r="AK85" s="31">
        <v>8</v>
      </c>
      <c r="AL85" s="31">
        <v>65</v>
      </c>
      <c r="AM85" s="31">
        <v>83.5</v>
      </c>
      <c r="AN85" s="31">
        <v>85</v>
      </c>
      <c r="AO85" s="31">
        <v>78.5</v>
      </c>
      <c r="AP85" s="31">
        <v>66</v>
      </c>
      <c r="AQ85" s="31">
        <v>80.5</v>
      </c>
      <c r="AR85" s="31">
        <v>85</v>
      </c>
      <c r="AS85" s="31">
        <v>83.5</v>
      </c>
      <c r="AT85" s="31">
        <v>81</v>
      </c>
      <c r="AU85" s="31">
        <v>0</v>
      </c>
      <c r="AV85" s="31">
        <v>0</v>
      </c>
      <c r="AW85" s="31">
        <v>0</v>
      </c>
      <c r="AX85" s="31">
        <v>0</v>
      </c>
      <c r="AY85" s="31">
        <v>716</v>
      </c>
      <c r="AZ85" s="31"/>
      <c r="BA85" s="31">
        <v>7.33</v>
      </c>
      <c r="BB85" s="31">
        <v>69.5</v>
      </c>
      <c r="BC85" s="31">
        <v>77.83</v>
      </c>
      <c r="BD85" s="31">
        <v>74.33</v>
      </c>
      <c r="BE85" s="31">
        <v>69.5</v>
      </c>
      <c r="BF85" s="31"/>
      <c r="BG85">
        <v>9208</v>
      </c>
      <c r="BJ85" s="30">
        <f t="shared" si="13"/>
        <v>629.5</v>
      </c>
      <c r="BK85" s="30">
        <f t="shared" si="14"/>
        <v>693.5</v>
      </c>
      <c r="BL85" s="30">
        <f t="shared" si="15"/>
        <v>708</v>
      </c>
      <c r="BN85" s="30">
        <f t="shared" si="16"/>
        <v>0</v>
      </c>
      <c r="BO85" s="30">
        <f t="shared" si="17"/>
        <v>0</v>
      </c>
      <c r="BP85" s="30">
        <f t="shared" si="18"/>
        <v>0</v>
      </c>
    </row>
    <row r="86" spans="1:68" x14ac:dyDescent="0.35">
      <c r="A86" s="26" t="s">
        <v>177</v>
      </c>
      <c r="B86" t="s">
        <v>8818</v>
      </c>
      <c r="C86" s="25" t="s">
        <v>108</v>
      </c>
      <c r="E86" s="31">
        <v>21.25</v>
      </c>
      <c r="F86" s="31">
        <v>174.5</v>
      </c>
      <c r="G86" s="31">
        <v>177.5</v>
      </c>
      <c r="H86" s="31">
        <v>161.5</v>
      </c>
      <c r="I86" s="31">
        <v>182</v>
      </c>
      <c r="J86" s="31">
        <v>201</v>
      </c>
      <c r="K86" s="31">
        <v>220</v>
      </c>
      <c r="L86" s="31">
        <v>203.5</v>
      </c>
      <c r="M86" s="31">
        <v>245</v>
      </c>
      <c r="N86" s="31">
        <v>236.5</v>
      </c>
      <c r="O86" s="31">
        <v>0</v>
      </c>
      <c r="P86" s="31">
        <v>0</v>
      </c>
      <c r="Q86" s="31">
        <v>0</v>
      </c>
      <c r="R86" s="31">
        <v>0</v>
      </c>
      <c r="S86" s="31">
        <v>1822.75</v>
      </c>
      <c r="T86" s="31"/>
      <c r="U86" s="31">
        <v>23.5</v>
      </c>
      <c r="V86" s="31">
        <v>183.5</v>
      </c>
      <c r="W86" s="31">
        <v>169</v>
      </c>
      <c r="X86" s="31">
        <v>167.5</v>
      </c>
      <c r="Y86" s="31">
        <v>160.5</v>
      </c>
      <c r="Z86" s="31">
        <v>182</v>
      </c>
      <c r="AA86" s="31">
        <v>195.5</v>
      </c>
      <c r="AB86" s="31">
        <v>221.5</v>
      </c>
      <c r="AC86" s="31">
        <v>201.5</v>
      </c>
      <c r="AD86" s="31">
        <v>236.5</v>
      </c>
      <c r="AE86" s="31">
        <v>0</v>
      </c>
      <c r="AF86" s="31">
        <v>0</v>
      </c>
      <c r="AG86" s="31">
        <v>0</v>
      </c>
      <c r="AH86" s="31">
        <v>0</v>
      </c>
      <c r="AI86" s="31">
        <v>1741</v>
      </c>
      <c r="AJ86" s="31"/>
      <c r="AK86" s="31">
        <v>26.5</v>
      </c>
      <c r="AL86" s="31">
        <v>184</v>
      </c>
      <c r="AM86" s="31">
        <v>193.5</v>
      </c>
      <c r="AN86" s="31">
        <v>173.5</v>
      </c>
      <c r="AO86" s="31">
        <v>170.5</v>
      </c>
      <c r="AP86" s="31">
        <v>157.5</v>
      </c>
      <c r="AQ86" s="31">
        <v>181</v>
      </c>
      <c r="AR86" s="31">
        <v>206.5</v>
      </c>
      <c r="AS86" s="31">
        <v>231</v>
      </c>
      <c r="AT86" s="31">
        <v>198.5</v>
      </c>
      <c r="AU86" s="31">
        <v>0</v>
      </c>
      <c r="AV86" s="31">
        <v>0</v>
      </c>
      <c r="AW86" s="31">
        <v>0</v>
      </c>
      <c r="AX86" s="31">
        <v>0</v>
      </c>
      <c r="AY86" s="31">
        <v>1722.5</v>
      </c>
      <c r="AZ86" s="31"/>
      <c r="BA86" s="31">
        <v>23.75</v>
      </c>
      <c r="BB86" s="31">
        <v>180.66</v>
      </c>
      <c r="BC86" s="31">
        <v>180</v>
      </c>
      <c r="BD86" s="31">
        <v>167.5</v>
      </c>
      <c r="BE86" s="31">
        <v>171</v>
      </c>
      <c r="BF86" s="31"/>
      <c r="BG86">
        <v>1170</v>
      </c>
      <c r="BJ86" s="30">
        <f t="shared" si="13"/>
        <v>1801.5</v>
      </c>
      <c r="BK86" s="30">
        <f t="shared" si="14"/>
        <v>1717.5</v>
      </c>
      <c r="BL86" s="30">
        <f t="shared" si="15"/>
        <v>1696</v>
      </c>
      <c r="BN86" s="30">
        <f t="shared" si="16"/>
        <v>0</v>
      </c>
      <c r="BO86" s="30">
        <f t="shared" si="17"/>
        <v>0</v>
      </c>
      <c r="BP86" s="30">
        <f t="shared" si="18"/>
        <v>0</v>
      </c>
    </row>
    <row r="87" spans="1:68" x14ac:dyDescent="0.35">
      <c r="A87" s="26" t="s">
        <v>179</v>
      </c>
      <c r="B87" t="s">
        <v>8810</v>
      </c>
      <c r="C87" s="25" t="s">
        <v>108</v>
      </c>
      <c r="E87" s="31">
        <v>20.75</v>
      </c>
      <c r="F87" s="31">
        <v>162.5</v>
      </c>
      <c r="G87" s="31">
        <v>186.5</v>
      </c>
      <c r="H87" s="31">
        <v>183.5</v>
      </c>
      <c r="I87" s="31">
        <v>166</v>
      </c>
      <c r="J87" s="31">
        <v>201</v>
      </c>
      <c r="K87" s="31">
        <v>168</v>
      </c>
      <c r="L87" s="31">
        <v>178</v>
      </c>
      <c r="M87" s="31">
        <v>168.5</v>
      </c>
      <c r="N87" s="31">
        <v>201.5</v>
      </c>
      <c r="O87" s="31">
        <v>0</v>
      </c>
      <c r="P87" s="31">
        <v>0</v>
      </c>
      <c r="Q87" s="31">
        <v>0</v>
      </c>
      <c r="R87" s="31">
        <v>0</v>
      </c>
      <c r="S87" s="31">
        <v>1636.25</v>
      </c>
      <c r="T87" s="31"/>
      <c r="U87" s="31">
        <v>24.5</v>
      </c>
      <c r="V87" s="31">
        <v>184.5</v>
      </c>
      <c r="W87" s="31">
        <v>163</v>
      </c>
      <c r="X87" s="31">
        <v>181</v>
      </c>
      <c r="Y87" s="31">
        <v>179</v>
      </c>
      <c r="Z87" s="31">
        <v>170.5</v>
      </c>
      <c r="AA87" s="31">
        <v>203.5</v>
      </c>
      <c r="AB87" s="31">
        <v>166</v>
      </c>
      <c r="AC87" s="31">
        <v>185.5</v>
      </c>
      <c r="AD87" s="31">
        <v>176</v>
      </c>
      <c r="AE87" s="31">
        <v>0</v>
      </c>
      <c r="AF87" s="31">
        <v>0</v>
      </c>
      <c r="AG87" s="31">
        <v>0</v>
      </c>
      <c r="AH87" s="31">
        <v>0</v>
      </c>
      <c r="AI87" s="31">
        <v>1633.5</v>
      </c>
      <c r="AJ87" s="31"/>
      <c r="AK87" s="31">
        <v>24.25</v>
      </c>
      <c r="AL87" s="31">
        <v>206.5</v>
      </c>
      <c r="AM87" s="31">
        <v>185.5</v>
      </c>
      <c r="AN87" s="31">
        <v>157.5</v>
      </c>
      <c r="AO87" s="31">
        <v>170.5</v>
      </c>
      <c r="AP87" s="31">
        <v>178.5</v>
      </c>
      <c r="AQ87" s="31">
        <v>175</v>
      </c>
      <c r="AR87" s="31">
        <v>202.5</v>
      </c>
      <c r="AS87" s="31">
        <v>161.5</v>
      </c>
      <c r="AT87" s="31">
        <v>180.5</v>
      </c>
      <c r="AU87" s="31">
        <v>0</v>
      </c>
      <c r="AV87" s="31">
        <v>0</v>
      </c>
      <c r="AW87" s="31">
        <v>0</v>
      </c>
      <c r="AX87" s="31">
        <v>0</v>
      </c>
      <c r="AY87" s="31">
        <v>1642.25</v>
      </c>
      <c r="AZ87" s="31"/>
      <c r="BA87" s="31">
        <v>23.16</v>
      </c>
      <c r="BB87" s="31">
        <v>184.5</v>
      </c>
      <c r="BC87" s="31">
        <v>178.33</v>
      </c>
      <c r="BD87" s="31">
        <v>174</v>
      </c>
      <c r="BE87" s="31">
        <v>171.83</v>
      </c>
      <c r="BF87" s="31"/>
      <c r="BG87">
        <v>10002</v>
      </c>
      <c r="BJ87" s="30">
        <f t="shared" si="13"/>
        <v>1615.5</v>
      </c>
      <c r="BK87" s="30">
        <f t="shared" si="14"/>
        <v>1609</v>
      </c>
      <c r="BL87" s="30">
        <f t="shared" si="15"/>
        <v>1618</v>
      </c>
      <c r="BN87" s="30">
        <f t="shared" si="16"/>
        <v>0</v>
      </c>
      <c r="BO87" s="30">
        <f t="shared" si="17"/>
        <v>0</v>
      </c>
      <c r="BP87" s="30">
        <f t="shared" si="18"/>
        <v>0</v>
      </c>
    </row>
    <row r="88" spans="1:68" x14ac:dyDescent="0.35">
      <c r="A88" s="26" t="s">
        <v>181</v>
      </c>
      <c r="B88" t="s">
        <v>8802</v>
      </c>
      <c r="C88" s="25" t="s">
        <v>108</v>
      </c>
      <c r="E88" s="31">
        <v>14</v>
      </c>
      <c r="F88" s="31">
        <v>40.75</v>
      </c>
      <c r="G88" s="31">
        <v>95</v>
      </c>
      <c r="H88" s="31">
        <v>96</v>
      </c>
      <c r="I88" s="31">
        <v>91.5</v>
      </c>
      <c r="J88" s="31">
        <v>95.5</v>
      </c>
      <c r="K88" s="31">
        <v>93</v>
      </c>
      <c r="L88" s="31">
        <v>112</v>
      </c>
      <c r="M88" s="31">
        <v>128.5</v>
      </c>
      <c r="N88" s="31">
        <v>100</v>
      </c>
      <c r="O88" s="31">
        <v>0</v>
      </c>
      <c r="P88" s="31">
        <v>0</v>
      </c>
      <c r="Q88" s="31">
        <v>0</v>
      </c>
      <c r="R88" s="31">
        <v>0</v>
      </c>
      <c r="S88" s="31">
        <v>866.25</v>
      </c>
      <c r="T88" s="31"/>
      <c r="U88" s="31">
        <v>13.5</v>
      </c>
      <c r="V88" s="31">
        <v>55.5</v>
      </c>
      <c r="W88" s="31">
        <v>90</v>
      </c>
      <c r="X88" s="31">
        <v>98</v>
      </c>
      <c r="Y88" s="31">
        <v>100</v>
      </c>
      <c r="Z88" s="31">
        <v>99.5</v>
      </c>
      <c r="AA88" s="31">
        <v>96.5</v>
      </c>
      <c r="AB88" s="31">
        <v>94.5</v>
      </c>
      <c r="AC88" s="31">
        <v>120.5</v>
      </c>
      <c r="AD88" s="31">
        <v>129.5</v>
      </c>
      <c r="AE88" s="31">
        <v>0</v>
      </c>
      <c r="AF88" s="31">
        <v>0</v>
      </c>
      <c r="AG88" s="31">
        <v>0</v>
      </c>
      <c r="AH88" s="31">
        <v>0</v>
      </c>
      <c r="AI88" s="31">
        <v>897.5</v>
      </c>
      <c r="AJ88" s="31"/>
      <c r="AK88" s="31">
        <v>9</v>
      </c>
      <c r="AL88" s="31">
        <v>52</v>
      </c>
      <c r="AM88" s="31">
        <v>95</v>
      </c>
      <c r="AN88" s="31">
        <v>93.5</v>
      </c>
      <c r="AO88" s="31">
        <v>97</v>
      </c>
      <c r="AP88" s="31">
        <v>102.5</v>
      </c>
      <c r="AQ88" s="31">
        <v>101</v>
      </c>
      <c r="AR88" s="31">
        <v>102</v>
      </c>
      <c r="AS88" s="31">
        <v>94.5</v>
      </c>
      <c r="AT88" s="31">
        <v>118</v>
      </c>
      <c r="AU88" s="31">
        <v>0</v>
      </c>
      <c r="AV88" s="31">
        <v>0</v>
      </c>
      <c r="AW88" s="31">
        <v>0</v>
      </c>
      <c r="AX88" s="31">
        <v>0</v>
      </c>
      <c r="AY88" s="31">
        <v>864.5</v>
      </c>
      <c r="AZ88" s="31"/>
      <c r="BA88" s="31">
        <v>12.16</v>
      </c>
      <c r="BB88" s="31">
        <v>49.41</v>
      </c>
      <c r="BC88" s="31">
        <v>93.33</v>
      </c>
      <c r="BD88" s="31">
        <v>95.83</v>
      </c>
      <c r="BE88" s="31">
        <v>96.16</v>
      </c>
      <c r="BF88" s="31"/>
      <c r="BG88">
        <v>13209</v>
      </c>
      <c r="BJ88" s="30">
        <f t="shared" si="13"/>
        <v>852.25</v>
      </c>
      <c r="BK88" s="30">
        <f t="shared" si="14"/>
        <v>884</v>
      </c>
      <c r="BL88" s="30">
        <f t="shared" si="15"/>
        <v>855.5</v>
      </c>
      <c r="BN88" s="30">
        <f t="shared" si="16"/>
        <v>0</v>
      </c>
      <c r="BO88" s="30">
        <f t="shared" si="17"/>
        <v>0</v>
      </c>
      <c r="BP88" s="30">
        <f t="shared" si="18"/>
        <v>0</v>
      </c>
    </row>
    <row r="89" spans="1:68" x14ac:dyDescent="0.35">
      <c r="A89" s="26" t="s">
        <v>183</v>
      </c>
      <c r="B89" t="s">
        <v>8793</v>
      </c>
      <c r="C89" s="25" t="s">
        <v>108</v>
      </c>
      <c r="E89" s="31">
        <v>6.25</v>
      </c>
      <c r="F89" s="31">
        <v>65</v>
      </c>
      <c r="G89" s="31">
        <v>49.5</v>
      </c>
      <c r="H89" s="31">
        <v>57</v>
      </c>
      <c r="I89" s="31">
        <v>70.5</v>
      </c>
      <c r="J89" s="31">
        <v>57</v>
      </c>
      <c r="K89" s="31">
        <v>69.5</v>
      </c>
      <c r="L89" s="31">
        <v>60</v>
      </c>
      <c r="M89" s="31">
        <v>67</v>
      </c>
      <c r="N89" s="31">
        <v>53.5</v>
      </c>
      <c r="O89" s="31">
        <v>0</v>
      </c>
      <c r="P89" s="31">
        <v>0</v>
      </c>
      <c r="Q89" s="31">
        <v>0</v>
      </c>
      <c r="R89" s="31">
        <v>0</v>
      </c>
      <c r="S89" s="31">
        <v>555.25</v>
      </c>
      <c r="T89" s="31"/>
      <c r="U89" s="31">
        <v>5.75</v>
      </c>
      <c r="V89" s="31">
        <v>51</v>
      </c>
      <c r="W89" s="31">
        <v>68</v>
      </c>
      <c r="X89" s="31">
        <v>48</v>
      </c>
      <c r="Y89" s="31">
        <v>56</v>
      </c>
      <c r="Z89" s="31">
        <v>76</v>
      </c>
      <c r="AA89" s="31">
        <v>59.5</v>
      </c>
      <c r="AB89" s="31">
        <v>67</v>
      </c>
      <c r="AC89" s="31">
        <v>60</v>
      </c>
      <c r="AD89" s="31">
        <v>65</v>
      </c>
      <c r="AE89" s="31">
        <v>0</v>
      </c>
      <c r="AF89" s="31">
        <v>0</v>
      </c>
      <c r="AG89" s="31">
        <v>0</v>
      </c>
      <c r="AH89" s="31">
        <v>0</v>
      </c>
      <c r="AI89" s="31">
        <v>556.25</v>
      </c>
      <c r="AJ89" s="31"/>
      <c r="AK89" s="31">
        <v>3.75</v>
      </c>
      <c r="AL89" s="31">
        <v>73.5</v>
      </c>
      <c r="AM89" s="31">
        <v>57</v>
      </c>
      <c r="AN89" s="31">
        <v>75</v>
      </c>
      <c r="AO89" s="31">
        <v>52</v>
      </c>
      <c r="AP89" s="31">
        <v>54.5</v>
      </c>
      <c r="AQ89" s="31">
        <v>87</v>
      </c>
      <c r="AR89" s="31">
        <v>58.5</v>
      </c>
      <c r="AS89" s="31">
        <v>68</v>
      </c>
      <c r="AT89" s="31">
        <v>61.5</v>
      </c>
      <c r="AU89" s="31">
        <v>0</v>
      </c>
      <c r="AV89" s="31">
        <v>0</v>
      </c>
      <c r="AW89" s="31">
        <v>0</v>
      </c>
      <c r="AX89" s="31">
        <v>0</v>
      </c>
      <c r="AY89" s="31">
        <v>590.75</v>
      </c>
      <c r="AZ89" s="31"/>
      <c r="BA89" s="31">
        <v>5.25</v>
      </c>
      <c r="BB89" s="31">
        <v>63.16</v>
      </c>
      <c r="BC89" s="31">
        <v>58.16</v>
      </c>
      <c r="BD89" s="31">
        <v>60</v>
      </c>
      <c r="BE89" s="31">
        <v>59.5</v>
      </c>
      <c r="BF89" s="31"/>
      <c r="BG89">
        <v>5198</v>
      </c>
      <c r="BJ89" s="30">
        <f t="shared" si="13"/>
        <v>549</v>
      </c>
      <c r="BK89" s="30">
        <f t="shared" si="14"/>
        <v>550.5</v>
      </c>
      <c r="BL89" s="30">
        <f t="shared" si="15"/>
        <v>587</v>
      </c>
      <c r="BN89" s="30">
        <f t="shared" si="16"/>
        <v>0</v>
      </c>
      <c r="BO89" s="30">
        <f t="shared" si="17"/>
        <v>0</v>
      </c>
      <c r="BP89" s="30">
        <f t="shared" si="18"/>
        <v>0</v>
      </c>
    </row>
    <row r="90" spans="1:68" x14ac:dyDescent="0.35">
      <c r="A90" s="26" t="s">
        <v>185</v>
      </c>
      <c r="B90" t="s">
        <v>8784</v>
      </c>
      <c r="C90" s="25" t="s">
        <v>108</v>
      </c>
      <c r="E90" s="31">
        <v>8.25</v>
      </c>
      <c r="F90" s="31">
        <v>70</v>
      </c>
      <c r="G90" s="31">
        <v>80.5</v>
      </c>
      <c r="H90" s="31">
        <v>72</v>
      </c>
      <c r="I90" s="31">
        <v>88.5</v>
      </c>
      <c r="J90" s="31">
        <v>94</v>
      </c>
      <c r="K90" s="31">
        <v>95.5</v>
      </c>
      <c r="L90" s="31">
        <v>72</v>
      </c>
      <c r="M90" s="31">
        <v>97</v>
      </c>
      <c r="N90" s="31">
        <v>82.5</v>
      </c>
      <c r="O90" s="31">
        <v>0</v>
      </c>
      <c r="P90" s="31">
        <v>0</v>
      </c>
      <c r="Q90" s="31">
        <v>0</v>
      </c>
      <c r="R90" s="31">
        <v>0</v>
      </c>
      <c r="S90" s="31">
        <v>760.25</v>
      </c>
      <c r="T90" s="31"/>
      <c r="U90" s="31">
        <v>8.25</v>
      </c>
      <c r="V90" s="31">
        <v>73.5</v>
      </c>
      <c r="W90" s="31">
        <v>69</v>
      </c>
      <c r="X90" s="31">
        <v>83.5</v>
      </c>
      <c r="Y90" s="31">
        <v>75</v>
      </c>
      <c r="Z90" s="31">
        <v>86.5</v>
      </c>
      <c r="AA90" s="31">
        <v>101</v>
      </c>
      <c r="AB90" s="31">
        <v>92</v>
      </c>
      <c r="AC90" s="31">
        <v>73.5</v>
      </c>
      <c r="AD90" s="31">
        <v>92.5</v>
      </c>
      <c r="AE90" s="31">
        <v>0</v>
      </c>
      <c r="AF90" s="31">
        <v>0</v>
      </c>
      <c r="AG90" s="31">
        <v>0</v>
      </c>
      <c r="AH90" s="31">
        <v>0</v>
      </c>
      <c r="AI90" s="31">
        <v>754.75</v>
      </c>
      <c r="AJ90" s="31"/>
      <c r="AK90" s="31">
        <v>7.5</v>
      </c>
      <c r="AL90" s="31">
        <v>73.5</v>
      </c>
      <c r="AM90" s="31">
        <v>76.5</v>
      </c>
      <c r="AN90" s="31">
        <v>75</v>
      </c>
      <c r="AO90" s="31">
        <v>85</v>
      </c>
      <c r="AP90" s="31">
        <v>75</v>
      </c>
      <c r="AQ90" s="31">
        <v>80</v>
      </c>
      <c r="AR90" s="31">
        <v>100</v>
      </c>
      <c r="AS90" s="31">
        <v>92.5</v>
      </c>
      <c r="AT90" s="31">
        <v>72.5</v>
      </c>
      <c r="AU90" s="31">
        <v>0</v>
      </c>
      <c r="AV90" s="31">
        <v>0</v>
      </c>
      <c r="AW90" s="31">
        <v>0</v>
      </c>
      <c r="AX90" s="31">
        <v>0</v>
      </c>
      <c r="AY90" s="31">
        <v>737.5</v>
      </c>
      <c r="AZ90" s="31"/>
      <c r="BA90" s="31">
        <v>8</v>
      </c>
      <c r="BB90" s="31">
        <v>72.33</v>
      </c>
      <c r="BC90" s="31">
        <v>75.33</v>
      </c>
      <c r="BD90" s="31">
        <v>76.83</v>
      </c>
      <c r="BE90" s="31">
        <v>82.83</v>
      </c>
      <c r="BF90" s="31"/>
      <c r="BG90">
        <v>13991</v>
      </c>
      <c r="BJ90" s="30">
        <f t="shared" si="13"/>
        <v>752</v>
      </c>
      <c r="BK90" s="30">
        <f t="shared" si="14"/>
        <v>746.5</v>
      </c>
      <c r="BL90" s="30">
        <f t="shared" si="15"/>
        <v>730</v>
      </c>
      <c r="BN90" s="30">
        <f t="shared" si="16"/>
        <v>0</v>
      </c>
      <c r="BO90" s="30">
        <f t="shared" si="17"/>
        <v>0</v>
      </c>
      <c r="BP90" s="30">
        <f t="shared" si="18"/>
        <v>0</v>
      </c>
    </row>
    <row r="91" spans="1:68" x14ac:dyDescent="0.35">
      <c r="A91" s="26" t="s">
        <v>187</v>
      </c>
      <c r="B91" t="s">
        <v>8776</v>
      </c>
      <c r="C91" s="25" t="s">
        <v>108</v>
      </c>
      <c r="E91" s="31">
        <v>2.5</v>
      </c>
      <c r="F91" s="31">
        <v>51.5</v>
      </c>
      <c r="G91" s="31">
        <v>44.5</v>
      </c>
      <c r="H91" s="31">
        <v>57.5</v>
      </c>
      <c r="I91" s="31">
        <v>56</v>
      </c>
      <c r="J91" s="31">
        <v>45</v>
      </c>
      <c r="K91" s="31">
        <v>58</v>
      </c>
      <c r="L91" s="31">
        <v>49.5</v>
      </c>
      <c r="M91" s="31">
        <v>51</v>
      </c>
      <c r="N91" s="31">
        <v>59.5</v>
      </c>
      <c r="O91" s="31">
        <v>0</v>
      </c>
      <c r="P91" s="31">
        <v>0</v>
      </c>
      <c r="Q91" s="31">
        <v>0</v>
      </c>
      <c r="R91" s="31">
        <v>0</v>
      </c>
      <c r="S91" s="31">
        <v>475</v>
      </c>
      <c r="T91" s="31"/>
      <c r="U91" s="31">
        <v>2.25</v>
      </c>
      <c r="V91" s="31">
        <v>45.5</v>
      </c>
      <c r="W91" s="31">
        <v>47</v>
      </c>
      <c r="X91" s="31">
        <v>48</v>
      </c>
      <c r="Y91" s="31">
        <v>55</v>
      </c>
      <c r="Z91" s="31">
        <v>54.5</v>
      </c>
      <c r="AA91" s="31">
        <v>46.5</v>
      </c>
      <c r="AB91" s="31">
        <v>61</v>
      </c>
      <c r="AC91" s="31">
        <v>49.5</v>
      </c>
      <c r="AD91" s="31">
        <v>51.5</v>
      </c>
      <c r="AE91" s="31">
        <v>0</v>
      </c>
      <c r="AF91" s="31">
        <v>0</v>
      </c>
      <c r="AG91" s="31">
        <v>0</v>
      </c>
      <c r="AH91" s="31">
        <v>0</v>
      </c>
      <c r="AI91" s="31">
        <v>460.75</v>
      </c>
      <c r="AJ91" s="31"/>
      <c r="AK91" s="31">
        <v>5</v>
      </c>
      <c r="AL91" s="31">
        <v>48.5</v>
      </c>
      <c r="AM91" s="31">
        <v>50.5</v>
      </c>
      <c r="AN91" s="31">
        <v>50</v>
      </c>
      <c r="AO91" s="31">
        <v>51</v>
      </c>
      <c r="AP91" s="31">
        <v>53</v>
      </c>
      <c r="AQ91" s="31">
        <v>53</v>
      </c>
      <c r="AR91" s="31">
        <v>49.5</v>
      </c>
      <c r="AS91" s="31">
        <v>57.5</v>
      </c>
      <c r="AT91" s="31">
        <v>52.5</v>
      </c>
      <c r="AU91" s="31">
        <v>0</v>
      </c>
      <c r="AV91" s="31">
        <v>0</v>
      </c>
      <c r="AW91" s="31">
        <v>0</v>
      </c>
      <c r="AX91" s="31">
        <v>0</v>
      </c>
      <c r="AY91" s="31">
        <v>470.5</v>
      </c>
      <c r="AZ91" s="31"/>
      <c r="BA91" s="31">
        <v>3.25</v>
      </c>
      <c r="BB91" s="31">
        <v>48.5</v>
      </c>
      <c r="BC91" s="31">
        <v>47.33</v>
      </c>
      <c r="BD91" s="31">
        <v>51.83</v>
      </c>
      <c r="BE91" s="31">
        <v>54</v>
      </c>
      <c r="BF91" s="31"/>
      <c r="BG91">
        <v>6064</v>
      </c>
      <c r="BJ91" s="30">
        <f t="shared" si="13"/>
        <v>472.5</v>
      </c>
      <c r="BK91" s="30">
        <f t="shared" si="14"/>
        <v>458.5</v>
      </c>
      <c r="BL91" s="30">
        <f t="shared" si="15"/>
        <v>465.5</v>
      </c>
      <c r="BN91" s="30">
        <f t="shared" si="16"/>
        <v>0</v>
      </c>
      <c r="BO91" s="30">
        <f t="shared" si="17"/>
        <v>0</v>
      </c>
      <c r="BP91" s="30">
        <f t="shared" si="18"/>
        <v>0</v>
      </c>
    </row>
    <row r="92" spans="1:68" x14ac:dyDescent="0.35">
      <c r="A92" s="26" t="s">
        <v>189</v>
      </c>
      <c r="B92" t="s">
        <v>8768</v>
      </c>
      <c r="C92" s="25" t="s">
        <v>108</v>
      </c>
      <c r="E92" s="31">
        <v>10.5</v>
      </c>
      <c r="F92" s="31">
        <v>109</v>
      </c>
      <c r="G92" s="31">
        <v>102</v>
      </c>
      <c r="H92" s="31">
        <v>109.5</v>
      </c>
      <c r="I92" s="31">
        <v>114</v>
      </c>
      <c r="J92" s="31">
        <v>101</v>
      </c>
      <c r="K92" s="31">
        <v>107.5</v>
      </c>
      <c r="L92" s="31">
        <v>115.5</v>
      </c>
      <c r="M92" s="31">
        <v>137.5</v>
      </c>
      <c r="N92" s="31">
        <v>109.5</v>
      </c>
      <c r="O92" s="31">
        <v>0</v>
      </c>
      <c r="P92" s="31">
        <v>0</v>
      </c>
      <c r="Q92" s="31">
        <v>0</v>
      </c>
      <c r="R92" s="31">
        <v>0</v>
      </c>
      <c r="S92" s="31">
        <v>1016</v>
      </c>
      <c r="T92" s="31"/>
      <c r="U92" s="31">
        <v>9.5</v>
      </c>
      <c r="V92" s="31">
        <v>102</v>
      </c>
      <c r="W92" s="31">
        <v>112</v>
      </c>
      <c r="X92" s="31">
        <v>100</v>
      </c>
      <c r="Y92" s="31">
        <v>113</v>
      </c>
      <c r="Z92" s="31">
        <v>123</v>
      </c>
      <c r="AA92" s="31">
        <v>103.5</v>
      </c>
      <c r="AB92" s="31">
        <v>109</v>
      </c>
      <c r="AC92" s="31">
        <v>114</v>
      </c>
      <c r="AD92" s="31">
        <v>142.5</v>
      </c>
      <c r="AE92" s="31">
        <v>0</v>
      </c>
      <c r="AF92" s="31">
        <v>0</v>
      </c>
      <c r="AG92" s="31">
        <v>0</v>
      </c>
      <c r="AH92" s="31">
        <v>0</v>
      </c>
      <c r="AI92" s="31">
        <v>1028.5</v>
      </c>
      <c r="AJ92" s="31"/>
      <c r="AK92" s="31">
        <v>13</v>
      </c>
      <c r="AL92" s="31">
        <v>106</v>
      </c>
      <c r="AM92" s="31">
        <v>110.5</v>
      </c>
      <c r="AN92" s="31">
        <v>113.5</v>
      </c>
      <c r="AO92" s="31">
        <v>104</v>
      </c>
      <c r="AP92" s="31">
        <v>120</v>
      </c>
      <c r="AQ92" s="31">
        <v>125</v>
      </c>
      <c r="AR92" s="31">
        <v>104.5</v>
      </c>
      <c r="AS92" s="31">
        <v>104.5</v>
      </c>
      <c r="AT92" s="31">
        <v>117</v>
      </c>
      <c r="AU92" s="31">
        <v>0</v>
      </c>
      <c r="AV92" s="31">
        <v>0</v>
      </c>
      <c r="AW92" s="31">
        <v>0</v>
      </c>
      <c r="AX92" s="31">
        <v>0</v>
      </c>
      <c r="AY92" s="31">
        <v>1018</v>
      </c>
      <c r="AZ92" s="31"/>
      <c r="BA92" s="31">
        <v>11</v>
      </c>
      <c r="BB92" s="31">
        <v>105.66</v>
      </c>
      <c r="BC92" s="31">
        <v>108.16</v>
      </c>
      <c r="BD92" s="31">
        <v>107.66</v>
      </c>
      <c r="BE92" s="31">
        <v>110.33</v>
      </c>
      <c r="BF92" s="31"/>
      <c r="BG92">
        <v>12100</v>
      </c>
      <c r="BJ92" s="30">
        <f t="shared" si="13"/>
        <v>1005.5</v>
      </c>
      <c r="BK92" s="30">
        <f t="shared" si="14"/>
        <v>1019</v>
      </c>
      <c r="BL92" s="30">
        <f t="shared" si="15"/>
        <v>1005</v>
      </c>
      <c r="BN92" s="30">
        <f t="shared" si="16"/>
        <v>0</v>
      </c>
      <c r="BO92" s="30">
        <f t="shared" si="17"/>
        <v>0</v>
      </c>
      <c r="BP92" s="30">
        <f t="shared" si="18"/>
        <v>0</v>
      </c>
    </row>
    <row r="93" spans="1:68" x14ac:dyDescent="0.35">
      <c r="A93" s="26" t="s">
        <v>191</v>
      </c>
      <c r="B93" t="s">
        <v>8760</v>
      </c>
      <c r="C93" s="25" t="s">
        <v>108</v>
      </c>
      <c r="E93" s="31">
        <v>13.5</v>
      </c>
      <c r="F93" s="31">
        <v>120.5</v>
      </c>
      <c r="G93" s="31">
        <v>122.5</v>
      </c>
      <c r="H93" s="31">
        <v>116.5</v>
      </c>
      <c r="I93" s="31">
        <v>119</v>
      </c>
      <c r="J93" s="31">
        <v>136</v>
      </c>
      <c r="K93" s="31">
        <v>146.5</v>
      </c>
      <c r="L93" s="31">
        <v>129</v>
      </c>
      <c r="M93" s="31">
        <v>146</v>
      </c>
      <c r="N93" s="31">
        <v>143</v>
      </c>
      <c r="O93" s="31">
        <v>0</v>
      </c>
      <c r="P93" s="31">
        <v>0</v>
      </c>
      <c r="Q93" s="31">
        <v>0</v>
      </c>
      <c r="R93" s="31">
        <v>0</v>
      </c>
      <c r="S93" s="31">
        <v>1192.5</v>
      </c>
      <c r="T93" s="31"/>
      <c r="U93" s="31">
        <v>12</v>
      </c>
      <c r="V93" s="31">
        <v>107</v>
      </c>
      <c r="W93" s="31">
        <v>128.5</v>
      </c>
      <c r="X93" s="31">
        <v>131.5</v>
      </c>
      <c r="Y93" s="31">
        <v>117</v>
      </c>
      <c r="Z93" s="31">
        <v>132.5</v>
      </c>
      <c r="AA93" s="31">
        <v>135</v>
      </c>
      <c r="AB93" s="31">
        <v>155.5</v>
      </c>
      <c r="AC93" s="31">
        <v>134.5</v>
      </c>
      <c r="AD93" s="31">
        <v>148.5</v>
      </c>
      <c r="AE93" s="31">
        <v>0</v>
      </c>
      <c r="AF93" s="31">
        <v>0</v>
      </c>
      <c r="AG93" s="31">
        <v>0</v>
      </c>
      <c r="AH93" s="31">
        <v>0</v>
      </c>
      <c r="AI93" s="31">
        <v>1202</v>
      </c>
      <c r="AJ93" s="31"/>
      <c r="AK93" s="31">
        <v>13</v>
      </c>
      <c r="AL93" s="31">
        <v>108</v>
      </c>
      <c r="AM93" s="31">
        <v>124.5</v>
      </c>
      <c r="AN93" s="31">
        <v>130.5</v>
      </c>
      <c r="AO93" s="31">
        <v>128.5</v>
      </c>
      <c r="AP93" s="31">
        <v>127</v>
      </c>
      <c r="AQ93" s="31">
        <v>138.5</v>
      </c>
      <c r="AR93" s="31">
        <v>135.5</v>
      </c>
      <c r="AS93" s="31">
        <v>164</v>
      </c>
      <c r="AT93" s="31">
        <v>140.5</v>
      </c>
      <c r="AU93" s="31">
        <v>0</v>
      </c>
      <c r="AV93" s="31">
        <v>0</v>
      </c>
      <c r="AW93" s="31">
        <v>0</v>
      </c>
      <c r="AX93" s="31">
        <v>0</v>
      </c>
      <c r="AY93" s="31">
        <v>1210</v>
      </c>
      <c r="AZ93" s="31"/>
      <c r="BA93" s="31">
        <v>12.83</v>
      </c>
      <c r="BB93" s="31">
        <v>111.83</v>
      </c>
      <c r="BC93" s="31">
        <v>125.16</v>
      </c>
      <c r="BD93" s="31">
        <v>126.16</v>
      </c>
      <c r="BE93" s="31">
        <v>121.5</v>
      </c>
      <c r="BF93" s="31"/>
      <c r="BG93">
        <v>8105</v>
      </c>
      <c r="BJ93" s="30">
        <f t="shared" si="13"/>
        <v>1179</v>
      </c>
      <c r="BK93" s="30">
        <f t="shared" si="14"/>
        <v>1190</v>
      </c>
      <c r="BL93" s="30">
        <f t="shared" si="15"/>
        <v>1197</v>
      </c>
      <c r="BN93" s="30">
        <f t="shared" si="16"/>
        <v>0</v>
      </c>
      <c r="BO93" s="30">
        <f t="shared" si="17"/>
        <v>0</v>
      </c>
      <c r="BP93" s="30">
        <f t="shared" si="18"/>
        <v>0</v>
      </c>
    </row>
    <row r="94" spans="1:68" x14ac:dyDescent="0.35">
      <c r="A94" s="26" t="s">
        <v>193</v>
      </c>
      <c r="B94" t="s">
        <v>8752</v>
      </c>
      <c r="C94" s="25" t="s">
        <v>119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1015.5</v>
      </c>
      <c r="P94" s="31">
        <v>861.5</v>
      </c>
      <c r="Q94" s="31">
        <v>835.5</v>
      </c>
      <c r="R94" s="31">
        <v>845.5</v>
      </c>
      <c r="S94" s="31">
        <v>3558</v>
      </c>
      <c r="T94" s="31"/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965</v>
      </c>
      <c r="AF94" s="31">
        <v>967.5</v>
      </c>
      <c r="AG94" s="31">
        <v>830</v>
      </c>
      <c r="AH94" s="31">
        <v>831.5</v>
      </c>
      <c r="AI94" s="31">
        <v>3594</v>
      </c>
      <c r="AJ94" s="31"/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949.5</v>
      </c>
      <c r="AV94" s="31">
        <v>953.5</v>
      </c>
      <c r="AW94" s="31">
        <v>938</v>
      </c>
      <c r="AX94" s="31">
        <v>832.5</v>
      </c>
      <c r="AY94" s="31">
        <v>3673.5</v>
      </c>
      <c r="AZ94" s="31"/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/>
      <c r="BG94">
        <v>11350</v>
      </c>
      <c r="BJ94" s="30">
        <f t="shared" si="13"/>
        <v>3558</v>
      </c>
      <c r="BK94" s="30">
        <f t="shared" si="14"/>
        <v>3594</v>
      </c>
      <c r="BL94" s="30">
        <f t="shared" si="15"/>
        <v>3673.5</v>
      </c>
      <c r="BN94" s="30">
        <f t="shared" si="16"/>
        <v>0</v>
      </c>
      <c r="BO94" s="30">
        <f t="shared" si="17"/>
        <v>0</v>
      </c>
      <c r="BP94" s="30">
        <f t="shared" si="18"/>
        <v>0</v>
      </c>
    </row>
    <row r="95" spans="1:68" x14ac:dyDescent="0.35">
      <c r="A95" s="26" t="s">
        <v>195</v>
      </c>
      <c r="B95" t="s">
        <v>8743</v>
      </c>
      <c r="C95" s="25" t="s">
        <v>119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997</v>
      </c>
      <c r="P95" s="31">
        <v>1041</v>
      </c>
      <c r="Q95" s="31">
        <v>942</v>
      </c>
      <c r="R95" s="31">
        <v>1013</v>
      </c>
      <c r="S95" s="31">
        <v>3993</v>
      </c>
      <c r="T95" s="31"/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1021.5</v>
      </c>
      <c r="AF95" s="31">
        <v>989</v>
      </c>
      <c r="AG95" s="31">
        <v>1025.5</v>
      </c>
      <c r="AH95" s="31">
        <v>986</v>
      </c>
      <c r="AI95" s="31">
        <v>4022</v>
      </c>
      <c r="AJ95" s="31"/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1020.5</v>
      </c>
      <c r="AV95" s="31">
        <v>1017</v>
      </c>
      <c r="AW95" s="31">
        <v>983</v>
      </c>
      <c r="AX95" s="31">
        <v>1065</v>
      </c>
      <c r="AY95" s="31">
        <v>4085.5</v>
      </c>
      <c r="AZ95" s="31"/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/>
      <c r="BG95">
        <v>4234</v>
      </c>
      <c r="BJ95" s="30">
        <f t="shared" si="13"/>
        <v>3993</v>
      </c>
      <c r="BK95" s="30">
        <f t="shared" si="14"/>
        <v>4022</v>
      </c>
      <c r="BL95" s="30">
        <f t="shared" si="15"/>
        <v>4085.5</v>
      </c>
      <c r="BN95" s="30">
        <f t="shared" si="16"/>
        <v>0</v>
      </c>
      <c r="BO95" s="30">
        <f t="shared" si="17"/>
        <v>0</v>
      </c>
      <c r="BP95" s="30">
        <f t="shared" si="18"/>
        <v>0</v>
      </c>
    </row>
    <row r="96" spans="1:68" x14ac:dyDescent="0.35">
      <c r="A96" s="26" t="s">
        <v>197</v>
      </c>
      <c r="B96" t="s">
        <v>8733</v>
      </c>
      <c r="C96" s="25" t="s">
        <v>119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1531</v>
      </c>
      <c r="P96" s="31">
        <v>1598.5</v>
      </c>
      <c r="Q96" s="31">
        <v>1640.5</v>
      </c>
      <c r="R96" s="31">
        <v>1559.5</v>
      </c>
      <c r="S96" s="31">
        <v>6329.5</v>
      </c>
      <c r="T96" s="31"/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1627.5</v>
      </c>
      <c r="AF96" s="31">
        <v>1558</v>
      </c>
      <c r="AG96" s="31">
        <v>1584.5</v>
      </c>
      <c r="AH96" s="31">
        <v>1651.5</v>
      </c>
      <c r="AI96" s="31">
        <v>6421.5</v>
      </c>
      <c r="AJ96" s="31"/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1562.5</v>
      </c>
      <c r="AV96" s="31">
        <v>1591</v>
      </c>
      <c r="AW96" s="31">
        <v>1553.5</v>
      </c>
      <c r="AX96" s="31">
        <v>1586</v>
      </c>
      <c r="AY96" s="31">
        <v>6293</v>
      </c>
      <c r="AZ96" s="31"/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/>
      <c r="BG96">
        <v>6117</v>
      </c>
      <c r="BJ96" s="30">
        <f t="shared" si="13"/>
        <v>6329.5</v>
      </c>
      <c r="BK96" s="30">
        <f t="shared" si="14"/>
        <v>6421.5</v>
      </c>
      <c r="BL96" s="30">
        <f t="shared" si="15"/>
        <v>6293</v>
      </c>
      <c r="BN96" s="30">
        <f t="shared" si="16"/>
        <v>0</v>
      </c>
      <c r="BO96" s="30">
        <f t="shared" si="17"/>
        <v>0</v>
      </c>
      <c r="BP96" s="30">
        <f t="shared" si="18"/>
        <v>0</v>
      </c>
    </row>
    <row r="97" spans="1:68" x14ac:dyDescent="0.35">
      <c r="A97" s="26" t="s">
        <v>199</v>
      </c>
      <c r="B97" t="s">
        <v>8723</v>
      </c>
      <c r="C97" s="25" t="s">
        <v>119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2898</v>
      </c>
      <c r="P97" s="31">
        <v>2972.5</v>
      </c>
      <c r="Q97" s="31">
        <v>2850.5</v>
      </c>
      <c r="R97" s="31">
        <v>3067.5</v>
      </c>
      <c r="S97" s="31">
        <v>11788.5</v>
      </c>
      <c r="T97" s="31"/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3031</v>
      </c>
      <c r="AF97" s="31">
        <v>2898.5</v>
      </c>
      <c r="AG97" s="31">
        <v>2958.5</v>
      </c>
      <c r="AH97" s="31">
        <v>2909</v>
      </c>
      <c r="AI97" s="31">
        <v>11797</v>
      </c>
      <c r="AJ97" s="31"/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3038</v>
      </c>
      <c r="AV97" s="31">
        <v>3034</v>
      </c>
      <c r="AW97" s="31">
        <v>2862.5</v>
      </c>
      <c r="AX97" s="31">
        <v>3023.5</v>
      </c>
      <c r="AY97" s="31">
        <v>11958</v>
      </c>
      <c r="AZ97" s="31"/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/>
      <c r="BG97">
        <v>12637</v>
      </c>
      <c r="BJ97" s="30">
        <f t="shared" si="13"/>
        <v>11788.5</v>
      </c>
      <c r="BK97" s="30">
        <f t="shared" si="14"/>
        <v>11797</v>
      </c>
      <c r="BL97" s="30">
        <f t="shared" si="15"/>
        <v>11958</v>
      </c>
      <c r="BN97" s="30">
        <f t="shared" si="16"/>
        <v>0</v>
      </c>
      <c r="BO97" s="30">
        <f t="shared" si="17"/>
        <v>0</v>
      </c>
      <c r="BP97" s="30">
        <f t="shared" si="18"/>
        <v>0</v>
      </c>
    </row>
    <row r="98" spans="1:68" x14ac:dyDescent="0.35">
      <c r="A98" s="26" t="s">
        <v>201</v>
      </c>
      <c r="B98" t="s">
        <v>8713</v>
      </c>
      <c r="C98" s="25" t="s">
        <v>119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2887</v>
      </c>
      <c r="P98" s="31">
        <v>2994</v>
      </c>
      <c r="Q98" s="31">
        <v>3084</v>
      </c>
      <c r="R98" s="31">
        <v>2996.5</v>
      </c>
      <c r="S98" s="31">
        <v>11961.5</v>
      </c>
      <c r="T98" s="31"/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3004.5</v>
      </c>
      <c r="AF98" s="31">
        <v>2887.5</v>
      </c>
      <c r="AG98" s="31">
        <v>2932</v>
      </c>
      <c r="AH98" s="31">
        <v>3160</v>
      </c>
      <c r="AI98" s="31">
        <v>11984</v>
      </c>
      <c r="AJ98" s="31"/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2973</v>
      </c>
      <c r="AV98" s="31">
        <v>3010</v>
      </c>
      <c r="AW98" s="31">
        <v>2870.5</v>
      </c>
      <c r="AX98" s="31">
        <v>3011</v>
      </c>
      <c r="AY98" s="31">
        <v>11864.5</v>
      </c>
      <c r="AZ98" s="31"/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/>
      <c r="BG98">
        <v>5615</v>
      </c>
      <c r="BJ98" s="30">
        <f t="shared" si="13"/>
        <v>11961.5</v>
      </c>
      <c r="BK98" s="30">
        <f t="shared" si="14"/>
        <v>11984</v>
      </c>
      <c r="BL98" s="30">
        <f t="shared" si="15"/>
        <v>11864.5</v>
      </c>
      <c r="BN98" s="30">
        <f t="shared" si="16"/>
        <v>0</v>
      </c>
      <c r="BO98" s="30">
        <f t="shared" si="17"/>
        <v>0</v>
      </c>
      <c r="BP98" s="30">
        <f t="shared" si="18"/>
        <v>0</v>
      </c>
    </row>
    <row r="99" spans="1:68" x14ac:dyDescent="0.35">
      <c r="A99" s="26" t="s">
        <v>203</v>
      </c>
      <c r="B99" t="s">
        <v>8700</v>
      </c>
      <c r="C99" s="25" t="s">
        <v>119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1146</v>
      </c>
      <c r="P99" s="31">
        <v>1154</v>
      </c>
      <c r="Q99" s="31">
        <v>1146.5</v>
      </c>
      <c r="R99" s="31">
        <v>1130</v>
      </c>
      <c r="S99" s="31">
        <v>4576.5</v>
      </c>
      <c r="T99" s="31"/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1147</v>
      </c>
      <c r="AF99" s="31">
        <v>1180</v>
      </c>
      <c r="AG99" s="31">
        <v>1120.5</v>
      </c>
      <c r="AH99" s="31">
        <v>1156</v>
      </c>
      <c r="AI99" s="31">
        <v>4603.5</v>
      </c>
      <c r="AJ99" s="31"/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1217.5</v>
      </c>
      <c r="AV99" s="31">
        <v>1135.5</v>
      </c>
      <c r="AW99" s="31">
        <v>1162</v>
      </c>
      <c r="AX99" s="31">
        <v>1140.5</v>
      </c>
      <c r="AY99" s="31">
        <v>4655.5</v>
      </c>
      <c r="AZ99" s="31"/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/>
      <c r="BG99">
        <v>1587</v>
      </c>
      <c r="BJ99" s="30">
        <f t="shared" si="13"/>
        <v>4576.5</v>
      </c>
      <c r="BK99" s="30">
        <f t="shared" si="14"/>
        <v>4603.5</v>
      </c>
      <c r="BL99" s="30">
        <f t="shared" si="15"/>
        <v>4655.5</v>
      </c>
      <c r="BN99" s="30">
        <f t="shared" si="16"/>
        <v>0</v>
      </c>
      <c r="BO99" s="30">
        <f t="shared" si="17"/>
        <v>0</v>
      </c>
      <c r="BP99" s="30">
        <f t="shared" si="18"/>
        <v>0</v>
      </c>
    </row>
    <row r="100" spans="1:68" x14ac:dyDescent="0.35">
      <c r="A100" s="26" t="s">
        <v>205</v>
      </c>
      <c r="B100" t="s">
        <v>8691</v>
      </c>
      <c r="C100" s="25" t="s">
        <v>119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1286</v>
      </c>
      <c r="P100" s="31">
        <v>1291</v>
      </c>
      <c r="Q100" s="31">
        <v>1246.5</v>
      </c>
      <c r="R100" s="31">
        <v>1337.5</v>
      </c>
      <c r="S100" s="31">
        <v>5161</v>
      </c>
      <c r="T100" s="31"/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1301.5</v>
      </c>
      <c r="AF100" s="31">
        <v>1294</v>
      </c>
      <c r="AG100" s="31">
        <v>1303</v>
      </c>
      <c r="AH100" s="31">
        <v>1315.5</v>
      </c>
      <c r="AI100" s="31">
        <v>5214</v>
      </c>
      <c r="AJ100" s="31"/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1281</v>
      </c>
      <c r="AV100" s="31">
        <v>1306.5</v>
      </c>
      <c r="AW100" s="31">
        <v>1291</v>
      </c>
      <c r="AX100" s="31">
        <v>1369</v>
      </c>
      <c r="AY100" s="31">
        <v>5247.5</v>
      </c>
      <c r="AZ100" s="31"/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/>
      <c r="BG100">
        <v>6438</v>
      </c>
      <c r="BJ100" s="30">
        <f t="shared" si="13"/>
        <v>5161</v>
      </c>
      <c r="BK100" s="30">
        <f t="shared" si="14"/>
        <v>5214</v>
      </c>
      <c r="BL100" s="30">
        <f t="shared" si="15"/>
        <v>5247.5</v>
      </c>
      <c r="BN100" s="30">
        <f t="shared" si="16"/>
        <v>0</v>
      </c>
      <c r="BO100" s="30">
        <f t="shared" si="17"/>
        <v>0</v>
      </c>
      <c r="BP100" s="30">
        <f t="shared" si="18"/>
        <v>0</v>
      </c>
    </row>
    <row r="101" spans="1:68" x14ac:dyDescent="0.35">
      <c r="A101" s="26" t="s">
        <v>207</v>
      </c>
      <c r="B101" t="s">
        <v>8680</v>
      </c>
      <c r="C101" s="25" t="s">
        <v>108</v>
      </c>
      <c r="E101" s="31">
        <v>3</v>
      </c>
      <c r="F101" s="31">
        <v>21.5</v>
      </c>
      <c r="G101" s="31">
        <v>22.5</v>
      </c>
      <c r="H101" s="31">
        <v>26</v>
      </c>
      <c r="I101" s="31">
        <v>21</v>
      </c>
      <c r="J101" s="31">
        <v>29</v>
      </c>
      <c r="K101" s="31">
        <v>17</v>
      </c>
      <c r="L101" s="31">
        <v>21</v>
      </c>
      <c r="M101" s="31">
        <v>24</v>
      </c>
      <c r="N101" s="31">
        <v>26.5</v>
      </c>
      <c r="O101" s="31">
        <v>0</v>
      </c>
      <c r="P101" s="31">
        <v>0</v>
      </c>
      <c r="Q101" s="31">
        <v>0</v>
      </c>
      <c r="R101" s="31">
        <v>0</v>
      </c>
      <c r="S101" s="31">
        <v>211.5</v>
      </c>
      <c r="T101" s="31"/>
      <c r="U101" s="31">
        <v>5.25</v>
      </c>
      <c r="V101" s="31">
        <v>11</v>
      </c>
      <c r="W101" s="31">
        <v>23</v>
      </c>
      <c r="X101" s="31">
        <v>22</v>
      </c>
      <c r="Y101" s="31">
        <v>26.5</v>
      </c>
      <c r="Z101" s="31">
        <v>17.5</v>
      </c>
      <c r="AA101" s="31">
        <v>24.5</v>
      </c>
      <c r="AB101" s="31">
        <v>17.5</v>
      </c>
      <c r="AC101" s="31">
        <v>18.5</v>
      </c>
      <c r="AD101" s="31">
        <v>23</v>
      </c>
      <c r="AE101" s="31">
        <v>0</v>
      </c>
      <c r="AF101" s="31">
        <v>0</v>
      </c>
      <c r="AG101" s="31">
        <v>0</v>
      </c>
      <c r="AH101" s="31">
        <v>0</v>
      </c>
      <c r="AI101" s="31">
        <v>188.75</v>
      </c>
      <c r="AJ101" s="31"/>
      <c r="AK101" s="31">
        <v>4.75</v>
      </c>
      <c r="AL101" s="31">
        <v>22</v>
      </c>
      <c r="AM101" s="31">
        <v>11.5</v>
      </c>
      <c r="AN101" s="31">
        <v>23.5</v>
      </c>
      <c r="AO101" s="31">
        <v>24.5</v>
      </c>
      <c r="AP101" s="31">
        <v>25.5</v>
      </c>
      <c r="AQ101" s="31">
        <v>18</v>
      </c>
      <c r="AR101" s="31">
        <v>26</v>
      </c>
      <c r="AS101" s="31">
        <v>17</v>
      </c>
      <c r="AT101" s="31">
        <v>18</v>
      </c>
      <c r="AU101" s="31">
        <v>0</v>
      </c>
      <c r="AV101" s="31">
        <v>0</v>
      </c>
      <c r="AW101" s="31">
        <v>0</v>
      </c>
      <c r="AX101" s="31">
        <v>0</v>
      </c>
      <c r="AY101" s="31">
        <v>190.75</v>
      </c>
      <c r="AZ101" s="31"/>
      <c r="BA101" s="31">
        <v>4.33</v>
      </c>
      <c r="BB101" s="31">
        <v>18.16</v>
      </c>
      <c r="BC101" s="31">
        <v>19</v>
      </c>
      <c r="BD101" s="31">
        <v>23.83</v>
      </c>
      <c r="BE101" s="31">
        <v>24</v>
      </c>
      <c r="BF101" s="31"/>
      <c r="BG101">
        <v>9921</v>
      </c>
      <c r="BJ101" s="30">
        <f t="shared" si="13"/>
        <v>208.5</v>
      </c>
      <c r="BK101" s="30">
        <f t="shared" si="14"/>
        <v>183.5</v>
      </c>
      <c r="BL101" s="30">
        <f t="shared" si="15"/>
        <v>186</v>
      </c>
      <c r="BN101" s="30">
        <f t="shared" si="16"/>
        <v>0</v>
      </c>
      <c r="BO101" s="30">
        <f t="shared" si="17"/>
        <v>0</v>
      </c>
      <c r="BP101" s="30">
        <f t="shared" si="18"/>
        <v>0</v>
      </c>
    </row>
    <row r="102" spans="1:68" x14ac:dyDescent="0.35">
      <c r="A102" s="26" t="s">
        <v>209</v>
      </c>
      <c r="B102" t="s">
        <v>8672</v>
      </c>
      <c r="C102" s="25" t="s">
        <v>108</v>
      </c>
      <c r="E102" s="31">
        <v>5.25</v>
      </c>
      <c r="F102" s="31">
        <v>40</v>
      </c>
      <c r="G102" s="31">
        <v>35</v>
      </c>
      <c r="H102" s="31">
        <v>56.5</v>
      </c>
      <c r="I102" s="31">
        <v>58</v>
      </c>
      <c r="J102" s="31">
        <v>37.5</v>
      </c>
      <c r="K102" s="31">
        <v>47</v>
      </c>
      <c r="L102" s="31">
        <v>39.5</v>
      </c>
      <c r="M102" s="31">
        <v>49.5</v>
      </c>
      <c r="N102" s="31">
        <v>48</v>
      </c>
      <c r="O102" s="31">
        <v>0</v>
      </c>
      <c r="P102" s="31">
        <v>0</v>
      </c>
      <c r="Q102" s="31">
        <v>0</v>
      </c>
      <c r="R102" s="31">
        <v>0</v>
      </c>
      <c r="S102" s="31">
        <v>416.25</v>
      </c>
      <c r="T102" s="31"/>
      <c r="U102" s="31">
        <v>3</v>
      </c>
      <c r="V102" s="31">
        <v>44.5</v>
      </c>
      <c r="W102" s="31">
        <v>43</v>
      </c>
      <c r="X102" s="31">
        <v>38</v>
      </c>
      <c r="Y102" s="31">
        <v>55</v>
      </c>
      <c r="Z102" s="31">
        <v>58</v>
      </c>
      <c r="AA102" s="31">
        <v>35</v>
      </c>
      <c r="AB102" s="31">
        <v>48</v>
      </c>
      <c r="AC102" s="31">
        <v>40</v>
      </c>
      <c r="AD102" s="31">
        <v>48</v>
      </c>
      <c r="AE102" s="31">
        <v>0</v>
      </c>
      <c r="AF102" s="31">
        <v>0</v>
      </c>
      <c r="AG102" s="31">
        <v>0</v>
      </c>
      <c r="AH102" s="31">
        <v>0</v>
      </c>
      <c r="AI102" s="31">
        <v>412.5</v>
      </c>
      <c r="AJ102" s="31"/>
      <c r="AK102" s="31">
        <v>3.75</v>
      </c>
      <c r="AL102" s="31">
        <v>41</v>
      </c>
      <c r="AM102" s="31">
        <v>41.5</v>
      </c>
      <c r="AN102" s="31">
        <v>45.5</v>
      </c>
      <c r="AO102" s="31">
        <v>34</v>
      </c>
      <c r="AP102" s="31">
        <v>58</v>
      </c>
      <c r="AQ102" s="31">
        <v>55.5</v>
      </c>
      <c r="AR102" s="31">
        <v>38</v>
      </c>
      <c r="AS102" s="31">
        <v>44</v>
      </c>
      <c r="AT102" s="31">
        <v>41</v>
      </c>
      <c r="AU102" s="31">
        <v>0</v>
      </c>
      <c r="AV102" s="31">
        <v>0</v>
      </c>
      <c r="AW102" s="31">
        <v>0</v>
      </c>
      <c r="AX102" s="31">
        <v>0</v>
      </c>
      <c r="AY102" s="31">
        <v>402.25</v>
      </c>
      <c r="AZ102" s="31"/>
      <c r="BA102" s="31">
        <v>4</v>
      </c>
      <c r="BB102" s="31">
        <v>41.83</v>
      </c>
      <c r="BC102" s="31">
        <v>39.83</v>
      </c>
      <c r="BD102" s="31">
        <v>46.66</v>
      </c>
      <c r="BE102" s="31">
        <v>49</v>
      </c>
      <c r="BF102" s="31"/>
      <c r="BG102">
        <v>1917</v>
      </c>
      <c r="BJ102" s="30">
        <f t="shared" si="13"/>
        <v>411</v>
      </c>
      <c r="BK102" s="30">
        <f t="shared" si="14"/>
        <v>409.5</v>
      </c>
      <c r="BL102" s="30">
        <f t="shared" si="15"/>
        <v>398.5</v>
      </c>
      <c r="BN102" s="30">
        <f t="shared" si="16"/>
        <v>0</v>
      </c>
      <c r="BO102" s="30">
        <f t="shared" si="17"/>
        <v>0</v>
      </c>
      <c r="BP102" s="30">
        <f t="shared" si="18"/>
        <v>0</v>
      </c>
    </row>
    <row r="103" spans="1:68" x14ac:dyDescent="0.35">
      <c r="A103" s="26" t="s">
        <v>211</v>
      </c>
      <c r="B103" t="s">
        <v>8664</v>
      </c>
      <c r="C103" s="25" t="s">
        <v>108</v>
      </c>
      <c r="E103" s="31">
        <v>8.75</v>
      </c>
      <c r="F103" s="31">
        <v>103</v>
      </c>
      <c r="G103" s="31">
        <v>118.5</v>
      </c>
      <c r="H103" s="31">
        <v>113</v>
      </c>
      <c r="I103" s="31">
        <v>139.5</v>
      </c>
      <c r="J103" s="31">
        <v>127</v>
      </c>
      <c r="K103" s="31">
        <v>126.5</v>
      </c>
      <c r="L103" s="31">
        <v>118.5</v>
      </c>
      <c r="M103" s="31">
        <v>114</v>
      </c>
      <c r="N103" s="31">
        <v>132.5</v>
      </c>
      <c r="O103" s="31">
        <v>0</v>
      </c>
      <c r="P103" s="31">
        <v>0</v>
      </c>
      <c r="Q103" s="31">
        <v>0</v>
      </c>
      <c r="R103" s="31">
        <v>0</v>
      </c>
      <c r="S103" s="31">
        <v>1101.25</v>
      </c>
      <c r="T103" s="31"/>
      <c r="U103" s="31">
        <v>13.75</v>
      </c>
      <c r="V103" s="31">
        <v>90.75</v>
      </c>
      <c r="W103" s="31">
        <v>109.5</v>
      </c>
      <c r="X103" s="31">
        <v>120</v>
      </c>
      <c r="Y103" s="31">
        <v>116.5</v>
      </c>
      <c r="Z103" s="31">
        <v>139</v>
      </c>
      <c r="AA103" s="31">
        <v>122.5</v>
      </c>
      <c r="AB103" s="31">
        <v>128.5</v>
      </c>
      <c r="AC103" s="31">
        <v>108.5</v>
      </c>
      <c r="AD103" s="31">
        <v>112</v>
      </c>
      <c r="AE103" s="31">
        <v>0</v>
      </c>
      <c r="AF103" s="31">
        <v>0</v>
      </c>
      <c r="AG103" s="31">
        <v>0</v>
      </c>
      <c r="AH103" s="31">
        <v>0</v>
      </c>
      <c r="AI103" s="31">
        <v>1061</v>
      </c>
      <c r="AJ103" s="31"/>
      <c r="AK103" s="31">
        <v>11.5</v>
      </c>
      <c r="AL103" s="31">
        <v>81</v>
      </c>
      <c r="AM103" s="31">
        <v>96.5</v>
      </c>
      <c r="AN103" s="31">
        <v>109</v>
      </c>
      <c r="AO103" s="31">
        <v>118</v>
      </c>
      <c r="AP103" s="31">
        <v>112.5</v>
      </c>
      <c r="AQ103" s="31">
        <v>134.5</v>
      </c>
      <c r="AR103" s="31">
        <v>120.5</v>
      </c>
      <c r="AS103" s="31">
        <v>130</v>
      </c>
      <c r="AT103" s="31">
        <v>107</v>
      </c>
      <c r="AU103" s="31">
        <v>0</v>
      </c>
      <c r="AV103" s="31">
        <v>0</v>
      </c>
      <c r="AW103" s="31">
        <v>0</v>
      </c>
      <c r="AX103" s="31">
        <v>0</v>
      </c>
      <c r="AY103" s="31">
        <v>1020.5</v>
      </c>
      <c r="AZ103" s="31"/>
      <c r="BA103" s="31">
        <v>11.33</v>
      </c>
      <c r="BB103" s="31">
        <v>91.58</v>
      </c>
      <c r="BC103" s="31">
        <v>108.16</v>
      </c>
      <c r="BD103" s="31">
        <v>114</v>
      </c>
      <c r="BE103" s="31">
        <v>124.66</v>
      </c>
      <c r="BF103" s="31"/>
      <c r="BG103">
        <v>5838</v>
      </c>
      <c r="BJ103" s="30">
        <f t="shared" si="13"/>
        <v>1092.5</v>
      </c>
      <c r="BK103" s="30">
        <f t="shared" si="14"/>
        <v>1047.25</v>
      </c>
      <c r="BL103" s="30">
        <f t="shared" si="15"/>
        <v>1009</v>
      </c>
      <c r="BN103" s="30">
        <f t="shared" si="16"/>
        <v>0</v>
      </c>
      <c r="BO103" s="30">
        <f t="shared" si="17"/>
        <v>0</v>
      </c>
      <c r="BP103" s="30">
        <f t="shared" si="18"/>
        <v>0</v>
      </c>
    </row>
    <row r="104" spans="1:68" x14ac:dyDescent="0.35">
      <c r="A104" s="26" t="s">
        <v>213</v>
      </c>
      <c r="B104" t="s">
        <v>8656</v>
      </c>
      <c r="C104" s="25" t="s">
        <v>108</v>
      </c>
      <c r="E104" s="31">
        <v>15.75</v>
      </c>
      <c r="F104" s="31">
        <v>139.5</v>
      </c>
      <c r="G104" s="31">
        <v>160.5</v>
      </c>
      <c r="H104" s="31">
        <v>156</v>
      </c>
      <c r="I104" s="31">
        <v>178.5</v>
      </c>
      <c r="J104" s="31">
        <v>157.5</v>
      </c>
      <c r="K104" s="31">
        <v>131.5</v>
      </c>
      <c r="L104" s="31">
        <v>147</v>
      </c>
      <c r="M104" s="31">
        <v>133.5</v>
      </c>
      <c r="N104" s="31">
        <v>136.5</v>
      </c>
      <c r="O104" s="31">
        <v>0</v>
      </c>
      <c r="P104" s="31">
        <v>0</v>
      </c>
      <c r="Q104" s="31">
        <v>0</v>
      </c>
      <c r="R104" s="31">
        <v>0</v>
      </c>
      <c r="S104" s="31">
        <v>1356.25</v>
      </c>
      <c r="T104" s="31"/>
      <c r="U104" s="31">
        <v>17</v>
      </c>
      <c r="V104" s="31">
        <v>137</v>
      </c>
      <c r="W104" s="31">
        <v>145.5</v>
      </c>
      <c r="X104" s="31">
        <v>150</v>
      </c>
      <c r="Y104" s="31">
        <v>149.5</v>
      </c>
      <c r="Z104" s="31">
        <v>166.5</v>
      </c>
      <c r="AA104" s="31">
        <v>142</v>
      </c>
      <c r="AB104" s="31">
        <v>134.5</v>
      </c>
      <c r="AC104" s="31">
        <v>144</v>
      </c>
      <c r="AD104" s="31">
        <v>133</v>
      </c>
      <c r="AE104" s="31">
        <v>0</v>
      </c>
      <c r="AF104" s="31">
        <v>0</v>
      </c>
      <c r="AG104" s="31">
        <v>0</v>
      </c>
      <c r="AH104" s="31">
        <v>0</v>
      </c>
      <c r="AI104" s="31">
        <v>1319</v>
      </c>
      <c r="AJ104" s="31"/>
      <c r="AK104" s="31">
        <v>14.75</v>
      </c>
      <c r="AL104" s="31">
        <v>126.5</v>
      </c>
      <c r="AM104" s="31">
        <v>140</v>
      </c>
      <c r="AN104" s="31">
        <v>142</v>
      </c>
      <c r="AO104" s="31">
        <v>148.5</v>
      </c>
      <c r="AP104" s="31">
        <v>146</v>
      </c>
      <c r="AQ104" s="31">
        <v>175</v>
      </c>
      <c r="AR104" s="31">
        <v>151.5</v>
      </c>
      <c r="AS104" s="31">
        <v>144.5</v>
      </c>
      <c r="AT104" s="31">
        <v>135.5</v>
      </c>
      <c r="AU104" s="31">
        <v>0</v>
      </c>
      <c r="AV104" s="31">
        <v>0</v>
      </c>
      <c r="AW104" s="31">
        <v>0</v>
      </c>
      <c r="AX104" s="31">
        <v>0</v>
      </c>
      <c r="AY104" s="31">
        <v>1324.25</v>
      </c>
      <c r="AZ104" s="31"/>
      <c r="BA104" s="31">
        <v>15.83</v>
      </c>
      <c r="BB104" s="31">
        <v>134.33000000000001</v>
      </c>
      <c r="BC104" s="31">
        <v>148.66</v>
      </c>
      <c r="BD104" s="31">
        <v>149.33000000000001</v>
      </c>
      <c r="BE104" s="31">
        <v>158.83000000000001</v>
      </c>
      <c r="BF104" s="31"/>
      <c r="BG104">
        <v>12924</v>
      </c>
      <c r="BJ104" s="30">
        <f t="shared" si="13"/>
        <v>1340.5</v>
      </c>
      <c r="BK104" s="30">
        <f t="shared" si="14"/>
        <v>1302</v>
      </c>
      <c r="BL104" s="30">
        <f t="shared" si="15"/>
        <v>1309.5</v>
      </c>
      <c r="BN104" s="30">
        <f t="shared" si="16"/>
        <v>0</v>
      </c>
      <c r="BO104" s="30">
        <f t="shared" si="17"/>
        <v>0</v>
      </c>
      <c r="BP104" s="30">
        <f t="shared" si="18"/>
        <v>0</v>
      </c>
    </row>
    <row r="105" spans="1:68" x14ac:dyDescent="0.35">
      <c r="A105" s="26" t="s">
        <v>215</v>
      </c>
      <c r="B105" t="s">
        <v>8647</v>
      </c>
      <c r="C105" s="25" t="s">
        <v>108</v>
      </c>
      <c r="E105" s="31">
        <v>21.75</v>
      </c>
      <c r="F105" s="31">
        <v>202</v>
      </c>
      <c r="G105" s="31">
        <v>248</v>
      </c>
      <c r="H105" s="31">
        <v>268.5</v>
      </c>
      <c r="I105" s="31">
        <v>283.5</v>
      </c>
      <c r="J105" s="31">
        <v>283.5</v>
      </c>
      <c r="K105" s="31">
        <v>304</v>
      </c>
      <c r="L105" s="31">
        <v>329.5</v>
      </c>
      <c r="M105" s="31">
        <v>299.5</v>
      </c>
      <c r="N105" s="31">
        <v>292</v>
      </c>
      <c r="O105" s="31">
        <v>0</v>
      </c>
      <c r="P105" s="31">
        <v>0</v>
      </c>
      <c r="Q105" s="31">
        <v>0</v>
      </c>
      <c r="R105" s="31">
        <v>0</v>
      </c>
      <c r="S105" s="31">
        <v>2532.25</v>
      </c>
      <c r="T105" s="31"/>
      <c r="U105" s="31">
        <v>20</v>
      </c>
      <c r="V105" s="31">
        <v>206</v>
      </c>
      <c r="W105" s="31">
        <v>226.5</v>
      </c>
      <c r="X105" s="31">
        <v>255</v>
      </c>
      <c r="Y105" s="31">
        <v>265</v>
      </c>
      <c r="Z105" s="31">
        <v>290.5</v>
      </c>
      <c r="AA105" s="31">
        <v>305.5</v>
      </c>
      <c r="AB105" s="31">
        <v>310.5</v>
      </c>
      <c r="AC105" s="31">
        <v>336</v>
      </c>
      <c r="AD105" s="31">
        <v>310</v>
      </c>
      <c r="AE105" s="31">
        <v>0</v>
      </c>
      <c r="AF105" s="31">
        <v>0</v>
      </c>
      <c r="AG105" s="31">
        <v>0</v>
      </c>
      <c r="AH105" s="31">
        <v>0</v>
      </c>
      <c r="AI105" s="31">
        <v>2525</v>
      </c>
      <c r="AJ105" s="31"/>
      <c r="AK105" s="31">
        <v>26.25</v>
      </c>
      <c r="AL105" s="31">
        <v>263.5</v>
      </c>
      <c r="AM105" s="31">
        <v>223.5</v>
      </c>
      <c r="AN105" s="31">
        <v>232</v>
      </c>
      <c r="AO105" s="31">
        <v>262.5</v>
      </c>
      <c r="AP105" s="31">
        <v>272</v>
      </c>
      <c r="AQ105" s="31">
        <v>281.5</v>
      </c>
      <c r="AR105" s="31">
        <v>316.5</v>
      </c>
      <c r="AS105" s="31">
        <v>307</v>
      </c>
      <c r="AT105" s="31">
        <v>317.5</v>
      </c>
      <c r="AU105" s="31">
        <v>0</v>
      </c>
      <c r="AV105" s="31">
        <v>0</v>
      </c>
      <c r="AW105" s="31">
        <v>0</v>
      </c>
      <c r="AX105" s="31">
        <v>0</v>
      </c>
      <c r="AY105" s="31">
        <v>2502.25</v>
      </c>
      <c r="AZ105" s="31"/>
      <c r="BA105" s="31">
        <v>22.66</v>
      </c>
      <c r="BB105" s="31">
        <v>223.83</v>
      </c>
      <c r="BC105" s="31">
        <v>232.66</v>
      </c>
      <c r="BD105" s="31">
        <v>251.83</v>
      </c>
      <c r="BE105" s="31">
        <v>270.33</v>
      </c>
      <c r="BF105" s="31"/>
      <c r="BG105">
        <v>14041</v>
      </c>
      <c r="BJ105" s="30">
        <f t="shared" si="13"/>
        <v>2510.5</v>
      </c>
      <c r="BK105" s="30">
        <f t="shared" si="14"/>
        <v>2505</v>
      </c>
      <c r="BL105" s="30">
        <f t="shared" si="15"/>
        <v>2476</v>
      </c>
      <c r="BN105" s="30">
        <f t="shared" si="16"/>
        <v>0</v>
      </c>
      <c r="BO105" s="30">
        <f t="shared" si="17"/>
        <v>0</v>
      </c>
      <c r="BP105" s="30">
        <f t="shared" si="18"/>
        <v>0</v>
      </c>
    </row>
    <row r="106" spans="1:68" x14ac:dyDescent="0.35">
      <c r="A106" s="26" t="s">
        <v>217</v>
      </c>
      <c r="B106" t="s">
        <v>8639</v>
      </c>
      <c r="C106" s="25" t="s">
        <v>108</v>
      </c>
      <c r="E106" s="31">
        <v>14.75</v>
      </c>
      <c r="F106" s="31">
        <v>127.5</v>
      </c>
      <c r="G106" s="31">
        <v>122</v>
      </c>
      <c r="H106" s="31">
        <v>136.5</v>
      </c>
      <c r="I106" s="31">
        <v>151.5</v>
      </c>
      <c r="J106" s="31">
        <v>158.5</v>
      </c>
      <c r="K106" s="31">
        <v>154</v>
      </c>
      <c r="L106" s="31">
        <v>158</v>
      </c>
      <c r="M106" s="31">
        <v>147</v>
      </c>
      <c r="N106" s="31">
        <v>136.5</v>
      </c>
      <c r="O106" s="31">
        <v>0</v>
      </c>
      <c r="P106" s="31">
        <v>0</v>
      </c>
      <c r="Q106" s="31">
        <v>0</v>
      </c>
      <c r="R106" s="31">
        <v>0</v>
      </c>
      <c r="S106" s="31">
        <v>1306.25</v>
      </c>
      <c r="T106" s="31"/>
      <c r="U106" s="31">
        <v>15.5</v>
      </c>
      <c r="V106" s="31">
        <v>109.5</v>
      </c>
      <c r="W106" s="31">
        <v>140</v>
      </c>
      <c r="X106" s="31">
        <v>144</v>
      </c>
      <c r="Y106" s="31">
        <v>147</v>
      </c>
      <c r="Z106" s="31">
        <v>149</v>
      </c>
      <c r="AA106" s="31">
        <v>167</v>
      </c>
      <c r="AB106" s="31">
        <v>163</v>
      </c>
      <c r="AC106" s="31">
        <v>166</v>
      </c>
      <c r="AD106" s="31">
        <v>148</v>
      </c>
      <c r="AE106" s="31">
        <v>0</v>
      </c>
      <c r="AF106" s="31">
        <v>0</v>
      </c>
      <c r="AG106" s="31">
        <v>0</v>
      </c>
      <c r="AH106" s="31">
        <v>0</v>
      </c>
      <c r="AI106" s="31">
        <v>1349</v>
      </c>
      <c r="AJ106" s="31"/>
      <c r="AK106" s="31">
        <v>13</v>
      </c>
      <c r="AL106" s="31">
        <v>119.5</v>
      </c>
      <c r="AM106" s="31">
        <v>112.5</v>
      </c>
      <c r="AN106" s="31">
        <v>144</v>
      </c>
      <c r="AO106" s="31">
        <v>152</v>
      </c>
      <c r="AP106" s="31">
        <v>148.5</v>
      </c>
      <c r="AQ106" s="31">
        <v>151</v>
      </c>
      <c r="AR106" s="31">
        <v>162</v>
      </c>
      <c r="AS106" s="31">
        <v>151.5</v>
      </c>
      <c r="AT106" s="31">
        <v>156</v>
      </c>
      <c r="AU106" s="31">
        <v>0</v>
      </c>
      <c r="AV106" s="31">
        <v>0</v>
      </c>
      <c r="AW106" s="31">
        <v>0</v>
      </c>
      <c r="AX106" s="31">
        <v>0</v>
      </c>
      <c r="AY106" s="31">
        <v>1310</v>
      </c>
      <c r="AZ106" s="31"/>
      <c r="BA106" s="31">
        <v>14.41</v>
      </c>
      <c r="BB106" s="31">
        <v>118.83</v>
      </c>
      <c r="BC106" s="31">
        <v>124.83</v>
      </c>
      <c r="BD106" s="31">
        <v>141.5</v>
      </c>
      <c r="BE106" s="31">
        <v>150.16</v>
      </c>
      <c r="BF106" s="31"/>
      <c r="BG106">
        <v>151</v>
      </c>
      <c r="BJ106" s="30">
        <f t="shared" si="13"/>
        <v>1291.5</v>
      </c>
      <c r="BK106" s="30">
        <f t="shared" si="14"/>
        <v>1333.5</v>
      </c>
      <c r="BL106" s="30">
        <f t="shared" si="15"/>
        <v>1297</v>
      </c>
      <c r="BN106" s="30">
        <f t="shared" si="16"/>
        <v>0</v>
      </c>
      <c r="BO106" s="30">
        <f t="shared" si="17"/>
        <v>0</v>
      </c>
      <c r="BP106" s="30">
        <f t="shared" si="18"/>
        <v>0</v>
      </c>
    </row>
    <row r="107" spans="1:68" x14ac:dyDescent="0.35">
      <c r="A107" s="26" t="s">
        <v>219</v>
      </c>
      <c r="B107" t="s">
        <v>8631</v>
      </c>
      <c r="C107" s="25" t="s">
        <v>108</v>
      </c>
      <c r="E107" s="31">
        <v>6.75</v>
      </c>
      <c r="F107" s="31">
        <v>52</v>
      </c>
      <c r="G107" s="31">
        <v>73.5</v>
      </c>
      <c r="H107" s="31">
        <v>60</v>
      </c>
      <c r="I107" s="31">
        <v>60</v>
      </c>
      <c r="J107" s="31">
        <v>77.5</v>
      </c>
      <c r="K107" s="31">
        <v>79</v>
      </c>
      <c r="L107" s="31">
        <v>66</v>
      </c>
      <c r="M107" s="31">
        <v>68.5</v>
      </c>
      <c r="N107" s="31">
        <v>86.5</v>
      </c>
      <c r="O107" s="31">
        <v>0</v>
      </c>
      <c r="P107" s="31">
        <v>0</v>
      </c>
      <c r="Q107" s="31">
        <v>0</v>
      </c>
      <c r="R107" s="31">
        <v>0</v>
      </c>
      <c r="S107" s="31">
        <v>629.75</v>
      </c>
      <c r="T107" s="31"/>
      <c r="U107" s="31">
        <v>7.5</v>
      </c>
      <c r="V107" s="31">
        <v>60.5</v>
      </c>
      <c r="W107" s="31">
        <v>57</v>
      </c>
      <c r="X107" s="31">
        <v>73</v>
      </c>
      <c r="Y107" s="31">
        <v>58</v>
      </c>
      <c r="Z107" s="31">
        <v>57</v>
      </c>
      <c r="AA107" s="31">
        <v>78</v>
      </c>
      <c r="AB107" s="31">
        <v>82.5</v>
      </c>
      <c r="AC107" s="31">
        <v>64.5</v>
      </c>
      <c r="AD107" s="31">
        <v>68.5</v>
      </c>
      <c r="AE107" s="31">
        <v>0</v>
      </c>
      <c r="AF107" s="31">
        <v>0</v>
      </c>
      <c r="AG107" s="31">
        <v>0</v>
      </c>
      <c r="AH107" s="31">
        <v>0</v>
      </c>
      <c r="AI107" s="31">
        <v>606.5</v>
      </c>
      <c r="AJ107" s="31"/>
      <c r="AK107" s="31">
        <v>10.25</v>
      </c>
      <c r="AL107" s="31">
        <v>55.5</v>
      </c>
      <c r="AM107" s="31">
        <v>54</v>
      </c>
      <c r="AN107" s="31">
        <v>58.5</v>
      </c>
      <c r="AO107" s="31">
        <v>69.5</v>
      </c>
      <c r="AP107" s="31">
        <v>52.5</v>
      </c>
      <c r="AQ107" s="31">
        <v>55.5</v>
      </c>
      <c r="AR107" s="31">
        <v>75.5</v>
      </c>
      <c r="AS107" s="31">
        <v>72.5</v>
      </c>
      <c r="AT107" s="31">
        <v>61</v>
      </c>
      <c r="AU107" s="31">
        <v>0</v>
      </c>
      <c r="AV107" s="31">
        <v>0</v>
      </c>
      <c r="AW107" s="31">
        <v>0</v>
      </c>
      <c r="AX107" s="31">
        <v>0</v>
      </c>
      <c r="AY107" s="31">
        <v>564.75</v>
      </c>
      <c r="AZ107" s="31"/>
      <c r="BA107" s="31">
        <v>8.16</v>
      </c>
      <c r="BB107" s="31">
        <v>56</v>
      </c>
      <c r="BC107" s="31">
        <v>61.5</v>
      </c>
      <c r="BD107" s="31">
        <v>63.83</v>
      </c>
      <c r="BE107" s="31">
        <v>62.5</v>
      </c>
      <c r="BF107" s="31"/>
      <c r="BG107">
        <v>12737</v>
      </c>
      <c r="BJ107" s="30">
        <f t="shared" si="13"/>
        <v>623</v>
      </c>
      <c r="BK107" s="30">
        <f t="shared" si="14"/>
        <v>599</v>
      </c>
      <c r="BL107" s="30">
        <f t="shared" si="15"/>
        <v>554.5</v>
      </c>
      <c r="BN107" s="30">
        <f t="shared" si="16"/>
        <v>0</v>
      </c>
      <c r="BO107" s="30">
        <f t="shared" si="17"/>
        <v>0</v>
      </c>
      <c r="BP107" s="30">
        <f t="shared" si="18"/>
        <v>0</v>
      </c>
    </row>
    <row r="108" spans="1:68" x14ac:dyDescent="0.35">
      <c r="A108" s="26" t="s">
        <v>221</v>
      </c>
      <c r="B108" t="s">
        <v>8623</v>
      </c>
      <c r="C108" s="25" t="s">
        <v>108</v>
      </c>
      <c r="E108" s="31">
        <v>4</v>
      </c>
      <c r="F108" s="31">
        <v>74</v>
      </c>
      <c r="G108" s="31">
        <v>85</v>
      </c>
      <c r="H108" s="31">
        <v>71</v>
      </c>
      <c r="I108" s="31">
        <v>83</v>
      </c>
      <c r="J108" s="31">
        <v>79</v>
      </c>
      <c r="K108" s="31">
        <v>88</v>
      </c>
      <c r="L108" s="31">
        <v>79.5</v>
      </c>
      <c r="M108" s="31">
        <v>80</v>
      </c>
      <c r="N108" s="31">
        <v>80</v>
      </c>
      <c r="O108" s="31">
        <v>0</v>
      </c>
      <c r="P108" s="31">
        <v>0</v>
      </c>
      <c r="Q108" s="31">
        <v>0</v>
      </c>
      <c r="R108" s="31">
        <v>0</v>
      </c>
      <c r="S108" s="31">
        <v>723.5</v>
      </c>
      <c r="T108" s="31"/>
      <c r="U108" s="31">
        <v>5</v>
      </c>
      <c r="V108" s="31">
        <v>64</v>
      </c>
      <c r="W108" s="31">
        <v>83</v>
      </c>
      <c r="X108" s="31">
        <v>82</v>
      </c>
      <c r="Y108" s="31">
        <v>74</v>
      </c>
      <c r="Z108" s="31">
        <v>88.5</v>
      </c>
      <c r="AA108" s="31">
        <v>94</v>
      </c>
      <c r="AB108" s="31">
        <v>88</v>
      </c>
      <c r="AC108" s="31">
        <v>83.5</v>
      </c>
      <c r="AD108" s="31">
        <v>85.5</v>
      </c>
      <c r="AE108" s="31">
        <v>0</v>
      </c>
      <c r="AF108" s="31">
        <v>0</v>
      </c>
      <c r="AG108" s="31">
        <v>0</v>
      </c>
      <c r="AH108" s="31">
        <v>0</v>
      </c>
      <c r="AI108" s="31">
        <v>747.5</v>
      </c>
      <c r="AJ108" s="31"/>
      <c r="AK108" s="31">
        <v>3.25</v>
      </c>
      <c r="AL108" s="31">
        <v>79</v>
      </c>
      <c r="AM108" s="31">
        <v>69.5</v>
      </c>
      <c r="AN108" s="31">
        <v>74</v>
      </c>
      <c r="AO108" s="31">
        <v>82.5</v>
      </c>
      <c r="AP108" s="31">
        <v>73.5</v>
      </c>
      <c r="AQ108" s="31">
        <v>94</v>
      </c>
      <c r="AR108" s="31">
        <v>98</v>
      </c>
      <c r="AS108" s="31">
        <v>89</v>
      </c>
      <c r="AT108" s="31">
        <v>91</v>
      </c>
      <c r="AU108" s="31">
        <v>0</v>
      </c>
      <c r="AV108" s="31">
        <v>0</v>
      </c>
      <c r="AW108" s="31">
        <v>0</v>
      </c>
      <c r="AX108" s="31">
        <v>0</v>
      </c>
      <c r="AY108" s="31">
        <v>753.75</v>
      </c>
      <c r="AZ108" s="31"/>
      <c r="BA108" s="31">
        <v>4.08</v>
      </c>
      <c r="BB108" s="31">
        <v>72.33</v>
      </c>
      <c r="BC108" s="31">
        <v>79.16</v>
      </c>
      <c r="BD108" s="31">
        <v>75.66</v>
      </c>
      <c r="BE108" s="31">
        <v>79.83</v>
      </c>
      <c r="BF108" s="31"/>
      <c r="BG108">
        <v>6393</v>
      </c>
      <c r="BJ108" s="30">
        <f t="shared" si="13"/>
        <v>719.5</v>
      </c>
      <c r="BK108" s="30">
        <f t="shared" si="14"/>
        <v>742.5</v>
      </c>
      <c r="BL108" s="30">
        <f t="shared" si="15"/>
        <v>750.5</v>
      </c>
      <c r="BN108" s="30">
        <f t="shared" si="16"/>
        <v>0</v>
      </c>
      <c r="BO108" s="30">
        <f t="shared" si="17"/>
        <v>0</v>
      </c>
      <c r="BP108" s="30">
        <f t="shared" si="18"/>
        <v>0</v>
      </c>
    </row>
    <row r="109" spans="1:68" x14ac:dyDescent="0.35">
      <c r="A109" s="26" t="s">
        <v>223</v>
      </c>
      <c r="B109" t="s">
        <v>8614</v>
      </c>
      <c r="C109" s="25" t="s">
        <v>108</v>
      </c>
      <c r="E109" s="31">
        <v>7.75</v>
      </c>
      <c r="F109" s="31">
        <v>64</v>
      </c>
      <c r="G109" s="31">
        <v>53</v>
      </c>
      <c r="H109" s="31">
        <v>58</v>
      </c>
      <c r="I109" s="31">
        <v>69</v>
      </c>
      <c r="J109" s="31">
        <v>69.5</v>
      </c>
      <c r="K109" s="31">
        <v>70.5</v>
      </c>
      <c r="L109" s="31">
        <v>61.5</v>
      </c>
      <c r="M109" s="31">
        <v>70.5</v>
      </c>
      <c r="N109" s="31">
        <v>50.5</v>
      </c>
      <c r="O109" s="31">
        <v>0</v>
      </c>
      <c r="P109" s="31">
        <v>0</v>
      </c>
      <c r="Q109" s="31">
        <v>0</v>
      </c>
      <c r="R109" s="31">
        <v>0</v>
      </c>
      <c r="S109" s="31">
        <v>574.25</v>
      </c>
      <c r="T109" s="31"/>
      <c r="U109" s="31">
        <v>9.75</v>
      </c>
      <c r="V109" s="31">
        <v>55</v>
      </c>
      <c r="W109" s="31">
        <v>64.5</v>
      </c>
      <c r="X109" s="31">
        <v>49.5</v>
      </c>
      <c r="Y109" s="31">
        <v>55.5</v>
      </c>
      <c r="Z109" s="31">
        <v>72</v>
      </c>
      <c r="AA109" s="31">
        <v>63</v>
      </c>
      <c r="AB109" s="31">
        <v>72.5</v>
      </c>
      <c r="AC109" s="31">
        <v>65.5</v>
      </c>
      <c r="AD109" s="31">
        <v>73</v>
      </c>
      <c r="AE109" s="31">
        <v>0</v>
      </c>
      <c r="AF109" s="31">
        <v>0</v>
      </c>
      <c r="AG109" s="31">
        <v>0</v>
      </c>
      <c r="AH109" s="31">
        <v>0</v>
      </c>
      <c r="AI109" s="31">
        <v>580.25</v>
      </c>
      <c r="AJ109" s="31"/>
      <c r="AK109" s="31">
        <v>9.25</v>
      </c>
      <c r="AL109" s="31">
        <v>61</v>
      </c>
      <c r="AM109" s="31">
        <v>60</v>
      </c>
      <c r="AN109" s="31">
        <v>64.5</v>
      </c>
      <c r="AO109" s="31">
        <v>50</v>
      </c>
      <c r="AP109" s="31">
        <v>56</v>
      </c>
      <c r="AQ109" s="31">
        <v>75</v>
      </c>
      <c r="AR109" s="31">
        <v>65.5</v>
      </c>
      <c r="AS109" s="31">
        <v>69</v>
      </c>
      <c r="AT109" s="31">
        <v>71.5</v>
      </c>
      <c r="AU109" s="31">
        <v>0</v>
      </c>
      <c r="AV109" s="31">
        <v>0</v>
      </c>
      <c r="AW109" s="31">
        <v>0</v>
      </c>
      <c r="AX109" s="31">
        <v>0</v>
      </c>
      <c r="AY109" s="31">
        <v>581.75</v>
      </c>
      <c r="AZ109" s="31"/>
      <c r="BA109" s="31">
        <v>8.91</v>
      </c>
      <c r="BB109" s="31">
        <v>60</v>
      </c>
      <c r="BC109" s="31">
        <v>59.16</v>
      </c>
      <c r="BD109" s="31">
        <v>57.33</v>
      </c>
      <c r="BE109" s="31">
        <v>58.16</v>
      </c>
      <c r="BF109" s="31"/>
      <c r="BG109">
        <v>1081</v>
      </c>
      <c r="BJ109" s="30">
        <f t="shared" si="13"/>
        <v>566.5</v>
      </c>
      <c r="BK109" s="30">
        <f t="shared" si="14"/>
        <v>570.5</v>
      </c>
      <c r="BL109" s="30">
        <f t="shared" si="15"/>
        <v>572.5</v>
      </c>
      <c r="BN109" s="30">
        <f t="shared" si="16"/>
        <v>0</v>
      </c>
      <c r="BO109" s="30">
        <f t="shared" si="17"/>
        <v>0</v>
      </c>
      <c r="BP109" s="30">
        <f t="shared" si="18"/>
        <v>0</v>
      </c>
    </row>
    <row r="110" spans="1:68" x14ac:dyDescent="0.35">
      <c r="A110" s="26" t="s">
        <v>225</v>
      </c>
      <c r="B110" t="s">
        <v>8605</v>
      </c>
      <c r="C110" s="25" t="s">
        <v>108</v>
      </c>
      <c r="E110" s="31">
        <v>36</v>
      </c>
      <c r="F110" s="31">
        <v>228</v>
      </c>
      <c r="G110" s="31">
        <v>276</v>
      </c>
      <c r="H110" s="31">
        <v>250.5</v>
      </c>
      <c r="I110" s="31">
        <v>308</v>
      </c>
      <c r="J110" s="31">
        <v>314.5</v>
      </c>
      <c r="K110" s="31">
        <v>306</v>
      </c>
      <c r="L110" s="31">
        <v>300.5</v>
      </c>
      <c r="M110" s="31">
        <v>306.5</v>
      </c>
      <c r="N110" s="31">
        <v>329.5</v>
      </c>
      <c r="O110" s="31">
        <v>0</v>
      </c>
      <c r="P110" s="31">
        <v>0</v>
      </c>
      <c r="Q110" s="31">
        <v>0</v>
      </c>
      <c r="R110" s="31">
        <v>0</v>
      </c>
      <c r="S110" s="31">
        <v>2655.5</v>
      </c>
      <c r="T110" s="31"/>
      <c r="U110" s="31">
        <v>27.25</v>
      </c>
      <c r="V110" s="31">
        <v>224.5</v>
      </c>
      <c r="W110" s="31">
        <v>227.5</v>
      </c>
      <c r="X110" s="31">
        <v>262.5</v>
      </c>
      <c r="Y110" s="31">
        <v>254</v>
      </c>
      <c r="Z110" s="31">
        <v>310.5</v>
      </c>
      <c r="AA110" s="31">
        <v>311</v>
      </c>
      <c r="AB110" s="31">
        <v>297</v>
      </c>
      <c r="AC110" s="31">
        <v>294</v>
      </c>
      <c r="AD110" s="31">
        <v>295</v>
      </c>
      <c r="AE110" s="31">
        <v>0</v>
      </c>
      <c r="AF110" s="31">
        <v>0</v>
      </c>
      <c r="AG110" s="31">
        <v>0</v>
      </c>
      <c r="AH110" s="31">
        <v>0</v>
      </c>
      <c r="AI110" s="31">
        <v>2503.25</v>
      </c>
      <c r="AJ110" s="31"/>
      <c r="AK110" s="31">
        <v>28.25</v>
      </c>
      <c r="AL110" s="31">
        <v>229</v>
      </c>
      <c r="AM110" s="31">
        <v>245</v>
      </c>
      <c r="AN110" s="31">
        <v>231</v>
      </c>
      <c r="AO110" s="31">
        <v>274</v>
      </c>
      <c r="AP110" s="31">
        <v>261.5</v>
      </c>
      <c r="AQ110" s="31">
        <v>305.5</v>
      </c>
      <c r="AR110" s="31">
        <v>317.5</v>
      </c>
      <c r="AS110" s="31">
        <v>295.5</v>
      </c>
      <c r="AT110" s="31">
        <v>299.5</v>
      </c>
      <c r="AU110" s="31">
        <v>0</v>
      </c>
      <c r="AV110" s="31">
        <v>0</v>
      </c>
      <c r="AW110" s="31">
        <v>0</v>
      </c>
      <c r="AX110" s="31">
        <v>0</v>
      </c>
      <c r="AY110" s="31">
        <v>2486.75</v>
      </c>
      <c r="AZ110" s="31"/>
      <c r="BA110" s="31">
        <v>30.5</v>
      </c>
      <c r="BB110" s="31">
        <v>227.16</v>
      </c>
      <c r="BC110" s="31">
        <v>249.5</v>
      </c>
      <c r="BD110" s="31">
        <v>248</v>
      </c>
      <c r="BE110" s="31">
        <v>278.66000000000003</v>
      </c>
      <c r="BF110" s="31"/>
      <c r="BG110">
        <v>9018</v>
      </c>
      <c r="BJ110" s="30">
        <f t="shared" si="13"/>
        <v>2619.5</v>
      </c>
      <c r="BK110" s="30">
        <f t="shared" si="14"/>
        <v>2476</v>
      </c>
      <c r="BL110" s="30">
        <f t="shared" si="15"/>
        <v>2458.5</v>
      </c>
      <c r="BN110" s="30">
        <f t="shared" si="16"/>
        <v>0</v>
      </c>
      <c r="BO110" s="30">
        <f t="shared" si="17"/>
        <v>0</v>
      </c>
      <c r="BP110" s="30">
        <f t="shared" si="18"/>
        <v>0</v>
      </c>
    </row>
    <row r="111" spans="1:68" x14ac:dyDescent="0.35">
      <c r="A111" s="26" t="s">
        <v>227</v>
      </c>
      <c r="B111" t="s">
        <v>8596</v>
      </c>
      <c r="C111" s="25" t="s">
        <v>108</v>
      </c>
      <c r="E111" s="31">
        <v>22</v>
      </c>
      <c r="F111" s="31">
        <v>211</v>
      </c>
      <c r="G111" s="31">
        <v>252</v>
      </c>
      <c r="H111" s="31">
        <v>261</v>
      </c>
      <c r="I111" s="31">
        <v>272.5</v>
      </c>
      <c r="J111" s="31">
        <v>295</v>
      </c>
      <c r="K111" s="31">
        <v>296.5</v>
      </c>
      <c r="L111" s="31">
        <v>250.5</v>
      </c>
      <c r="M111" s="31">
        <v>249.5</v>
      </c>
      <c r="N111" s="31">
        <v>261.5</v>
      </c>
      <c r="O111" s="31">
        <v>0</v>
      </c>
      <c r="P111" s="31">
        <v>0</v>
      </c>
      <c r="Q111" s="31">
        <v>0</v>
      </c>
      <c r="R111" s="31">
        <v>0</v>
      </c>
      <c r="S111" s="31">
        <v>2371.5</v>
      </c>
      <c r="T111" s="31"/>
      <c r="U111" s="31">
        <v>15.75</v>
      </c>
      <c r="V111" s="31">
        <v>245.5</v>
      </c>
      <c r="W111" s="31">
        <v>223.5</v>
      </c>
      <c r="X111" s="31">
        <v>257</v>
      </c>
      <c r="Y111" s="31">
        <v>252</v>
      </c>
      <c r="Z111" s="31">
        <v>270</v>
      </c>
      <c r="AA111" s="31">
        <v>282</v>
      </c>
      <c r="AB111" s="31">
        <v>272.5</v>
      </c>
      <c r="AC111" s="31">
        <v>247.5</v>
      </c>
      <c r="AD111" s="31">
        <v>251.5</v>
      </c>
      <c r="AE111" s="31">
        <v>0</v>
      </c>
      <c r="AF111" s="31">
        <v>0</v>
      </c>
      <c r="AG111" s="31">
        <v>0</v>
      </c>
      <c r="AH111" s="31">
        <v>0</v>
      </c>
      <c r="AI111" s="31">
        <v>2317.25</v>
      </c>
      <c r="AJ111" s="31"/>
      <c r="AK111" s="31">
        <v>21.25</v>
      </c>
      <c r="AL111" s="31">
        <v>202</v>
      </c>
      <c r="AM111" s="31">
        <v>267</v>
      </c>
      <c r="AN111" s="31">
        <v>224</v>
      </c>
      <c r="AO111" s="31">
        <v>250</v>
      </c>
      <c r="AP111" s="31">
        <v>249</v>
      </c>
      <c r="AQ111" s="31">
        <v>273</v>
      </c>
      <c r="AR111" s="31">
        <v>252.5</v>
      </c>
      <c r="AS111" s="31">
        <v>288</v>
      </c>
      <c r="AT111" s="31">
        <v>250</v>
      </c>
      <c r="AU111" s="31">
        <v>0</v>
      </c>
      <c r="AV111" s="31">
        <v>0</v>
      </c>
      <c r="AW111" s="31">
        <v>0</v>
      </c>
      <c r="AX111" s="31">
        <v>0</v>
      </c>
      <c r="AY111" s="31">
        <v>2276.75</v>
      </c>
      <c r="AZ111" s="31"/>
      <c r="BA111" s="31">
        <v>19.66</v>
      </c>
      <c r="BB111" s="31">
        <v>219.5</v>
      </c>
      <c r="BC111" s="31">
        <v>247.5</v>
      </c>
      <c r="BD111" s="31">
        <v>247.33</v>
      </c>
      <c r="BE111" s="31">
        <v>258.16000000000003</v>
      </c>
      <c r="BF111" s="31"/>
      <c r="BG111">
        <v>1880</v>
      </c>
      <c r="BJ111" s="30">
        <f t="shared" si="13"/>
        <v>2349.5</v>
      </c>
      <c r="BK111" s="30">
        <f t="shared" si="14"/>
        <v>2301.5</v>
      </c>
      <c r="BL111" s="30">
        <f t="shared" si="15"/>
        <v>2255.5</v>
      </c>
      <c r="BN111" s="30">
        <f t="shared" si="16"/>
        <v>0</v>
      </c>
      <c r="BO111" s="30">
        <f t="shared" si="17"/>
        <v>0</v>
      </c>
      <c r="BP111" s="30">
        <f t="shared" si="18"/>
        <v>0</v>
      </c>
    </row>
    <row r="112" spans="1:68" x14ac:dyDescent="0.35">
      <c r="A112" s="26" t="s">
        <v>229</v>
      </c>
      <c r="B112" t="s">
        <v>8587</v>
      </c>
      <c r="C112" s="25" t="s">
        <v>108</v>
      </c>
      <c r="E112" s="31">
        <v>30.75</v>
      </c>
      <c r="F112" s="31">
        <v>443</v>
      </c>
      <c r="G112" s="31">
        <v>490.5</v>
      </c>
      <c r="H112" s="31">
        <v>504</v>
      </c>
      <c r="I112" s="31">
        <v>556</v>
      </c>
      <c r="J112" s="31">
        <v>555.5</v>
      </c>
      <c r="K112" s="31">
        <v>571.5</v>
      </c>
      <c r="L112" s="31">
        <v>505</v>
      </c>
      <c r="M112" s="31">
        <v>528.5</v>
      </c>
      <c r="N112" s="31">
        <v>539</v>
      </c>
      <c r="O112" s="31">
        <v>0</v>
      </c>
      <c r="P112" s="31">
        <v>0</v>
      </c>
      <c r="Q112" s="31">
        <v>0</v>
      </c>
      <c r="R112" s="31">
        <v>0</v>
      </c>
      <c r="S112" s="31">
        <v>4723.75</v>
      </c>
      <c r="T112" s="31"/>
      <c r="U112" s="31">
        <v>23.75</v>
      </c>
      <c r="V112" s="31">
        <v>424.5</v>
      </c>
      <c r="W112" s="31">
        <v>453.5</v>
      </c>
      <c r="X112" s="31">
        <v>495</v>
      </c>
      <c r="Y112" s="31">
        <v>501</v>
      </c>
      <c r="Z112" s="31">
        <v>558</v>
      </c>
      <c r="AA112" s="31">
        <v>545</v>
      </c>
      <c r="AB112" s="31">
        <v>545</v>
      </c>
      <c r="AC112" s="31">
        <v>489.5</v>
      </c>
      <c r="AD112" s="31">
        <v>514</v>
      </c>
      <c r="AE112" s="31">
        <v>0</v>
      </c>
      <c r="AF112" s="31">
        <v>0</v>
      </c>
      <c r="AG112" s="31">
        <v>0</v>
      </c>
      <c r="AH112" s="31">
        <v>0</v>
      </c>
      <c r="AI112" s="31">
        <v>4549.25</v>
      </c>
      <c r="AJ112" s="31"/>
      <c r="AK112" s="31">
        <v>25.75</v>
      </c>
      <c r="AL112" s="31">
        <v>414.5</v>
      </c>
      <c r="AM112" s="31">
        <v>428</v>
      </c>
      <c r="AN112" s="31">
        <v>477</v>
      </c>
      <c r="AO112" s="31">
        <v>491</v>
      </c>
      <c r="AP112" s="31">
        <v>481</v>
      </c>
      <c r="AQ112" s="31">
        <v>538</v>
      </c>
      <c r="AR112" s="31">
        <v>505.5</v>
      </c>
      <c r="AS112" s="31">
        <v>538.5</v>
      </c>
      <c r="AT112" s="31">
        <v>485.5</v>
      </c>
      <c r="AU112" s="31">
        <v>0</v>
      </c>
      <c r="AV112" s="31">
        <v>0</v>
      </c>
      <c r="AW112" s="31">
        <v>0</v>
      </c>
      <c r="AX112" s="31">
        <v>0</v>
      </c>
      <c r="AY112" s="31">
        <v>4384.75</v>
      </c>
      <c r="AZ112" s="31"/>
      <c r="BA112" s="31">
        <v>26.75</v>
      </c>
      <c r="BB112" s="31">
        <v>427.33</v>
      </c>
      <c r="BC112" s="31">
        <v>457.33</v>
      </c>
      <c r="BD112" s="31">
        <v>492</v>
      </c>
      <c r="BE112" s="31">
        <v>516</v>
      </c>
      <c r="BF112" s="31"/>
      <c r="BG112">
        <v>9863</v>
      </c>
      <c r="BJ112" s="30">
        <f t="shared" si="13"/>
        <v>4693</v>
      </c>
      <c r="BK112" s="30">
        <f t="shared" si="14"/>
        <v>4525.5</v>
      </c>
      <c r="BL112" s="30">
        <f t="shared" si="15"/>
        <v>4359</v>
      </c>
      <c r="BN112" s="30">
        <f t="shared" si="16"/>
        <v>0</v>
      </c>
      <c r="BO112" s="30">
        <f t="shared" si="17"/>
        <v>0</v>
      </c>
      <c r="BP112" s="30">
        <f t="shared" si="18"/>
        <v>0</v>
      </c>
    </row>
    <row r="113" spans="1:68" x14ac:dyDescent="0.35">
      <c r="A113" s="26" t="s">
        <v>231</v>
      </c>
      <c r="B113" t="s">
        <v>8578</v>
      </c>
      <c r="C113" s="25" t="s">
        <v>108</v>
      </c>
      <c r="E113" s="31">
        <v>9</v>
      </c>
      <c r="F113" s="31">
        <v>69.5</v>
      </c>
      <c r="G113" s="31">
        <v>139</v>
      </c>
      <c r="H113" s="31">
        <v>159.5</v>
      </c>
      <c r="I113" s="31">
        <v>162</v>
      </c>
      <c r="J113" s="31">
        <v>168.5</v>
      </c>
      <c r="K113" s="31">
        <v>164.5</v>
      </c>
      <c r="L113" s="31">
        <v>171.5</v>
      </c>
      <c r="M113" s="31">
        <v>178.5</v>
      </c>
      <c r="N113" s="31">
        <v>159.5</v>
      </c>
      <c r="O113" s="31">
        <v>0</v>
      </c>
      <c r="P113" s="31">
        <v>0</v>
      </c>
      <c r="Q113" s="31">
        <v>0</v>
      </c>
      <c r="R113" s="31">
        <v>0</v>
      </c>
      <c r="S113" s="31">
        <v>1381.5</v>
      </c>
      <c r="T113" s="31"/>
      <c r="U113" s="31">
        <v>10</v>
      </c>
      <c r="V113" s="31">
        <v>51.25</v>
      </c>
      <c r="W113" s="31">
        <v>173</v>
      </c>
      <c r="X113" s="31">
        <v>149</v>
      </c>
      <c r="Y113" s="31">
        <v>181</v>
      </c>
      <c r="Z113" s="31">
        <v>166.5</v>
      </c>
      <c r="AA113" s="31">
        <v>175.5</v>
      </c>
      <c r="AB113" s="31">
        <v>161.5</v>
      </c>
      <c r="AC113" s="31">
        <v>161</v>
      </c>
      <c r="AD113" s="31">
        <v>173</v>
      </c>
      <c r="AE113" s="31">
        <v>0</v>
      </c>
      <c r="AF113" s="31">
        <v>0</v>
      </c>
      <c r="AG113" s="31">
        <v>0</v>
      </c>
      <c r="AH113" s="31">
        <v>0</v>
      </c>
      <c r="AI113" s="31">
        <v>1401.75</v>
      </c>
      <c r="AJ113" s="31"/>
      <c r="AK113" s="31">
        <v>10.75</v>
      </c>
      <c r="AL113" s="31">
        <v>59.25</v>
      </c>
      <c r="AM113" s="31">
        <v>117.5</v>
      </c>
      <c r="AN113" s="31">
        <v>180.5</v>
      </c>
      <c r="AO113" s="31">
        <v>160</v>
      </c>
      <c r="AP113" s="31">
        <v>187.5</v>
      </c>
      <c r="AQ113" s="31">
        <v>175</v>
      </c>
      <c r="AR113" s="31">
        <v>180.5</v>
      </c>
      <c r="AS113" s="31">
        <v>161.5</v>
      </c>
      <c r="AT113" s="31">
        <v>161</v>
      </c>
      <c r="AU113" s="31">
        <v>0</v>
      </c>
      <c r="AV113" s="31">
        <v>0</v>
      </c>
      <c r="AW113" s="31">
        <v>0</v>
      </c>
      <c r="AX113" s="31">
        <v>0</v>
      </c>
      <c r="AY113" s="31">
        <v>1393.5</v>
      </c>
      <c r="AZ113" s="31"/>
      <c r="BA113" s="31">
        <v>9.91</v>
      </c>
      <c r="BB113" s="31">
        <v>60</v>
      </c>
      <c r="BC113" s="31">
        <v>143.16</v>
      </c>
      <c r="BD113" s="31">
        <v>163</v>
      </c>
      <c r="BE113" s="31">
        <v>167.66</v>
      </c>
      <c r="BF113" s="31"/>
      <c r="BG113">
        <v>13461</v>
      </c>
      <c r="BJ113" s="30">
        <f t="shared" si="13"/>
        <v>1372.5</v>
      </c>
      <c r="BK113" s="30">
        <f t="shared" si="14"/>
        <v>1391.75</v>
      </c>
      <c r="BL113" s="30">
        <f t="shared" si="15"/>
        <v>1382.75</v>
      </c>
      <c r="BN113" s="30">
        <f t="shared" si="16"/>
        <v>0</v>
      </c>
      <c r="BO113" s="30">
        <f t="shared" si="17"/>
        <v>0</v>
      </c>
      <c r="BP113" s="30">
        <f t="shared" si="18"/>
        <v>0</v>
      </c>
    </row>
    <row r="114" spans="1:68" x14ac:dyDescent="0.35">
      <c r="A114" s="26" t="s">
        <v>233</v>
      </c>
      <c r="B114" t="s">
        <v>8570</v>
      </c>
      <c r="C114" s="25" t="s">
        <v>108</v>
      </c>
      <c r="E114" s="31">
        <v>16.5</v>
      </c>
      <c r="F114" s="31">
        <v>91</v>
      </c>
      <c r="G114" s="31">
        <v>86</v>
      </c>
      <c r="H114" s="31">
        <v>105.5</v>
      </c>
      <c r="I114" s="31">
        <v>75.5</v>
      </c>
      <c r="J114" s="31">
        <v>90.5</v>
      </c>
      <c r="K114" s="31">
        <v>80.5</v>
      </c>
      <c r="L114" s="31">
        <v>71</v>
      </c>
      <c r="M114" s="31">
        <v>59</v>
      </c>
      <c r="N114" s="31">
        <v>85</v>
      </c>
      <c r="O114" s="31">
        <v>0</v>
      </c>
      <c r="P114" s="31">
        <v>0</v>
      </c>
      <c r="Q114" s="31">
        <v>0</v>
      </c>
      <c r="R114" s="31">
        <v>0</v>
      </c>
      <c r="S114" s="31">
        <v>760.5</v>
      </c>
      <c r="T114" s="31"/>
      <c r="U114" s="31">
        <v>15.25</v>
      </c>
      <c r="V114" s="31">
        <v>72</v>
      </c>
      <c r="W114" s="31">
        <v>87.5</v>
      </c>
      <c r="X114" s="31">
        <v>82.5</v>
      </c>
      <c r="Y114" s="31">
        <v>91.5</v>
      </c>
      <c r="Z114" s="31">
        <v>66.5</v>
      </c>
      <c r="AA114" s="31">
        <v>89</v>
      </c>
      <c r="AB114" s="31">
        <v>74.5</v>
      </c>
      <c r="AC114" s="31">
        <v>62</v>
      </c>
      <c r="AD114" s="31">
        <v>63</v>
      </c>
      <c r="AE114" s="31">
        <v>0</v>
      </c>
      <c r="AF114" s="31">
        <v>0</v>
      </c>
      <c r="AG114" s="31">
        <v>0</v>
      </c>
      <c r="AH114" s="31">
        <v>0</v>
      </c>
      <c r="AI114" s="31">
        <v>703.75</v>
      </c>
      <c r="AJ114" s="31"/>
      <c r="AK114" s="31">
        <v>15.25</v>
      </c>
      <c r="AL114" s="31">
        <v>95</v>
      </c>
      <c r="AM114" s="31">
        <v>62.5</v>
      </c>
      <c r="AN114" s="31">
        <v>80</v>
      </c>
      <c r="AO114" s="31">
        <v>72.5</v>
      </c>
      <c r="AP114" s="31">
        <v>85.5</v>
      </c>
      <c r="AQ114" s="31">
        <v>64.5</v>
      </c>
      <c r="AR114" s="31">
        <v>76.5</v>
      </c>
      <c r="AS114" s="31">
        <v>76.5</v>
      </c>
      <c r="AT114" s="31">
        <v>60</v>
      </c>
      <c r="AU114" s="31">
        <v>0</v>
      </c>
      <c r="AV114" s="31">
        <v>0</v>
      </c>
      <c r="AW114" s="31">
        <v>0</v>
      </c>
      <c r="AX114" s="31">
        <v>0</v>
      </c>
      <c r="AY114" s="31">
        <v>688.25</v>
      </c>
      <c r="AZ114" s="31"/>
      <c r="BA114" s="31">
        <v>15.66</v>
      </c>
      <c r="BB114" s="31">
        <v>86</v>
      </c>
      <c r="BC114" s="31">
        <v>78.66</v>
      </c>
      <c r="BD114" s="31">
        <v>89.33</v>
      </c>
      <c r="BE114" s="31">
        <v>79.83</v>
      </c>
      <c r="BF114" s="31"/>
      <c r="BG114">
        <v>6307</v>
      </c>
      <c r="BJ114" s="30">
        <f t="shared" si="13"/>
        <v>744</v>
      </c>
      <c r="BK114" s="30">
        <f t="shared" si="14"/>
        <v>688.5</v>
      </c>
      <c r="BL114" s="30">
        <f t="shared" si="15"/>
        <v>673</v>
      </c>
      <c r="BN114" s="30">
        <f t="shared" si="16"/>
        <v>0</v>
      </c>
      <c r="BO114" s="30">
        <f t="shared" si="17"/>
        <v>0</v>
      </c>
      <c r="BP114" s="30">
        <f t="shared" si="18"/>
        <v>0</v>
      </c>
    </row>
    <row r="115" spans="1:68" x14ac:dyDescent="0.35">
      <c r="A115" s="26" t="s">
        <v>235</v>
      </c>
      <c r="B115" t="s">
        <v>8562</v>
      </c>
      <c r="C115" s="25" t="s">
        <v>108</v>
      </c>
      <c r="E115" s="31">
        <v>4.25</v>
      </c>
      <c r="F115" s="31">
        <v>41</v>
      </c>
      <c r="G115" s="31">
        <v>30.5</v>
      </c>
      <c r="H115" s="31">
        <v>41</v>
      </c>
      <c r="I115" s="31">
        <v>38.5</v>
      </c>
      <c r="J115" s="31">
        <v>53.5</v>
      </c>
      <c r="K115" s="31">
        <v>45.5</v>
      </c>
      <c r="L115" s="31">
        <v>43.5</v>
      </c>
      <c r="M115" s="31">
        <v>48</v>
      </c>
      <c r="N115" s="31">
        <v>44</v>
      </c>
      <c r="O115" s="31">
        <v>0</v>
      </c>
      <c r="P115" s="31">
        <v>0</v>
      </c>
      <c r="Q115" s="31">
        <v>0</v>
      </c>
      <c r="R115" s="31">
        <v>0</v>
      </c>
      <c r="S115" s="31">
        <v>389.75</v>
      </c>
      <c r="T115" s="31"/>
      <c r="U115" s="31">
        <v>4</v>
      </c>
      <c r="V115" s="31">
        <v>46.5</v>
      </c>
      <c r="W115" s="31">
        <v>40.5</v>
      </c>
      <c r="X115" s="31">
        <v>27</v>
      </c>
      <c r="Y115" s="31">
        <v>45</v>
      </c>
      <c r="Z115" s="31">
        <v>41</v>
      </c>
      <c r="AA115" s="31">
        <v>51</v>
      </c>
      <c r="AB115" s="31">
        <v>56</v>
      </c>
      <c r="AC115" s="31">
        <v>41</v>
      </c>
      <c r="AD115" s="31">
        <v>47.5</v>
      </c>
      <c r="AE115" s="31">
        <v>0</v>
      </c>
      <c r="AF115" s="31">
        <v>0</v>
      </c>
      <c r="AG115" s="31">
        <v>0</v>
      </c>
      <c r="AH115" s="31">
        <v>0</v>
      </c>
      <c r="AI115" s="31">
        <v>399.5</v>
      </c>
      <c r="AJ115" s="31"/>
      <c r="AK115" s="31">
        <v>6.25</v>
      </c>
      <c r="AL115" s="31">
        <v>37.5</v>
      </c>
      <c r="AM115" s="31">
        <v>47.5</v>
      </c>
      <c r="AN115" s="31">
        <v>40</v>
      </c>
      <c r="AO115" s="31">
        <v>29</v>
      </c>
      <c r="AP115" s="31">
        <v>52.5</v>
      </c>
      <c r="AQ115" s="31">
        <v>40</v>
      </c>
      <c r="AR115" s="31">
        <v>48</v>
      </c>
      <c r="AS115" s="31">
        <v>53.5</v>
      </c>
      <c r="AT115" s="31">
        <v>37.5</v>
      </c>
      <c r="AU115" s="31">
        <v>0</v>
      </c>
      <c r="AV115" s="31">
        <v>0</v>
      </c>
      <c r="AW115" s="31">
        <v>0</v>
      </c>
      <c r="AX115" s="31">
        <v>0</v>
      </c>
      <c r="AY115" s="31">
        <v>391.75</v>
      </c>
      <c r="AZ115" s="31"/>
      <c r="BA115" s="31">
        <v>4.83</v>
      </c>
      <c r="BB115" s="31">
        <v>41.66</v>
      </c>
      <c r="BC115" s="31">
        <v>39.5</v>
      </c>
      <c r="BD115" s="31">
        <v>36</v>
      </c>
      <c r="BE115" s="31">
        <v>37.5</v>
      </c>
      <c r="BF115" s="31"/>
      <c r="BG115">
        <v>14259</v>
      </c>
      <c r="BJ115" s="30">
        <f t="shared" si="13"/>
        <v>385.5</v>
      </c>
      <c r="BK115" s="30">
        <f t="shared" si="14"/>
        <v>395.5</v>
      </c>
      <c r="BL115" s="30">
        <f t="shared" si="15"/>
        <v>385.5</v>
      </c>
      <c r="BN115" s="30">
        <f t="shared" si="16"/>
        <v>0</v>
      </c>
      <c r="BO115" s="30">
        <f t="shared" si="17"/>
        <v>0</v>
      </c>
      <c r="BP115" s="30">
        <f t="shared" si="18"/>
        <v>0</v>
      </c>
    </row>
    <row r="116" spans="1:68" x14ac:dyDescent="0.35">
      <c r="A116" s="26" t="s">
        <v>237</v>
      </c>
      <c r="B116" t="s">
        <v>8553</v>
      </c>
      <c r="C116" s="25" t="s">
        <v>108</v>
      </c>
      <c r="E116" s="31">
        <v>16.5</v>
      </c>
      <c r="F116" s="31">
        <v>129.75</v>
      </c>
      <c r="G116" s="31">
        <v>111.5</v>
      </c>
      <c r="H116" s="31">
        <v>131.5</v>
      </c>
      <c r="I116" s="31">
        <v>105</v>
      </c>
      <c r="J116" s="31">
        <v>147</v>
      </c>
      <c r="K116" s="31">
        <v>142.5</v>
      </c>
      <c r="L116" s="31">
        <v>135.5</v>
      </c>
      <c r="M116" s="31">
        <v>112</v>
      </c>
      <c r="N116" s="31">
        <v>118.5</v>
      </c>
      <c r="O116" s="31">
        <v>0</v>
      </c>
      <c r="P116" s="31">
        <v>0</v>
      </c>
      <c r="Q116" s="31">
        <v>0</v>
      </c>
      <c r="R116" s="31">
        <v>0</v>
      </c>
      <c r="S116" s="31">
        <v>1149.75</v>
      </c>
      <c r="T116" s="31"/>
      <c r="U116" s="31">
        <v>17.5</v>
      </c>
      <c r="V116" s="31">
        <v>115</v>
      </c>
      <c r="W116" s="31">
        <v>129</v>
      </c>
      <c r="X116" s="31">
        <v>109.5</v>
      </c>
      <c r="Y116" s="31">
        <v>125.5</v>
      </c>
      <c r="Z116" s="31">
        <v>97</v>
      </c>
      <c r="AA116" s="31">
        <v>145</v>
      </c>
      <c r="AB116" s="31">
        <v>138.5</v>
      </c>
      <c r="AC116" s="31">
        <v>134</v>
      </c>
      <c r="AD116" s="31">
        <v>107.5</v>
      </c>
      <c r="AE116" s="31">
        <v>0</v>
      </c>
      <c r="AF116" s="31">
        <v>0</v>
      </c>
      <c r="AG116" s="31">
        <v>0</v>
      </c>
      <c r="AH116" s="31">
        <v>0</v>
      </c>
      <c r="AI116" s="31">
        <v>1118.5</v>
      </c>
      <c r="AJ116" s="31"/>
      <c r="AK116" s="31">
        <v>19.5</v>
      </c>
      <c r="AL116" s="31">
        <v>123</v>
      </c>
      <c r="AM116" s="31">
        <v>113.5</v>
      </c>
      <c r="AN116" s="31">
        <v>124.5</v>
      </c>
      <c r="AO116" s="31">
        <v>106</v>
      </c>
      <c r="AP116" s="31">
        <v>123</v>
      </c>
      <c r="AQ116" s="31">
        <v>106</v>
      </c>
      <c r="AR116" s="31">
        <v>134</v>
      </c>
      <c r="AS116" s="31">
        <v>122.5</v>
      </c>
      <c r="AT116" s="31">
        <v>118.5</v>
      </c>
      <c r="AU116" s="31">
        <v>0</v>
      </c>
      <c r="AV116" s="31">
        <v>0</v>
      </c>
      <c r="AW116" s="31">
        <v>0</v>
      </c>
      <c r="AX116" s="31">
        <v>0</v>
      </c>
      <c r="AY116" s="31">
        <v>1090.5</v>
      </c>
      <c r="AZ116" s="31"/>
      <c r="BA116" s="31">
        <v>17.829999999999998</v>
      </c>
      <c r="BB116" s="31">
        <v>122.58</v>
      </c>
      <c r="BC116" s="31">
        <v>118</v>
      </c>
      <c r="BD116" s="31">
        <v>121.83</v>
      </c>
      <c r="BE116" s="31">
        <v>112.16</v>
      </c>
      <c r="BF116" s="31"/>
      <c r="BG116">
        <v>5095</v>
      </c>
      <c r="BJ116" s="30">
        <f t="shared" si="13"/>
        <v>1133.25</v>
      </c>
      <c r="BK116" s="30">
        <f t="shared" si="14"/>
        <v>1101</v>
      </c>
      <c r="BL116" s="30">
        <f t="shared" si="15"/>
        <v>1071</v>
      </c>
      <c r="BN116" s="30">
        <f t="shared" si="16"/>
        <v>0</v>
      </c>
      <c r="BO116" s="30">
        <f t="shared" si="17"/>
        <v>0</v>
      </c>
      <c r="BP116" s="30">
        <f t="shared" si="18"/>
        <v>0</v>
      </c>
    </row>
    <row r="117" spans="1:68" x14ac:dyDescent="0.35">
      <c r="A117" s="26" t="s">
        <v>239</v>
      </c>
      <c r="B117" t="s">
        <v>8544</v>
      </c>
      <c r="C117" s="25" t="s">
        <v>108</v>
      </c>
      <c r="E117" s="31">
        <v>3.5</v>
      </c>
      <c r="F117" s="31">
        <v>39</v>
      </c>
      <c r="G117" s="31">
        <v>45</v>
      </c>
      <c r="H117" s="31">
        <v>47.5</v>
      </c>
      <c r="I117" s="31">
        <v>50</v>
      </c>
      <c r="J117" s="31">
        <v>48.5</v>
      </c>
      <c r="K117" s="31">
        <v>50.5</v>
      </c>
      <c r="L117" s="31">
        <v>53</v>
      </c>
      <c r="M117" s="31">
        <v>53.5</v>
      </c>
      <c r="N117" s="31">
        <v>69.5</v>
      </c>
      <c r="O117" s="31">
        <v>0</v>
      </c>
      <c r="P117" s="31">
        <v>0</v>
      </c>
      <c r="Q117" s="31">
        <v>0</v>
      </c>
      <c r="R117" s="31">
        <v>0</v>
      </c>
      <c r="S117" s="31">
        <v>460</v>
      </c>
      <c r="T117" s="31"/>
      <c r="U117" s="31">
        <v>5</v>
      </c>
      <c r="V117" s="31">
        <v>37</v>
      </c>
      <c r="W117" s="31">
        <v>42</v>
      </c>
      <c r="X117" s="31">
        <v>43.5</v>
      </c>
      <c r="Y117" s="31">
        <v>46</v>
      </c>
      <c r="Z117" s="31">
        <v>52.5</v>
      </c>
      <c r="AA117" s="31">
        <v>47</v>
      </c>
      <c r="AB117" s="31">
        <v>50.5</v>
      </c>
      <c r="AC117" s="31">
        <v>50.5</v>
      </c>
      <c r="AD117" s="31">
        <v>50.5</v>
      </c>
      <c r="AE117" s="31">
        <v>0</v>
      </c>
      <c r="AF117" s="31">
        <v>0</v>
      </c>
      <c r="AG117" s="31">
        <v>0</v>
      </c>
      <c r="AH117" s="31">
        <v>0</v>
      </c>
      <c r="AI117" s="31">
        <v>424.5</v>
      </c>
      <c r="AJ117" s="31"/>
      <c r="AK117" s="31">
        <v>6.25</v>
      </c>
      <c r="AL117" s="31">
        <v>34</v>
      </c>
      <c r="AM117" s="31">
        <v>36.5</v>
      </c>
      <c r="AN117" s="31">
        <v>43</v>
      </c>
      <c r="AO117" s="31">
        <v>45</v>
      </c>
      <c r="AP117" s="31">
        <v>47.5</v>
      </c>
      <c r="AQ117" s="31">
        <v>53.5</v>
      </c>
      <c r="AR117" s="31">
        <v>48</v>
      </c>
      <c r="AS117" s="31">
        <v>57</v>
      </c>
      <c r="AT117" s="31">
        <v>52.5</v>
      </c>
      <c r="AU117" s="31">
        <v>0</v>
      </c>
      <c r="AV117" s="31">
        <v>0</v>
      </c>
      <c r="AW117" s="31">
        <v>0</v>
      </c>
      <c r="AX117" s="31">
        <v>0</v>
      </c>
      <c r="AY117" s="31">
        <v>423.25</v>
      </c>
      <c r="AZ117" s="31"/>
      <c r="BA117" s="31">
        <v>4.91</v>
      </c>
      <c r="BB117" s="31">
        <v>36.659999999999997</v>
      </c>
      <c r="BC117" s="31">
        <v>41.16</v>
      </c>
      <c r="BD117" s="31">
        <v>44.66</v>
      </c>
      <c r="BE117" s="31">
        <v>47</v>
      </c>
      <c r="BF117" s="31"/>
      <c r="BG117">
        <v>445</v>
      </c>
      <c r="BJ117" s="30">
        <f t="shared" si="13"/>
        <v>456.5</v>
      </c>
      <c r="BK117" s="30">
        <f t="shared" si="14"/>
        <v>419.5</v>
      </c>
      <c r="BL117" s="30">
        <f t="shared" si="15"/>
        <v>417</v>
      </c>
      <c r="BN117" s="30">
        <f t="shared" si="16"/>
        <v>0</v>
      </c>
      <c r="BO117" s="30">
        <f t="shared" si="17"/>
        <v>0</v>
      </c>
      <c r="BP117" s="30">
        <f t="shared" si="18"/>
        <v>0</v>
      </c>
    </row>
    <row r="118" spans="1:68" x14ac:dyDescent="0.35">
      <c r="A118" s="26" t="s">
        <v>241</v>
      </c>
      <c r="B118" t="s">
        <v>8537</v>
      </c>
      <c r="C118" s="25" t="s">
        <v>108</v>
      </c>
      <c r="E118" s="31">
        <v>5.5</v>
      </c>
      <c r="F118" s="31">
        <v>61</v>
      </c>
      <c r="G118" s="31">
        <v>38.5</v>
      </c>
      <c r="H118" s="31">
        <v>50</v>
      </c>
      <c r="I118" s="31">
        <v>44.5</v>
      </c>
      <c r="J118" s="31">
        <v>49</v>
      </c>
      <c r="K118" s="31">
        <v>66</v>
      </c>
      <c r="L118" s="31">
        <v>66</v>
      </c>
      <c r="M118" s="31">
        <v>70</v>
      </c>
      <c r="N118" s="31">
        <v>75</v>
      </c>
      <c r="O118" s="31">
        <v>0</v>
      </c>
      <c r="P118" s="31">
        <v>0</v>
      </c>
      <c r="Q118" s="31">
        <v>0</v>
      </c>
      <c r="R118" s="31">
        <v>0</v>
      </c>
      <c r="S118" s="31">
        <v>525.5</v>
      </c>
      <c r="T118" s="31"/>
      <c r="U118" s="31">
        <v>8</v>
      </c>
      <c r="V118" s="31">
        <v>45</v>
      </c>
      <c r="W118" s="31">
        <v>59</v>
      </c>
      <c r="X118" s="31">
        <v>38</v>
      </c>
      <c r="Y118" s="31">
        <v>54.5</v>
      </c>
      <c r="Z118" s="31">
        <v>41.5</v>
      </c>
      <c r="AA118" s="31">
        <v>53.5</v>
      </c>
      <c r="AB118" s="31">
        <v>63.5</v>
      </c>
      <c r="AC118" s="31">
        <v>65.5</v>
      </c>
      <c r="AD118" s="31">
        <v>68.5</v>
      </c>
      <c r="AE118" s="31">
        <v>0</v>
      </c>
      <c r="AF118" s="31">
        <v>0</v>
      </c>
      <c r="AG118" s="31">
        <v>0</v>
      </c>
      <c r="AH118" s="31">
        <v>0</v>
      </c>
      <c r="AI118" s="31">
        <v>497</v>
      </c>
      <c r="AJ118" s="31"/>
      <c r="AK118" s="31">
        <v>7.75</v>
      </c>
      <c r="AL118" s="31">
        <v>46.5</v>
      </c>
      <c r="AM118" s="31">
        <v>45</v>
      </c>
      <c r="AN118" s="31">
        <v>54</v>
      </c>
      <c r="AO118" s="31">
        <v>40.5</v>
      </c>
      <c r="AP118" s="31">
        <v>56</v>
      </c>
      <c r="AQ118" s="31">
        <v>43</v>
      </c>
      <c r="AR118" s="31">
        <v>56</v>
      </c>
      <c r="AS118" s="31">
        <v>70</v>
      </c>
      <c r="AT118" s="31">
        <v>66.5</v>
      </c>
      <c r="AU118" s="31">
        <v>0</v>
      </c>
      <c r="AV118" s="31">
        <v>0</v>
      </c>
      <c r="AW118" s="31">
        <v>0</v>
      </c>
      <c r="AX118" s="31">
        <v>0</v>
      </c>
      <c r="AY118" s="31">
        <v>485.25</v>
      </c>
      <c r="AZ118" s="31"/>
      <c r="BA118" s="31">
        <v>7.08</v>
      </c>
      <c r="BB118" s="31">
        <v>50.83</v>
      </c>
      <c r="BC118" s="31">
        <v>47.5</v>
      </c>
      <c r="BD118" s="31">
        <v>47.33</v>
      </c>
      <c r="BE118" s="31">
        <v>46.5</v>
      </c>
      <c r="BF118" s="31"/>
      <c r="BG118">
        <v>8451</v>
      </c>
      <c r="BJ118" s="30">
        <f t="shared" si="13"/>
        <v>520</v>
      </c>
      <c r="BK118" s="30">
        <f t="shared" si="14"/>
        <v>489</v>
      </c>
      <c r="BL118" s="30">
        <f t="shared" si="15"/>
        <v>477.5</v>
      </c>
      <c r="BN118" s="30">
        <f t="shared" si="16"/>
        <v>0</v>
      </c>
      <c r="BO118" s="30">
        <f t="shared" si="17"/>
        <v>0</v>
      </c>
      <c r="BP118" s="30">
        <f t="shared" si="18"/>
        <v>0</v>
      </c>
    </row>
    <row r="119" spans="1:68" x14ac:dyDescent="0.35">
      <c r="A119" s="26" t="s">
        <v>243</v>
      </c>
      <c r="B119" t="s">
        <v>8528</v>
      </c>
      <c r="C119" s="25" t="s">
        <v>108</v>
      </c>
      <c r="E119" s="31">
        <v>11.25</v>
      </c>
      <c r="F119" s="31">
        <v>104.5</v>
      </c>
      <c r="G119" s="31">
        <v>140</v>
      </c>
      <c r="H119" s="31">
        <v>127.5</v>
      </c>
      <c r="I119" s="31">
        <v>123</v>
      </c>
      <c r="J119" s="31">
        <v>147.5</v>
      </c>
      <c r="K119" s="31">
        <v>132</v>
      </c>
      <c r="L119" s="31">
        <v>123</v>
      </c>
      <c r="M119" s="31">
        <v>126.5</v>
      </c>
      <c r="N119" s="31">
        <v>126.5</v>
      </c>
      <c r="O119" s="31">
        <v>0</v>
      </c>
      <c r="P119" s="31">
        <v>0</v>
      </c>
      <c r="Q119" s="31">
        <v>0</v>
      </c>
      <c r="R119" s="31">
        <v>0</v>
      </c>
      <c r="S119" s="31">
        <v>1161.75</v>
      </c>
      <c r="T119" s="31"/>
      <c r="U119" s="31">
        <v>16</v>
      </c>
      <c r="V119" s="31">
        <v>112.5</v>
      </c>
      <c r="W119" s="31">
        <v>137.5</v>
      </c>
      <c r="X119" s="31">
        <v>141.5</v>
      </c>
      <c r="Y119" s="31">
        <v>132</v>
      </c>
      <c r="Z119" s="31">
        <v>126</v>
      </c>
      <c r="AA119" s="31">
        <v>153.5</v>
      </c>
      <c r="AB119" s="31">
        <v>131</v>
      </c>
      <c r="AC119" s="31">
        <v>125.5</v>
      </c>
      <c r="AD119" s="31">
        <v>129.5</v>
      </c>
      <c r="AE119" s="31">
        <v>0</v>
      </c>
      <c r="AF119" s="31">
        <v>0</v>
      </c>
      <c r="AG119" s="31">
        <v>0</v>
      </c>
      <c r="AH119" s="31">
        <v>0</v>
      </c>
      <c r="AI119" s="31">
        <v>1205</v>
      </c>
      <c r="AJ119" s="31"/>
      <c r="AK119" s="31">
        <v>18.5</v>
      </c>
      <c r="AL119" s="31">
        <v>137</v>
      </c>
      <c r="AM119" s="31">
        <v>148.5</v>
      </c>
      <c r="AN119" s="31">
        <v>143</v>
      </c>
      <c r="AO119" s="31">
        <v>151</v>
      </c>
      <c r="AP119" s="31">
        <v>134.5</v>
      </c>
      <c r="AQ119" s="31">
        <v>125</v>
      </c>
      <c r="AR119" s="31">
        <v>157.5</v>
      </c>
      <c r="AS119" s="31">
        <v>140.5</v>
      </c>
      <c r="AT119" s="31">
        <v>131</v>
      </c>
      <c r="AU119" s="31">
        <v>0</v>
      </c>
      <c r="AV119" s="31">
        <v>0</v>
      </c>
      <c r="AW119" s="31">
        <v>0</v>
      </c>
      <c r="AX119" s="31">
        <v>0</v>
      </c>
      <c r="AY119" s="31">
        <v>1286.5</v>
      </c>
      <c r="AZ119" s="31"/>
      <c r="BA119" s="31">
        <v>15.25</v>
      </c>
      <c r="BB119" s="31">
        <v>118</v>
      </c>
      <c r="BC119" s="31">
        <v>142</v>
      </c>
      <c r="BD119" s="31">
        <v>137.33000000000001</v>
      </c>
      <c r="BE119" s="31">
        <v>135.33000000000001</v>
      </c>
      <c r="BF119" s="31"/>
      <c r="BG119">
        <v>1359</v>
      </c>
      <c r="BJ119" s="30">
        <f t="shared" si="13"/>
        <v>1150.5</v>
      </c>
      <c r="BK119" s="30">
        <f t="shared" si="14"/>
        <v>1189</v>
      </c>
      <c r="BL119" s="30">
        <f t="shared" si="15"/>
        <v>1268</v>
      </c>
      <c r="BN119" s="30">
        <f t="shared" si="16"/>
        <v>0</v>
      </c>
      <c r="BO119" s="30">
        <f t="shared" si="17"/>
        <v>0</v>
      </c>
      <c r="BP119" s="30">
        <f t="shared" si="18"/>
        <v>0</v>
      </c>
    </row>
    <row r="120" spans="1:68" x14ac:dyDescent="0.35">
      <c r="A120" s="26" t="s">
        <v>245</v>
      </c>
      <c r="B120" t="s">
        <v>8521</v>
      </c>
      <c r="C120" s="25" t="s">
        <v>108</v>
      </c>
      <c r="E120" s="31">
        <v>9.5</v>
      </c>
      <c r="F120" s="31">
        <v>83.25</v>
      </c>
      <c r="G120" s="31">
        <v>161</v>
      </c>
      <c r="H120" s="31">
        <v>176</v>
      </c>
      <c r="I120" s="31">
        <v>194</v>
      </c>
      <c r="J120" s="31">
        <v>191.5</v>
      </c>
      <c r="K120" s="31">
        <v>182.5</v>
      </c>
      <c r="L120" s="31">
        <v>183.5</v>
      </c>
      <c r="M120" s="31">
        <v>216</v>
      </c>
      <c r="N120" s="31">
        <v>205.5</v>
      </c>
      <c r="O120" s="31">
        <v>0</v>
      </c>
      <c r="P120" s="31">
        <v>0</v>
      </c>
      <c r="Q120" s="31">
        <v>0</v>
      </c>
      <c r="R120" s="31">
        <v>0</v>
      </c>
      <c r="S120" s="31">
        <v>1602.75</v>
      </c>
      <c r="T120" s="31"/>
      <c r="U120" s="31">
        <v>17</v>
      </c>
      <c r="V120" s="31">
        <v>77.25</v>
      </c>
      <c r="W120" s="31">
        <v>175.5</v>
      </c>
      <c r="X120" s="31">
        <v>167.5</v>
      </c>
      <c r="Y120" s="31">
        <v>169.5</v>
      </c>
      <c r="Z120" s="31">
        <v>197.5</v>
      </c>
      <c r="AA120" s="31">
        <v>194</v>
      </c>
      <c r="AB120" s="31">
        <v>190.5</v>
      </c>
      <c r="AC120" s="31">
        <v>180.5</v>
      </c>
      <c r="AD120" s="31">
        <v>213</v>
      </c>
      <c r="AE120" s="31">
        <v>0</v>
      </c>
      <c r="AF120" s="31">
        <v>0</v>
      </c>
      <c r="AG120" s="31">
        <v>0</v>
      </c>
      <c r="AH120" s="31">
        <v>0</v>
      </c>
      <c r="AI120" s="31">
        <v>1582.25</v>
      </c>
      <c r="AJ120" s="31"/>
      <c r="AK120" s="31">
        <v>20.75</v>
      </c>
      <c r="AL120" s="31">
        <v>83</v>
      </c>
      <c r="AM120" s="31">
        <v>187</v>
      </c>
      <c r="AN120" s="31">
        <v>181</v>
      </c>
      <c r="AO120" s="31">
        <v>173</v>
      </c>
      <c r="AP120" s="31">
        <v>172</v>
      </c>
      <c r="AQ120" s="31">
        <v>201.5</v>
      </c>
      <c r="AR120" s="31">
        <v>201</v>
      </c>
      <c r="AS120" s="31">
        <v>193</v>
      </c>
      <c r="AT120" s="31">
        <v>184</v>
      </c>
      <c r="AU120" s="31">
        <v>0</v>
      </c>
      <c r="AV120" s="31">
        <v>0</v>
      </c>
      <c r="AW120" s="31">
        <v>0</v>
      </c>
      <c r="AX120" s="31">
        <v>0</v>
      </c>
      <c r="AY120" s="31">
        <v>1596.25</v>
      </c>
      <c r="AZ120" s="31"/>
      <c r="BA120" s="31">
        <v>15.75</v>
      </c>
      <c r="BB120" s="31">
        <v>81.16</v>
      </c>
      <c r="BC120" s="31">
        <v>174.5</v>
      </c>
      <c r="BD120" s="31">
        <v>174.83</v>
      </c>
      <c r="BE120" s="31">
        <v>178.83</v>
      </c>
      <c r="BF120" s="31"/>
      <c r="BG120">
        <v>9352</v>
      </c>
      <c r="BJ120" s="30">
        <f t="shared" si="13"/>
        <v>1593.25</v>
      </c>
      <c r="BK120" s="30">
        <f t="shared" si="14"/>
        <v>1565.25</v>
      </c>
      <c r="BL120" s="30">
        <f t="shared" si="15"/>
        <v>1575.5</v>
      </c>
      <c r="BN120" s="30">
        <f t="shared" si="16"/>
        <v>0</v>
      </c>
      <c r="BO120" s="30">
        <f t="shared" si="17"/>
        <v>0</v>
      </c>
      <c r="BP120" s="30">
        <f t="shared" si="18"/>
        <v>0</v>
      </c>
    </row>
    <row r="121" spans="1:68" x14ac:dyDescent="0.35">
      <c r="A121" s="26" t="s">
        <v>247</v>
      </c>
      <c r="B121" t="s">
        <v>8513</v>
      </c>
      <c r="C121" s="25" t="s">
        <v>108</v>
      </c>
      <c r="E121" s="31">
        <v>53.5</v>
      </c>
      <c r="F121" s="31">
        <v>630</v>
      </c>
      <c r="G121" s="31">
        <v>679</v>
      </c>
      <c r="H121" s="31">
        <v>691.5</v>
      </c>
      <c r="I121" s="31">
        <v>670</v>
      </c>
      <c r="J121" s="31">
        <v>653.5</v>
      </c>
      <c r="K121" s="31">
        <v>669.5</v>
      </c>
      <c r="L121" s="31">
        <v>653.5</v>
      </c>
      <c r="M121" s="31">
        <v>647.5</v>
      </c>
      <c r="N121" s="31">
        <v>700.5</v>
      </c>
      <c r="O121" s="31">
        <v>0</v>
      </c>
      <c r="P121" s="31">
        <v>0</v>
      </c>
      <c r="Q121" s="31">
        <v>0</v>
      </c>
      <c r="R121" s="31">
        <v>0</v>
      </c>
      <c r="S121" s="31">
        <v>6048.5</v>
      </c>
      <c r="T121" s="31"/>
      <c r="U121" s="31">
        <v>44.5</v>
      </c>
      <c r="V121" s="31">
        <v>666.5</v>
      </c>
      <c r="W121" s="31">
        <v>663</v>
      </c>
      <c r="X121" s="31">
        <v>677</v>
      </c>
      <c r="Y121" s="31">
        <v>695</v>
      </c>
      <c r="Z121" s="31">
        <v>652</v>
      </c>
      <c r="AA121" s="31">
        <v>630.5</v>
      </c>
      <c r="AB121" s="31">
        <v>663</v>
      </c>
      <c r="AC121" s="31">
        <v>657</v>
      </c>
      <c r="AD121" s="31">
        <v>655.5</v>
      </c>
      <c r="AE121" s="31">
        <v>0</v>
      </c>
      <c r="AF121" s="31">
        <v>0</v>
      </c>
      <c r="AG121" s="31">
        <v>0</v>
      </c>
      <c r="AH121" s="31">
        <v>0</v>
      </c>
      <c r="AI121" s="31">
        <v>6004</v>
      </c>
      <c r="AJ121" s="31"/>
      <c r="AK121" s="31">
        <v>49.5</v>
      </c>
      <c r="AL121" s="31">
        <v>585.75</v>
      </c>
      <c r="AM121" s="31">
        <v>689</v>
      </c>
      <c r="AN121" s="31">
        <v>656.5</v>
      </c>
      <c r="AO121" s="31">
        <v>665.5</v>
      </c>
      <c r="AP121" s="31">
        <v>700.5</v>
      </c>
      <c r="AQ121" s="31">
        <v>649</v>
      </c>
      <c r="AR121" s="31">
        <v>624</v>
      </c>
      <c r="AS121" s="31">
        <v>651</v>
      </c>
      <c r="AT121" s="31">
        <v>659.5</v>
      </c>
      <c r="AU121" s="31">
        <v>0</v>
      </c>
      <c r="AV121" s="31">
        <v>0</v>
      </c>
      <c r="AW121" s="31">
        <v>0</v>
      </c>
      <c r="AX121" s="31">
        <v>0</v>
      </c>
      <c r="AY121" s="31">
        <v>5930.25</v>
      </c>
      <c r="AZ121" s="31"/>
      <c r="BA121" s="31">
        <v>49.16</v>
      </c>
      <c r="BB121" s="31">
        <v>627.41</v>
      </c>
      <c r="BC121" s="31">
        <v>677</v>
      </c>
      <c r="BD121" s="31">
        <v>675</v>
      </c>
      <c r="BE121" s="31">
        <v>676.83</v>
      </c>
      <c r="BF121" s="31"/>
      <c r="BG121">
        <v>1989</v>
      </c>
      <c r="BJ121" s="30">
        <f t="shared" si="13"/>
        <v>5995</v>
      </c>
      <c r="BK121" s="30">
        <f t="shared" si="14"/>
        <v>5959.5</v>
      </c>
      <c r="BL121" s="30">
        <f t="shared" si="15"/>
        <v>5880.75</v>
      </c>
      <c r="BN121" s="30">
        <f t="shared" si="16"/>
        <v>0</v>
      </c>
      <c r="BO121" s="30">
        <f t="shared" si="17"/>
        <v>0</v>
      </c>
      <c r="BP121" s="30">
        <f t="shared" si="18"/>
        <v>0</v>
      </c>
    </row>
    <row r="122" spans="1:68" x14ac:dyDescent="0.35">
      <c r="A122" s="26" t="s">
        <v>249</v>
      </c>
      <c r="B122" t="s">
        <v>8505</v>
      </c>
      <c r="C122" s="25" t="s">
        <v>108</v>
      </c>
      <c r="E122" s="31">
        <v>39.25</v>
      </c>
      <c r="F122" s="31">
        <v>270</v>
      </c>
      <c r="G122" s="31">
        <v>289</v>
      </c>
      <c r="H122" s="31">
        <v>253.5</v>
      </c>
      <c r="I122" s="31">
        <v>328</v>
      </c>
      <c r="J122" s="31">
        <v>345</v>
      </c>
      <c r="K122" s="31">
        <v>344.5</v>
      </c>
      <c r="L122" s="31">
        <v>330.5</v>
      </c>
      <c r="M122" s="31">
        <v>315</v>
      </c>
      <c r="N122" s="31">
        <v>325.5</v>
      </c>
      <c r="O122" s="31">
        <v>0</v>
      </c>
      <c r="P122" s="31">
        <v>0</v>
      </c>
      <c r="Q122" s="31">
        <v>0</v>
      </c>
      <c r="R122" s="31">
        <v>0</v>
      </c>
      <c r="S122" s="31">
        <v>2840.25</v>
      </c>
      <c r="T122" s="31"/>
      <c r="U122" s="31">
        <v>40</v>
      </c>
      <c r="V122" s="31">
        <v>284</v>
      </c>
      <c r="W122" s="31">
        <v>286</v>
      </c>
      <c r="X122" s="31">
        <v>285.5</v>
      </c>
      <c r="Y122" s="31">
        <v>244</v>
      </c>
      <c r="Z122" s="31">
        <v>324</v>
      </c>
      <c r="AA122" s="31">
        <v>340.5</v>
      </c>
      <c r="AB122" s="31">
        <v>335</v>
      </c>
      <c r="AC122" s="31">
        <v>332.5</v>
      </c>
      <c r="AD122" s="31">
        <v>310</v>
      </c>
      <c r="AE122" s="31">
        <v>0</v>
      </c>
      <c r="AF122" s="31">
        <v>0</v>
      </c>
      <c r="AG122" s="31">
        <v>0</v>
      </c>
      <c r="AH122" s="31">
        <v>0</v>
      </c>
      <c r="AI122" s="31">
        <v>2781.5</v>
      </c>
      <c r="AJ122" s="31"/>
      <c r="AK122" s="31">
        <v>42</v>
      </c>
      <c r="AL122" s="31">
        <v>273.5</v>
      </c>
      <c r="AM122" s="31">
        <v>275</v>
      </c>
      <c r="AN122" s="31">
        <v>276.5</v>
      </c>
      <c r="AO122" s="31">
        <v>287</v>
      </c>
      <c r="AP122" s="31">
        <v>250</v>
      </c>
      <c r="AQ122" s="31">
        <v>314</v>
      </c>
      <c r="AR122" s="31">
        <v>335.5</v>
      </c>
      <c r="AS122" s="31">
        <v>329.5</v>
      </c>
      <c r="AT122" s="31">
        <v>331.5</v>
      </c>
      <c r="AU122" s="31">
        <v>0</v>
      </c>
      <c r="AV122" s="31">
        <v>0</v>
      </c>
      <c r="AW122" s="31">
        <v>0</v>
      </c>
      <c r="AX122" s="31">
        <v>0</v>
      </c>
      <c r="AY122" s="31">
        <v>2714.5</v>
      </c>
      <c r="AZ122" s="31"/>
      <c r="BA122" s="31">
        <v>40.409999999999997</v>
      </c>
      <c r="BB122" s="31">
        <v>275.83</v>
      </c>
      <c r="BC122" s="31">
        <v>283.33</v>
      </c>
      <c r="BD122" s="31">
        <v>271.83</v>
      </c>
      <c r="BE122" s="31">
        <v>286.33</v>
      </c>
      <c r="BF122" s="31"/>
      <c r="BG122">
        <v>9987</v>
      </c>
      <c r="BJ122" s="30">
        <f t="shared" si="13"/>
        <v>2801</v>
      </c>
      <c r="BK122" s="30">
        <f t="shared" si="14"/>
        <v>2741.5</v>
      </c>
      <c r="BL122" s="30">
        <f t="shared" si="15"/>
        <v>2672.5</v>
      </c>
      <c r="BN122" s="30">
        <f t="shared" si="16"/>
        <v>0</v>
      </c>
      <c r="BO122" s="30">
        <f t="shared" si="17"/>
        <v>0</v>
      </c>
      <c r="BP122" s="30">
        <f t="shared" si="18"/>
        <v>0</v>
      </c>
    </row>
    <row r="123" spans="1:68" x14ac:dyDescent="0.35">
      <c r="A123" s="26" t="s">
        <v>251</v>
      </c>
      <c r="B123" t="s">
        <v>8497</v>
      </c>
      <c r="C123" s="25" t="s">
        <v>108</v>
      </c>
      <c r="E123" s="31">
        <v>103</v>
      </c>
      <c r="F123" s="31">
        <v>1082</v>
      </c>
      <c r="G123" s="31">
        <v>1132</v>
      </c>
      <c r="H123" s="31">
        <v>1206.5</v>
      </c>
      <c r="I123" s="31">
        <v>1249.5</v>
      </c>
      <c r="J123" s="31">
        <v>1362</v>
      </c>
      <c r="K123" s="31">
        <v>1375</v>
      </c>
      <c r="L123" s="31">
        <v>1351</v>
      </c>
      <c r="M123" s="31">
        <v>1286</v>
      </c>
      <c r="N123" s="31">
        <v>1343</v>
      </c>
      <c r="O123" s="31">
        <v>0</v>
      </c>
      <c r="P123" s="31">
        <v>0</v>
      </c>
      <c r="Q123" s="31">
        <v>0</v>
      </c>
      <c r="R123" s="31">
        <v>0</v>
      </c>
      <c r="S123" s="31">
        <v>11490</v>
      </c>
      <c r="T123" s="31"/>
      <c r="U123" s="31">
        <v>107.25</v>
      </c>
      <c r="V123" s="31">
        <v>1013</v>
      </c>
      <c r="W123" s="31">
        <v>1077.5</v>
      </c>
      <c r="X123" s="31">
        <v>1114.5</v>
      </c>
      <c r="Y123" s="31">
        <v>1173.5</v>
      </c>
      <c r="Z123" s="31">
        <v>1220</v>
      </c>
      <c r="AA123" s="31">
        <v>1336.5</v>
      </c>
      <c r="AB123" s="31">
        <v>1320</v>
      </c>
      <c r="AC123" s="31">
        <v>1287</v>
      </c>
      <c r="AD123" s="31">
        <v>1269</v>
      </c>
      <c r="AE123" s="31">
        <v>0</v>
      </c>
      <c r="AF123" s="31">
        <v>0</v>
      </c>
      <c r="AG123" s="31">
        <v>0</v>
      </c>
      <c r="AH123" s="31">
        <v>0</v>
      </c>
      <c r="AI123" s="31">
        <v>10918.25</v>
      </c>
      <c r="AJ123" s="31"/>
      <c r="AK123" s="31">
        <v>105.25</v>
      </c>
      <c r="AL123" s="31">
        <v>1039.5</v>
      </c>
      <c r="AM123" s="31">
        <v>995.5</v>
      </c>
      <c r="AN123" s="31">
        <v>1052</v>
      </c>
      <c r="AO123" s="31">
        <v>1096.5</v>
      </c>
      <c r="AP123" s="31">
        <v>1138</v>
      </c>
      <c r="AQ123" s="31">
        <v>1192</v>
      </c>
      <c r="AR123" s="31">
        <v>1276.5</v>
      </c>
      <c r="AS123" s="31">
        <v>1262</v>
      </c>
      <c r="AT123" s="31">
        <v>1269.5</v>
      </c>
      <c r="AU123" s="31">
        <v>0</v>
      </c>
      <c r="AV123" s="31">
        <v>0</v>
      </c>
      <c r="AW123" s="31">
        <v>0</v>
      </c>
      <c r="AX123" s="31">
        <v>0</v>
      </c>
      <c r="AY123" s="31">
        <v>10426.75</v>
      </c>
      <c r="AZ123" s="31"/>
      <c r="BA123" s="31">
        <v>105.16</v>
      </c>
      <c r="BB123" s="31">
        <v>1044.83</v>
      </c>
      <c r="BC123" s="31">
        <v>1068.33</v>
      </c>
      <c r="BD123" s="31">
        <v>1124.33</v>
      </c>
      <c r="BE123" s="31">
        <v>1173.1600000000001</v>
      </c>
      <c r="BF123" s="31"/>
      <c r="BG123">
        <v>2899</v>
      </c>
      <c r="BJ123" s="30">
        <f t="shared" si="13"/>
        <v>11387</v>
      </c>
      <c r="BK123" s="30">
        <f t="shared" si="14"/>
        <v>10811</v>
      </c>
      <c r="BL123" s="30">
        <f t="shared" si="15"/>
        <v>10321.5</v>
      </c>
      <c r="BN123" s="30">
        <f t="shared" si="16"/>
        <v>0</v>
      </c>
      <c r="BO123" s="30">
        <f t="shared" si="17"/>
        <v>0</v>
      </c>
      <c r="BP123" s="30">
        <f t="shared" si="18"/>
        <v>0</v>
      </c>
    </row>
    <row r="124" spans="1:68" x14ac:dyDescent="0.35">
      <c r="A124" s="26" t="s">
        <v>253</v>
      </c>
      <c r="B124" t="s">
        <v>8489</v>
      </c>
      <c r="C124" s="25" t="s">
        <v>108</v>
      </c>
      <c r="E124" s="31">
        <v>35.5</v>
      </c>
      <c r="F124" s="31">
        <v>362.5</v>
      </c>
      <c r="G124" s="31">
        <v>344</v>
      </c>
      <c r="H124" s="31">
        <v>369.5</v>
      </c>
      <c r="I124" s="31">
        <v>397.5</v>
      </c>
      <c r="J124" s="31">
        <v>401.5</v>
      </c>
      <c r="K124" s="31">
        <v>417</v>
      </c>
      <c r="L124" s="31">
        <v>429</v>
      </c>
      <c r="M124" s="31">
        <v>410</v>
      </c>
      <c r="N124" s="31">
        <v>432</v>
      </c>
      <c r="O124" s="31">
        <v>0</v>
      </c>
      <c r="P124" s="31">
        <v>0</v>
      </c>
      <c r="Q124" s="31">
        <v>0</v>
      </c>
      <c r="R124" s="31">
        <v>0</v>
      </c>
      <c r="S124" s="31">
        <v>3598.5</v>
      </c>
      <c r="T124" s="31"/>
      <c r="U124" s="31">
        <v>35.25</v>
      </c>
      <c r="V124" s="31">
        <v>324</v>
      </c>
      <c r="W124" s="31">
        <v>348.5</v>
      </c>
      <c r="X124" s="31">
        <v>334</v>
      </c>
      <c r="Y124" s="31">
        <v>384.5</v>
      </c>
      <c r="Z124" s="31">
        <v>382</v>
      </c>
      <c r="AA124" s="31">
        <v>396.5</v>
      </c>
      <c r="AB124" s="31">
        <v>424</v>
      </c>
      <c r="AC124" s="31">
        <v>437</v>
      </c>
      <c r="AD124" s="31">
        <v>409.5</v>
      </c>
      <c r="AE124" s="31">
        <v>0</v>
      </c>
      <c r="AF124" s="31">
        <v>0</v>
      </c>
      <c r="AG124" s="31">
        <v>0</v>
      </c>
      <c r="AH124" s="31">
        <v>0</v>
      </c>
      <c r="AI124" s="31">
        <v>3475.25</v>
      </c>
      <c r="AJ124" s="31"/>
      <c r="AK124" s="31">
        <v>35.75</v>
      </c>
      <c r="AL124" s="31">
        <v>336.5</v>
      </c>
      <c r="AM124" s="31">
        <v>323.5</v>
      </c>
      <c r="AN124" s="31">
        <v>334.5</v>
      </c>
      <c r="AO124" s="31">
        <v>329</v>
      </c>
      <c r="AP124" s="31">
        <v>383</v>
      </c>
      <c r="AQ124" s="31">
        <v>361.5</v>
      </c>
      <c r="AR124" s="31">
        <v>395.5</v>
      </c>
      <c r="AS124" s="31">
        <v>423.5</v>
      </c>
      <c r="AT124" s="31">
        <v>423</v>
      </c>
      <c r="AU124" s="31">
        <v>0</v>
      </c>
      <c r="AV124" s="31">
        <v>0</v>
      </c>
      <c r="AW124" s="31">
        <v>0</v>
      </c>
      <c r="AX124" s="31">
        <v>0</v>
      </c>
      <c r="AY124" s="31">
        <v>3345.75</v>
      </c>
      <c r="AZ124" s="31"/>
      <c r="BA124" s="31">
        <v>35.5</v>
      </c>
      <c r="BB124" s="31">
        <v>341</v>
      </c>
      <c r="BC124" s="31">
        <v>338.66</v>
      </c>
      <c r="BD124" s="31">
        <v>346</v>
      </c>
      <c r="BE124" s="31">
        <v>370.33</v>
      </c>
      <c r="BF124" s="31"/>
      <c r="BG124">
        <v>9548</v>
      </c>
      <c r="BJ124" s="30">
        <f t="shared" si="13"/>
        <v>3563</v>
      </c>
      <c r="BK124" s="30">
        <f t="shared" si="14"/>
        <v>3440</v>
      </c>
      <c r="BL124" s="30">
        <f t="shared" si="15"/>
        <v>3310</v>
      </c>
      <c r="BN124" s="30">
        <f t="shared" si="16"/>
        <v>0</v>
      </c>
      <c r="BO124" s="30">
        <f t="shared" si="17"/>
        <v>0</v>
      </c>
      <c r="BP124" s="30">
        <f t="shared" si="18"/>
        <v>0</v>
      </c>
    </row>
    <row r="125" spans="1:68" x14ac:dyDescent="0.35">
      <c r="A125" s="26" t="s">
        <v>255</v>
      </c>
      <c r="B125" t="s">
        <v>8481</v>
      </c>
      <c r="C125" s="25" t="s">
        <v>108</v>
      </c>
      <c r="E125" s="31">
        <v>12.5</v>
      </c>
      <c r="F125" s="31">
        <v>145</v>
      </c>
      <c r="G125" s="31">
        <v>141</v>
      </c>
      <c r="H125" s="31">
        <v>147.5</v>
      </c>
      <c r="I125" s="31">
        <v>147.5</v>
      </c>
      <c r="J125" s="31">
        <v>169</v>
      </c>
      <c r="K125" s="31">
        <v>172.5</v>
      </c>
      <c r="L125" s="31">
        <v>153.5</v>
      </c>
      <c r="M125" s="31">
        <v>169</v>
      </c>
      <c r="N125" s="31">
        <v>168.5</v>
      </c>
      <c r="O125" s="31">
        <v>0</v>
      </c>
      <c r="P125" s="31">
        <v>0</v>
      </c>
      <c r="Q125" s="31">
        <v>0</v>
      </c>
      <c r="R125" s="31">
        <v>0</v>
      </c>
      <c r="S125" s="31">
        <v>1426</v>
      </c>
      <c r="T125" s="31"/>
      <c r="U125" s="31">
        <v>11</v>
      </c>
      <c r="V125" s="31">
        <v>146.5</v>
      </c>
      <c r="W125" s="31">
        <v>155</v>
      </c>
      <c r="X125" s="31">
        <v>145.5</v>
      </c>
      <c r="Y125" s="31">
        <v>151</v>
      </c>
      <c r="Z125" s="31">
        <v>153</v>
      </c>
      <c r="AA125" s="31">
        <v>174.5</v>
      </c>
      <c r="AB125" s="31">
        <v>171</v>
      </c>
      <c r="AC125" s="31">
        <v>152</v>
      </c>
      <c r="AD125" s="31">
        <v>169</v>
      </c>
      <c r="AE125" s="31">
        <v>0</v>
      </c>
      <c r="AF125" s="31">
        <v>0</v>
      </c>
      <c r="AG125" s="31">
        <v>0</v>
      </c>
      <c r="AH125" s="31">
        <v>0</v>
      </c>
      <c r="AI125" s="31">
        <v>1428.5</v>
      </c>
      <c r="AJ125" s="31"/>
      <c r="AK125" s="31">
        <v>13.5</v>
      </c>
      <c r="AL125" s="31">
        <v>158.5</v>
      </c>
      <c r="AM125" s="31">
        <v>159.5</v>
      </c>
      <c r="AN125" s="31">
        <v>159</v>
      </c>
      <c r="AO125" s="31">
        <v>152</v>
      </c>
      <c r="AP125" s="31">
        <v>150</v>
      </c>
      <c r="AQ125" s="31">
        <v>159.5</v>
      </c>
      <c r="AR125" s="31">
        <v>178.5</v>
      </c>
      <c r="AS125" s="31">
        <v>171</v>
      </c>
      <c r="AT125" s="31">
        <v>150.5</v>
      </c>
      <c r="AU125" s="31">
        <v>0</v>
      </c>
      <c r="AV125" s="31">
        <v>0</v>
      </c>
      <c r="AW125" s="31">
        <v>0</v>
      </c>
      <c r="AX125" s="31">
        <v>0</v>
      </c>
      <c r="AY125" s="31">
        <v>1452</v>
      </c>
      <c r="AZ125" s="31"/>
      <c r="BA125" s="31">
        <v>12.33</v>
      </c>
      <c r="BB125" s="31">
        <v>150</v>
      </c>
      <c r="BC125" s="31">
        <v>151.83000000000001</v>
      </c>
      <c r="BD125" s="31">
        <v>150.66</v>
      </c>
      <c r="BE125" s="31">
        <v>150.16</v>
      </c>
      <c r="BF125" s="31"/>
      <c r="BG125">
        <v>2355</v>
      </c>
      <c r="BJ125" s="30">
        <f t="shared" si="13"/>
        <v>1413.5</v>
      </c>
      <c r="BK125" s="30">
        <f t="shared" si="14"/>
        <v>1417.5</v>
      </c>
      <c r="BL125" s="30">
        <f t="shared" si="15"/>
        <v>1438.5</v>
      </c>
      <c r="BN125" s="30">
        <f t="shared" si="16"/>
        <v>0</v>
      </c>
      <c r="BO125" s="30">
        <f t="shared" si="17"/>
        <v>0</v>
      </c>
      <c r="BP125" s="30">
        <f t="shared" si="18"/>
        <v>0</v>
      </c>
    </row>
    <row r="126" spans="1:68" x14ac:dyDescent="0.35">
      <c r="A126" s="26" t="s">
        <v>257</v>
      </c>
      <c r="B126" t="s">
        <v>8473</v>
      </c>
      <c r="C126" s="25" t="s">
        <v>108</v>
      </c>
      <c r="E126" s="31">
        <v>24.75</v>
      </c>
      <c r="F126" s="31">
        <v>267</v>
      </c>
      <c r="G126" s="31">
        <v>332</v>
      </c>
      <c r="H126" s="31">
        <v>316</v>
      </c>
      <c r="I126" s="31">
        <v>346</v>
      </c>
      <c r="J126" s="31">
        <v>327.5</v>
      </c>
      <c r="K126" s="31">
        <v>354.5</v>
      </c>
      <c r="L126" s="31">
        <v>345.5</v>
      </c>
      <c r="M126" s="31">
        <v>345.5</v>
      </c>
      <c r="N126" s="31">
        <v>356</v>
      </c>
      <c r="O126" s="31">
        <v>0</v>
      </c>
      <c r="P126" s="31">
        <v>0</v>
      </c>
      <c r="Q126" s="31">
        <v>0</v>
      </c>
      <c r="R126" s="31">
        <v>0</v>
      </c>
      <c r="S126" s="31">
        <v>3014.75</v>
      </c>
      <c r="T126" s="31"/>
      <c r="U126" s="31">
        <v>38.25</v>
      </c>
      <c r="V126" s="31">
        <v>274.5</v>
      </c>
      <c r="W126" s="31">
        <v>298.5</v>
      </c>
      <c r="X126" s="31">
        <v>338.5</v>
      </c>
      <c r="Y126" s="31">
        <v>313.5</v>
      </c>
      <c r="Z126" s="31">
        <v>356.5</v>
      </c>
      <c r="AA126" s="31">
        <v>330</v>
      </c>
      <c r="AB126" s="31">
        <v>353.5</v>
      </c>
      <c r="AC126" s="31">
        <v>347.5</v>
      </c>
      <c r="AD126" s="31">
        <v>338.5</v>
      </c>
      <c r="AE126" s="31">
        <v>0</v>
      </c>
      <c r="AF126" s="31">
        <v>0</v>
      </c>
      <c r="AG126" s="31">
        <v>0</v>
      </c>
      <c r="AH126" s="31">
        <v>0</v>
      </c>
      <c r="AI126" s="31">
        <v>2989.25</v>
      </c>
      <c r="AJ126" s="31"/>
      <c r="AK126" s="31">
        <v>36.75</v>
      </c>
      <c r="AL126" s="31">
        <v>297</v>
      </c>
      <c r="AM126" s="31">
        <v>315.5</v>
      </c>
      <c r="AN126" s="31">
        <v>305.5</v>
      </c>
      <c r="AO126" s="31">
        <v>348</v>
      </c>
      <c r="AP126" s="31">
        <v>317</v>
      </c>
      <c r="AQ126" s="31">
        <v>356.5</v>
      </c>
      <c r="AR126" s="31">
        <v>342</v>
      </c>
      <c r="AS126" s="31">
        <v>357.5</v>
      </c>
      <c r="AT126" s="31">
        <v>358</v>
      </c>
      <c r="AU126" s="31">
        <v>0</v>
      </c>
      <c r="AV126" s="31">
        <v>0</v>
      </c>
      <c r="AW126" s="31">
        <v>0</v>
      </c>
      <c r="AX126" s="31">
        <v>0</v>
      </c>
      <c r="AY126" s="31">
        <v>3033.75</v>
      </c>
      <c r="AZ126" s="31"/>
      <c r="BA126" s="31">
        <v>33.25</v>
      </c>
      <c r="BB126" s="31">
        <v>279.5</v>
      </c>
      <c r="BC126" s="31">
        <v>315.33</v>
      </c>
      <c r="BD126" s="31">
        <v>320</v>
      </c>
      <c r="BE126" s="31">
        <v>335.83</v>
      </c>
      <c r="BF126" s="31"/>
      <c r="BG126">
        <v>10393</v>
      </c>
      <c r="BJ126" s="30">
        <f t="shared" si="13"/>
        <v>2990</v>
      </c>
      <c r="BK126" s="30">
        <f t="shared" si="14"/>
        <v>2951</v>
      </c>
      <c r="BL126" s="30">
        <f t="shared" si="15"/>
        <v>2997</v>
      </c>
      <c r="BN126" s="30">
        <f t="shared" si="16"/>
        <v>0</v>
      </c>
      <c r="BO126" s="30">
        <f t="shared" si="17"/>
        <v>0</v>
      </c>
      <c r="BP126" s="30">
        <f t="shared" si="18"/>
        <v>0</v>
      </c>
    </row>
    <row r="127" spans="1:68" x14ac:dyDescent="0.35">
      <c r="A127" s="26" t="s">
        <v>259</v>
      </c>
      <c r="B127" t="s">
        <v>8464</v>
      </c>
      <c r="C127" s="25" t="s">
        <v>108</v>
      </c>
      <c r="E127" s="31">
        <v>25.75</v>
      </c>
      <c r="F127" s="31">
        <v>246</v>
      </c>
      <c r="G127" s="31">
        <v>258.5</v>
      </c>
      <c r="H127" s="31">
        <v>238</v>
      </c>
      <c r="I127" s="31">
        <v>251.5</v>
      </c>
      <c r="J127" s="31">
        <v>281.5</v>
      </c>
      <c r="K127" s="31">
        <v>269.5</v>
      </c>
      <c r="L127" s="31">
        <v>249.5</v>
      </c>
      <c r="M127" s="31">
        <v>247</v>
      </c>
      <c r="N127" s="31">
        <v>241.5</v>
      </c>
      <c r="O127" s="31">
        <v>0</v>
      </c>
      <c r="P127" s="31">
        <v>0</v>
      </c>
      <c r="Q127" s="31">
        <v>0</v>
      </c>
      <c r="R127" s="31">
        <v>0</v>
      </c>
      <c r="S127" s="31">
        <v>2308.75</v>
      </c>
      <c r="T127" s="31"/>
      <c r="U127" s="31">
        <v>42.5</v>
      </c>
      <c r="V127" s="31">
        <v>216</v>
      </c>
      <c r="W127" s="31">
        <v>240</v>
      </c>
      <c r="X127" s="31">
        <v>264</v>
      </c>
      <c r="Y127" s="31">
        <v>234</v>
      </c>
      <c r="Z127" s="31">
        <v>258.5</v>
      </c>
      <c r="AA127" s="31">
        <v>278</v>
      </c>
      <c r="AB127" s="31">
        <v>255.5</v>
      </c>
      <c r="AC127" s="31">
        <v>244</v>
      </c>
      <c r="AD127" s="31">
        <v>244.5</v>
      </c>
      <c r="AE127" s="31">
        <v>0</v>
      </c>
      <c r="AF127" s="31">
        <v>0</v>
      </c>
      <c r="AG127" s="31">
        <v>0</v>
      </c>
      <c r="AH127" s="31">
        <v>0</v>
      </c>
      <c r="AI127" s="31">
        <v>2277</v>
      </c>
      <c r="AJ127" s="31"/>
      <c r="AK127" s="31">
        <v>39.75</v>
      </c>
      <c r="AL127" s="31">
        <v>228.5</v>
      </c>
      <c r="AM127" s="31">
        <v>220.5</v>
      </c>
      <c r="AN127" s="31">
        <v>242.5</v>
      </c>
      <c r="AO127" s="31">
        <v>256</v>
      </c>
      <c r="AP127" s="31">
        <v>243.5</v>
      </c>
      <c r="AQ127" s="31">
        <v>254.5</v>
      </c>
      <c r="AR127" s="31">
        <v>262.5</v>
      </c>
      <c r="AS127" s="31">
        <v>249</v>
      </c>
      <c r="AT127" s="31">
        <v>244</v>
      </c>
      <c r="AU127" s="31">
        <v>0</v>
      </c>
      <c r="AV127" s="31">
        <v>0</v>
      </c>
      <c r="AW127" s="31">
        <v>0</v>
      </c>
      <c r="AX127" s="31">
        <v>0</v>
      </c>
      <c r="AY127" s="31">
        <v>2240.75</v>
      </c>
      <c r="AZ127" s="31"/>
      <c r="BA127" s="31">
        <v>36</v>
      </c>
      <c r="BB127" s="31">
        <v>230.16</v>
      </c>
      <c r="BC127" s="31">
        <v>239.66</v>
      </c>
      <c r="BD127" s="31">
        <v>248.16</v>
      </c>
      <c r="BE127" s="31">
        <v>247.16</v>
      </c>
      <c r="BF127" s="31"/>
      <c r="BG127">
        <v>3212</v>
      </c>
      <c r="BJ127" s="30">
        <f t="shared" si="13"/>
        <v>2283</v>
      </c>
      <c r="BK127" s="30">
        <f t="shared" si="14"/>
        <v>2234.5</v>
      </c>
      <c r="BL127" s="30">
        <f t="shared" si="15"/>
        <v>2201</v>
      </c>
      <c r="BN127" s="30">
        <f t="shared" si="16"/>
        <v>0</v>
      </c>
      <c r="BO127" s="30">
        <f t="shared" si="17"/>
        <v>0</v>
      </c>
      <c r="BP127" s="30">
        <f t="shared" si="18"/>
        <v>0</v>
      </c>
    </row>
    <row r="128" spans="1:68" x14ac:dyDescent="0.35">
      <c r="A128" s="26" t="s">
        <v>261</v>
      </c>
      <c r="B128" t="s">
        <v>8454</v>
      </c>
      <c r="C128" s="25" t="s">
        <v>108</v>
      </c>
      <c r="E128" s="31">
        <v>10.25</v>
      </c>
      <c r="F128" s="31">
        <v>130.5</v>
      </c>
      <c r="G128" s="31">
        <v>120.5</v>
      </c>
      <c r="H128" s="31">
        <v>143.5</v>
      </c>
      <c r="I128" s="31">
        <v>130</v>
      </c>
      <c r="J128" s="31">
        <v>152</v>
      </c>
      <c r="K128" s="31">
        <v>148.5</v>
      </c>
      <c r="L128" s="31">
        <v>157.5</v>
      </c>
      <c r="M128" s="31">
        <v>148</v>
      </c>
      <c r="N128" s="31">
        <v>169</v>
      </c>
      <c r="O128" s="31">
        <v>0</v>
      </c>
      <c r="P128" s="31">
        <v>0</v>
      </c>
      <c r="Q128" s="31">
        <v>0</v>
      </c>
      <c r="R128" s="31">
        <v>0</v>
      </c>
      <c r="S128" s="31">
        <v>1309.75</v>
      </c>
      <c r="T128" s="31"/>
      <c r="U128" s="31">
        <v>15.75</v>
      </c>
      <c r="V128" s="31">
        <v>123.5</v>
      </c>
      <c r="W128" s="31">
        <v>136</v>
      </c>
      <c r="X128" s="31">
        <v>121.5</v>
      </c>
      <c r="Y128" s="31">
        <v>141</v>
      </c>
      <c r="Z128" s="31">
        <v>140</v>
      </c>
      <c r="AA128" s="31">
        <v>150</v>
      </c>
      <c r="AB128" s="31">
        <v>159</v>
      </c>
      <c r="AC128" s="31">
        <v>165</v>
      </c>
      <c r="AD128" s="31">
        <v>145.5</v>
      </c>
      <c r="AE128" s="31">
        <v>0</v>
      </c>
      <c r="AF128" s="31">
        <v>0</v>
      </c>
      <c r="AG128" s="31">
        <v>0</v>
      </c>
      <c r="AH128" s="31">
        <v>0</v>
      </c>
      <c r="AI128" s="31">
        <v>1297.25</v>
      </c>
      <c r="AJ128" s="31"/>
      <c r="AK128" s="31">
        <v>16.75</v>
      </c>
      <c r="AL128" s="31">
        <v>118.5</v>
      </c>
      <c r="AM128" s="31">
        <v>126</v>
      </c>
      <c r="AN128" s="31">
        <v>132.5</v>
      </c>
      <c r="AO128" s="31">
        <v>124.5</v>
      </c>
      <c r="AP128" s="31">
        <v>138</v>
      </c>
      <c r="AQ128" s="31">
        <v>143</v>
      </c>
      <c r="AR128" s="31">
        <v>161</v>
      </c>
      <c r="AS128" s="31">
        <v>158.5</v>
      </c>
      <c r="AT128" s="31">
        <v>166.5</v>
      </c>
      <c r="AU128" s="31">
        <v>0</v>
      </c>
      <c r="AV128" s="31">
        <v>0</v>
      </c>
      <c r="AW128" s="31">
        <v>0</v>
      </c>
      <c r="AX128" s="31">
        <v>0</v>
      </c>
      <c r="AY128" s="31">
        <v>1285.25</v>
      </c>
      <c r="AZ128" s="31"/>
      <c r="BA128" s="31">
        <v>14.25</v>
      </c>
      <c r="BB128" s="31">
        <v>124.16</v>
      </c>
      <c r="BC128" s="31">
        <v>127.5</v>
      </c>
      <c r="BD128" s="31">
        <v>132.5</v>
      </c>
      <c r="BE128" s="31">
        <v>131.83000000000001</v>
      </c>
      <c r="BF128" s="31"/>
      <c r="BG128">
        <v>709</v>
      </c>
      <c r="BJ128" s="30">
        <f t="shared" si="13"/>
        <v>1299.5</v>
      </c>
      <c r="BK128" s="30">
        <f t="shared" si="14"/>
        <v>1281.5</v>
      </c>
      <c r="BL128" s="30">
        <f t="shared" si="15"/>
        <v>1268.5</v>
      </c>
      <c r="BN128" s="30">
        <f t="shared" si="16"/>
        <v>0</v>
      </c>
      <c r="BO128" s="30">
        <f t="shared" si="17"/>
        <v>0</v>
      </c>
      <c r="BP128" s="30">
        <f t="shared" si="18"/>
        <v>0</v>
      </c>
    </row>
    <row r="129" spans="1:68" x14ac:dyDescent="0.35">
      <c r="A129" s="26" t="s">
        <v>263</v>
      </c>
      <c r="B129" t="s">
        <v>8446</v>
      </c>
      <c r="C129" s="25" t="s">
        <v>108</v>
      </c>
      <c r="E129" s="31">
        <v>7.75</v>
      </c>
      <c r="F129" s="31">
        <v>85</v>
      </c>
      <c r="G129" s="31">
        <v>101</v>
      </c>
      <c r="H129" s="31">
        <v>89.5</v>
      </c>
      <c r="I129" s="31">
        <v>89.5</v>
      </c>
      <c r="J129" s="31">
        <v>94.5</v>
      </c>
      <c r="K129" s="31">
        <v>88.5</v>
      </c>
      <c r="L129" s="31">
        <v>92</v>
      </c>
      <c r="M129" s="31">
        <v>104</v>
      </c>
      <c r="N129" s="31">
        <v>112.5</v>
      </c>
      <c r="O129" s="31">
        <v>0</v>
      </c>
      <c r="P129" s="31">
        <v>0</v>
      </c>
      <c r="Q129" s="31">
        <v>0</v>
      </c>
      <c r="R129" s="31">
        <v>0</v>
      </c>
      <c r="S129" s="31">
        <v>864.25</v>
      </c>
      <c r="T129" s="31"/>
      <c r="U129" s="31">
        <v>11</v>
      </c>
      <c r="V129" s="31">
        <v>91</v>
      </c>
      <c r="W129" s="31">
        <v>92.5</v>
      </c>
      <c r="X129" s="31">
        <v>113</v>
      </c>
      <c r="Y129" s="31">
        <v>95.5</v>
      </c>
      <c r="Z129" s="31">
        <v>93.5</v>
      </c>
      <c r="AA129" s="31">
        <v>92</v>
      </c>
      <c r="AB129" s="31">
        <v>86</v>
      </c>
      <c r="AC129" s="31">
        <v>98.5</v>
      </c>
      <c r="AD129" s="31">
        <v>104.5</v>
      </c>
      <c r="AE129" s="31">
        <v>0</v>
      </c>
      <c r="AF129" s="31">
        <v>0</v>
      </c>
      <c r="AG129" s="31">
        <v>0</v>
      </c>
      <c r="AH129" s="31">
        <v>0</v>
      </c>
      <c r="AI129" s="31">
        <v>877.5</v>
      </c>
      <c r="AJ129" s="31"/>
      <c r="AK129" s="31">
        <v>6.75</v>
      </c>
      <c r="AL129" s="31">
        <v>90</v>
      </c>
      <c r="AM129" s="31">
        <v>99</v>
      </c>
      <c r="AN129" s="31">
        <v>90.5</v>
      </c>
      <c r="AO129" s="31">
        <v>118.5</v>
      </c>
      <c r="AP129" s="31">
        <v>101.5</v>
      </c>
      <c r="AQ129" s="31">
        <v>101</v>
      </c>
      <c r="AR129" s="31">
        <v>94.5</v>
      </c>
      <c r="AS129" s="31">
        <v>92.5</v>
      </c>
      <c r="AT129" s="31">
        <v>97</v>
      </c>
      <c r="AU129" s="31">
        <v>0</v>
      </c>
      <c r="AV129" s="31">
        <v>0</v>
      </c>
      <c r="AW129" s="31">
        <v>0</v>
      </c>
      <c r="AX129" s="31">
        <v>0</v>
      </c>
      <c r="AY129" s="31">
        <v>891.25</v>
      </c>
      <c r="AZ129" s="31"/>
      <c r="BA129" s="31">
        <v>8.5</v>
      </c>
      <c r="BB129" s="31">
        <v>88.66</v>
      </c>
      <c r="BC129" s="31">
        <v>97.5</v>
      </c>
      <c r="BD129" s="31">
        <v>97.66</v>
      </c>
      <c r="BE129" s="31">
        <v>101.16</v>
      </c>
      <c r="BF129" s="31"/>
      <c r="BG129">
        <v>8716</v>
      </c>
      <c r="BJ129" s="30">
        <f t="shared" si="13"/>
        <v>856.5</v>
      </c>
      <c r="BK129" s="30">
        <f t="shared" si="14"/>
        <v>866.5</v>
      </c>
      <c r="BL129" s="30">
        <f t="shared" si="15"/>
        <v>884.5</v>
      </c>
      <c r="BN129" s="30">
        <f t="shared" si="16"/>
        <v>0</v>
      </c>
      <c r="BO129" s="30">
        <f t="shared" si="17"/>
        <v>0</v>
      </c>
      <c r="BP129" s="30">
        <f t="shared" si="18"/>
        <v>0</v>
      </c>
    </row>
    <row r="130" spans="1:68" x14ac:dyDescent="0.35">
      <c r="A130" s="26" t="s">
        <v>265</v>
      </c>
      <c r="B130" t="s">
        <v>8437</v>
      </c>
      <c r="C130" s="25" t="s">
        <v>108</v>
      </c>
      <c r="E130" s="31">
        <v>4</v>
      </c>
      <c r="F130" s="31">
        <v>61.5</v>
      </c>
      <c r="G130" s="31">
        <v>80.5</v>
      </c>
      <c r="H130" s="31">
        <v>68.5</v>
      </c>
      <c r="I130" s="31">
        <v>72.5</v>
      </c>
      <c r="J130" s="31">
        <v>94</v>
      </c>
      <c r="K130" s="31">
        <v>98.5</v>
      </c>
      <c r="L130" s="31">
        <v>87</v>
      </c>
      <c r="M130" s="31">
        <v>96</v>
      </c>
      <c r="N130" s="31">
        <v>114</v>
      </c>
      <c r="O130" s="31">
        <v>0</v>
      </c>
      <c r="P130" s="31">
        <v>0</v>
      </c>
      <c r="Q130" s="31">
        <v>0</v>
      </c>
      <c r="R130" s="31">
        <v>0</v>
      </c>
      <c r="S130" s="31">
        <v>776.5</v>
      </c>
      <c r="T130" s="31"/>
      <c r="U130" s="31">
        <v>6.5</v>
      </c>
      <c r="V130" s="31">
        <v>88</v>
      </c>
      <c r="W130" s="31">
        <v>65</v>
      </c>
      <c r="X130" s="31">
        <v>84</v>
      </c>
      <c r="Y130" s="31">
        <v>74.5</v>
      </c>
      <c r="Z130" s="31">
        <v>76</v>
      </c>
      <c r="AA130" s="31">
        <v>93.5</v>
      </c>
      <c r="AB130" s="31">
        <v>106</v>
      </c>
      <c r="AC130" s="31">
        <v>90.5</v>
      </c>
      <c r="AD130" s="31">
        <v>99</v>
      </c>
      <c r="AE130" s="31">
        <v>0</v>
      </c>
      <c r="AF130" s="31">
        <v>0</v>
      </c>
      <c r="AG130" s="31">
        <v>0</v>
      </c>
      <c r="AH130" s="31">
        <v>0</v>
      </c>
      <c r="AI130" s="31">
        <v>783</v>
      </c>
      <c r="AJ130" s="31"/>
      <c r="AK130" s="31">
        <v>9.5</v>
      </c>
      <c r="AL130" s="31">
        <v>74</v>
      </c>
      <c r="AM130" s="31">
        <v>93.5</v>
      </c>
      <c r="AN130" s="31">
        <v>67</v>
      </c>
      <c r="AO130" s="31">
        <v>93.5</v>
      </c>
      <c r="AP130" s="31">
        <v>81</v>
      </c>
      <c r="AQ130" s="31">
        <v>80</v>
      </c>
      <c r="AR130" s="31">
        <v>95.5</v>
      </c>
      <c r="AS130" s="31">
        <v>107.5</v>
      </c>
      <c r="AT130" s="31">
        <v>93.5</v>
      </c>
      <c r="AU130" s="31">
        <v>0</v>
      </c>
      <c r="AV130" s="31">
        <v>0</v>
      </c>
      <c r="AW130" s="31">
        <v>0</v>
      </c>
      <c r="AX130" s="31">
        <v>0</v>
      </c>
      <c r="AY130" s="31">
        <v>795</v>
      </c>
      <c r="AZ130" s="31"/>
      <c r="BA130" s="31">
        <v>6.66</v>
      </c>
      <c r="BB130" s="31">
        <v>74.5</v>
      </c>
      <c r="BC130" s="31">
        <v>79.66</v>
      </c>
      <c r="BD130" s="31">
        <v>73.16</v>
      </c>
      <c r="BE130" s="31">
        <v>80.16</v>
      </c>
      <c r="BF130" s="31"/>
      <c r="BG130">
        <v>1379</v>
      </c>
      <c r="BJ130" s="30">
        <f t="shared" si="13"/>
        <v>772.5</v>
      </c>
      <c r="BK130" s="30">
        <f t="shared" si="14"/>
        <v>776.5</v>
      </c>
      <c r="BL130" s="30">
        <f t="shared" si="15"/>
        <v>785.5</v>
      </c>
      <c r="BN130" s="30">
        <f t="shared" si="16"/>
        <v>0</v>
      </c>
      <c r="BO130" s="30">
        <f t="shared" si="17"/>
        <v>0</v>
      </c>
      <c r="BP130" s="30">
        <f t="shared" si="18"/>
        <v>0</v>
      </c>
    </row>
    <row r="131" spans="1:68" x14ac:dyDescent="0.35">
      <c r="A131" s="26" t="s">
        <v>267</v>
      </c>
      <c r="B131" t="s">
        <v>8429</v>
      </c>
      <c r="C131" s="25" t="s">
        <v>119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882.5</v>
      </c>
      <c r="P131" s="31">
        <v>816</v>
      </c>
      <c r="Q131" s="31">
        <v>870</v>
      </c>
      <c r="R131" s="31">
        <v>892.5</v>
      </c>
      <c r="S131" s="31">
        <v>3461</v>
      </c>
      <c r="T131" s="31"/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877.5</v>
      </c>
      <c r="AF131" s="31">
        <v>879.5</v>
      </c>
      <c r="AG131" s="31">
        <v>810</v>
      </c>
      <c r="AH131" s="31">
        <v>904</v>
      </c>
      <c r="AI131" s="31">
        <v>3471</v>
      </c>
      <c r="AJ131" s="31"/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835</v>
      </c>
      <c r="AV131" s="31">
        <v>869.5</v>
      </c>
      <c r="AW131" s="31">
        <v>843.5</v>
      </c>
      <c r="AX131" s="31">
        <v>861.5</v>
      </c>
      <c r="AY131" s="31">
        <v>3409.5</v>
      </c>
      <c r="AZ131" s="31"/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/>
      <c r="BG131">
        <v>12160</v>
      </c>
      <c r="BJ131" s="30">
        <f t="shared" si="13"/>
        <v>3461</v>
      </c>
      <c r="BK131" s="30">
        <f t="shared" si="14"/>
        <v>3471</v>
      </c>
      <c r="BL131" s="30">
        <f t="shared" si="15"/>
        <v>3409.5</v>
      </c>
      <c r="BN131" s="30">
        <f t="shared" si="16"/>
        <v>0</v>
      </c>
      <c r="BO131" s="30">
        <f t="shared" si="17"/>
        <v>0</v>
      </c>
      <c r="BP131" s="30">
        <f t="shared" si="18"/>
        <v>0</v>
      </c>
    </row>
    <row r="132" spans="1:68" x14ac:dyDescent="0.35">
      <c r="A132" s="26" t="s">
        <v>269</v>
      </c>
      <c r="B132" t="s">
        <v>8420</v>
      </c>
      <c r="C132" s="25" t="s">
        <v>119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2141.5</v>
      </c>
      <c r="P132" s="31">
        <v>2089.5</v>
      </c>
      <c r="Q132" s="31">
        <v>2084</v>
      </c>
      <c r="R132" s="31">
        <v>1942.5</v>
      </c>
      <c r="S132" s="31">
        <v>8257.5</v>
      </c>
      <c r="T132" s="31"/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2156.5</v>
      </c>
      <c r="AF132" s="31">
        <v>2112</v>
      </c>
      <c r="AG132" s="31">
        <v>2045</v>
      </c>
      <c r="AH132" s="31">
        <v>2125.5</v>
      </c>
      <c r="AI132" s="31">
        <v>8439</v>
      </c>
      <c r="AJ132" s="31"/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1936</v>
      </c>
      <c r="AV132" s="31">
        <v>2004</v>
      </c>
      <c r="AW132" s="31">
        <v>1942</v>
      </c>
      <c r="AX132" s="31">
        <v>2064.5</v>
      </c>
      <c r="AY132" s="31">
        <v>7946.5</v>
      </c>
      <c r="AZ132" s="31"/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/>
      <c r="BG132">
        <v>5009</v>
      </c>
      <c r="BJ132" s="30">
        <f t="shared" si="13"/>
        <v>8257.5</v>
      </c>
      <c r="BK132" s="30">
        <f t="shared" si="14"/>
        <v>8439</v>
      </c>
      <c r="BL132" s="30">
        <f t="shared" si="15"/>
        <v>7946.5</v>
      </c>
      <c r="BN132" s="30">
        <f t="shared" si="16"/>
        <v>0</v>
      </c>
      <c r="BO132" s="30">
        <f t="shared" si="17"/>
        <v>0</v>
      </c>
      <c r="BP132" s="30">
        <f t="shared" si="18"/>
        <v>0</v>
      </c>
    </row>
    <row r="133" spans="1:68" x14ac:dyDescent="0.35">
      <c r="A133" s="26" t="s">
        <v>271</v>
      </c>
      <c r="B133" t="s">
        <v>8410</v>
      </c>
      <c r="C133" s="25" t="s">
        <v>119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1023.5</v>
      </c>
      <c r="P133" s="31">
        <v>967</v>
      </c>
      <c r="Q133" s="31">
        <v>1034</v>
      </c>
      <c r="R133" s="31">
        <v>1033.5</v>
      </c>
      <c r="S133" s="31">
        <v>4058</v>
      </c>
      <c r="T133" s="31"/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1048.5</v>
      </c>
      <c r="AF133" s="31">
        <v>1013</v>
      </c>
      <c r="AG133" s="31">
        <v>974.5</v>
      </c>
      <c r="AH133" s="31">
        <v>1077.5</v>
      </c>
      <c r="AI133" s="31">
        <v>4113.5</v>
      </c>
      <c r="AJ133" s="31"/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984.5</v>
      </c>
      <c r="AV133" s="31">
        <v>1055</v>
      </c>
      <c r="AW133" s="31">
        <v>1011.5</v>
      </c>
      <c r="AX133" s="31">
        <v>1007.5</v>
      </c>
      <c r="AY133" s="31">
        <v>4058.5</v>
      </c>
      <c r="AZ133" s="31"/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/>
      <c r="BG133">
        <v>13238</v>
      </c>
      <c r="BJ133" s="30">
        <f t="shared" si="13"/>
        <v>4058</v>
      </c>
      <c r="BK133" s="30">
        <f t="shared" si="14"/>
        <v>4113.5</v>
      </c>
      <c r="BL133" s="30">
        <f t="shared" si="15"/>
        <v>4058.5</v>
      </c>
      <c r="BN133" s="30">
        <f t="shared" si="16"/>
        <v>0</v>
      </c>
      <c r="BO133" s="30">
        <f t="shared" si="17"/>
        <v>0</v>
      </c>
      <c r="BP133" s="30">
        <f t="shared" si="18"/>
        <v>0</v>
      </c>
    </row>
    <row r="134" spans="1:68" x14ac:dyDescent="0.35">
      <c r="A134" s="26" t="s">
        <v>273</v>
      </c>
      <c r="B134" t="s">
        <v>8402</v>
      </c>
      <c r="C134" s="25" t="s">
        <v>119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428.5</v>
      </c>
      <c r="P134" s="31">
        <v>381.5</v>
      </c>
      <c r="Q134" s="31">
        <v>404</v>
      </c>
      <c r="R134" s="31">
        <v>414.5</v>
      </c>
      <c r="S134" s="31">
        <v>1628.5</v>
      </c>
      <c r="T134" s="31"/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414</v>
      </c>
      <c r="AF134" s="31">
        <v>430.5</v>
      </c>
      <c r="AG134" s="31">
        <v>382.5</v>
      </c>
      <c r="AH134" s="31">
        <v>421</v>
      </c>
      <c r="AI134" s="31">
        <v>1648</v>
      </c>
      <c r="AJ134" s="31"/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403</v>
      </c>
      <c r="AV134" s="31">
        <v>419.5</v>
      </c>
      <c r="AW134" s="31">
        <v>418.5</v>
      </c>
      <c r="AX134" s="31">
        <v>406.5</v>
      </c>
      <c r="AY134" s="31">
        <v>1647.5</v>
      </c>
      <c r="AZ134" s="31"/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/>
      <c r="BG134">
        <v>587</v>
      </c>
      <c r="BJ134" s="30">
        <f t="shared" si="13"/>
        <v>1628.5</v>
      </c>
      <c r="BK134" s="30">
        <f t="shared" si="14"/>
        <v>1648</v>
      </c>
      <c r="BL134" s="30">
        <f t="shared" si="15"/>
        <v>1647.5</v>
      </c>
      <c r="BN134" s="30">
        <f t="shared" si="16"/>
        <v>0</v>
      </c>
      <c r="BO134" s="30">
        <f t="shared" si="17"/>
        <v>0</v>
      </c>
      <c r="BP134" s="30">
        <f t="shared" si="18"/>
        <v>0</v>
      </c>
    </row>
    <row r="135" spans="1:68" x14ac:dyDescent="0.35">
      <c r="A135" s="26" t="s">
        <v>275</v>
      </c>
      <c r="B135" t="s">
        <v>8393</v>
      </c>
      <c r="C135" s="25" t="s">
        <v>119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1577.5</v>
      </c>
      <c r="P135" s="31">
        <v>964</v>
      </c>
      <c r="Q135" s="31">
        <v>1274</v>
      </c>
      <c r="R135" s="31">
        <v>689</v>
      </c>
      <c r="S135" s="31">
        <v>4504.5</v>
      </c>
      <c r="T135" s="31"/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1584.5</v>
      </c>
      <c r="AF135" s="31">
        <v>1130</v>
      </c>
      <c r="AG135" s="31">
        <v>1002</v>
      </c>
      <c r="AH135" s="31">
        <v>897.5</v>
      </c>
      <c r="AI135" s="31">
        <v>4614</v>
      </c>
      <c r="AJ135" s="31"/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1355</v>
      </c>
      <c r="AV135" s="31">
        <v>1303.5</v>
      </c>
      <c r="AW135" s="31">
        <v>882</v>
      </c>
      <c r="AX135" s="31">
        <v>931</v>
      </c>
      <c r="AY135" s="31">
        <v>4471.5</v>
      </c>
      <c r="AZ135" s="31"/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/>
      <c r="BG135">
        <v>7784</v>
      </c>
      <c r="BJ135" s="30">
        <f t="shared" si="13"/>
        <v>4504.5</v>
      </c>
      <c r="BK135" s="30">
        <f t="shared" si="14"/>
        <v>4614</v>
      </c>
      <c r="BL135" s="30">
        <f t="shared" si="15"/>
        <v>4471.5</v>
      </c>
      <c r="BN135" s="30">
        <f t="shared" si="16"/>
        <v>0</v>
      </c>
      <c r="BO135" s="30">
        <f t="shared" si="17"/>
        <v>0</v>
      </c>
      <c r="BP135" s="30">
        <f t="shared" si="18"/>
        <v>0</v>
      </c>
    </row>
    <row r="136" spans="1:68" x14ac:dyDescent="0.35">
      <c r="A136" s="26" t="s">
        <v>277</v>
      </c>
      <c r="B136" t="s">
        <v>8382</v>
      </c>
      <c r="C136" s="25" t="s">
        <v>119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967.5</v>
      </c>
      <c r="P136" s="31">
        <v>849.5</v>
      </c>
      <c r="Q136" s="31">
        <v>847</v>
      </c>
      <c r="R136" s="31">
        <v>817</v>
      </c>
      <c r="S136" s="31">
        <v>3481</v>
      </c>
      <c r="T136" s="31"/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941</v>
      </c>
      <c r="AF136" s="31">
        <v>863.5</v>
      </c>
      <c r="AG136" s="31">
        <v>876</v>
      </c>
      <c r="AH136" s="31">
        <v>831.5</v>
      </c>
      <c r="AI136" s="31">
        <v>3512</v>
      </c>
      <c r="AJ136" s="31"/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892.5</v>
      </c>
      <c r="AV136" s="31">
        <v>829.5</v>
      </c>
      <c r="AW136" s="31">
        <v>822</v>
      </c>
      <c r="AX136" s="31">
        <v>861.5</v>
      </c>
      <c r="AY136" s="31">
        <v>3405.5</v>
      </c>
      <c r="AZ136" s="31"/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/>
      <c r="BG136">
        <v>4677</v>
      </c>
      <c r="BJ136" s="30">
        <f t="shared" si="13"/>
        <v>3481</v>
      </c>
      <c r="BK136" s="30">
        <f t="shared" si="14"/>
        <v>3512</v>
      </c>
      <c r="BL136" s="30">
        <f t="shared" si="15"/>
        <v>3405.5</v>
      </c>
      <c r="BN136" s="30">
        <f t="shared" si="16"/>
        <v>0</v>
      </c>
      <c r="BO136" s="30">
        <f t="shared" si="17"/>
        <v>0</v>
      </c>
      <c r="BP136" s="30">
        <f t="shared" si="18"/>
        <v>0</v>
      </c>
    </row>
    <row r="137" spans="1:68" x14ac:dyDescent="0.35">
      <c r="A137" s="26" t="s">
        <v>279</v>
      </c>
      <c r="B137" t="s">
        <v>8373</v>
      </c>
      <c r="C137" s="25" t="s">
        <v>119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228.5</v>
      </c>
      <c r="P137" s="31">
        <v>205.5</v>
      </c>
      <c r="Q137" s="31">
        <v>205</v>
      </c>
      <c r="R137" s="31">
        <v>220</v>
      </c>
      <c r="S137" s="31">
        <v>859</v>
      </c>
      <c r="T137" s="31"/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202.5</v>
      </c>
      <c r="AF137" s="31">
        <v>230</v>
      </c>
      <c r="AG137" s="31">
        <v>212</v>
      </c>
      <c r="AH137" s="31">
        <v>208</v>
      </c>
      <c r="AI137" s="31">
        <v>852.5</v>
      </c>
      <c r="AJ137" s="31"/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192.5</v>
      </c>
      <c r="AV137" s="31">
        <v>204</v>
      </c>
      <c r="AW137" s="31">
        <v>238.5</v>
      </c>
      <c r="AX137" s="31">
        <v>229</v>
      </c>
      <c r="AY137" s="31">
        <v>864</v>
      </c>
      <c r="AZ137" s="31"/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/>
      <c r="BG137">
        <v>6555</v>
      </c>
      <c r="BJ137" s="30">
        <f t="shared" ref="BJ137:BJ200" si="19">SUM(F137:R137)</f>
        <v>859</v>
      </c>
      <c r="BK137" s="30">
        <f t="shared" ref="BK137:BK200" si="20">SUM(V137:AH137)</f>
        <v>852.5</v>
      </c>
      <c r="BL137" s="30">
        <f t="shared" ref="BL137:BL200" si="21">SUM(AL137:AX137)</f>
        <v>864</v>
      </c>
      <c r="BN137" s="30">
        <f t="shared" ref="BN137:BN200" si="22">S137-E137-BJ137</f>
        <v>0</v>
      </c>
      <c r="BO137" s="30">
        <f t="shared" ref="BO137:BO200" si="23">AI137-U137-BK137</f>
        <v>0</v>
      </c>
      <c r="BP137" s="30">
        <f t="shared" ref="BP137:BP200" si="24">AY137-AK137-BL137</f>
        <v>0</v>
      </c>
    </row>
    <row r="138" spans="1:68" x14ac:dyDescent="0.35">
      <c r="A138" s="26" t="s">
        <v>281</v>
      </c>
      <c r="B138" t="s">
        <v>8364</v>
      </c>
      <c r="C138" s="25" t="s">
        <v>10</v>
      </c>
      <c r="E138" s="31">
        <v>27.5</v>
      </c>
      <c r="F138" s="31">
        <v>129.5</v>
      </c>
      <c r="G138" s="31">
        <v>193.5</v>
      </c>
      <c r="H138" s="31">
        <v>201.5</v>
      </c>
      <c r="I138" s="31">
        <v>208.5</v>
      </c>
      <c r="J138" s="31">
        <v>212</v>
      </c>
      <c r="K138" s="31">
        <v>214</v>
      </c>
      <c r="L138" s="31">
        <v>227.5</v>
      </c>
      <c r="M138" s="31">
        <v>201</v>
      </c>
      <c r="N138" s="31">
        <v>243</v>
      </c>
      <c r="O138" s="31">
        <v>276</v>
      </c>
      <c r="P138" s="31">
        <v>235</v>
      </c>
      <c r="Q138" s="31">
        <v>221.5</v>
      </c>
      <c r="R138" s="31">
        <v>212</v>
      </c>
      <c r="S138" s="31">
        <v>2802.5</v>
      </c>
      <c r="T138" s="31"/>
      <c r="U138" s="31">
        <v>25.5</v>
      </c>
      <c r="V138" s="31">
        <v>120.75</v>
      </c>
      <c r="W138" s="31">
        <v>165</v>
      </c>
      <c r="X138" s="31">
        <v>185.5</v>
      </c>
      <c r="Y138" s="31">
        <v>205.5</v>
      </c>
      <c r="Z138" s="31">
        <v>216.5</v>
      </c>
      <c r="AA138" s="31">
        <v>212</v>
      </c>
      <c r="AB138" s="31">
        <v>215</v>
      </c>
      <c r="AC138" s="31">
        <v>227</v>
      </c>
      <c r="AD138" s="31">
        <v>202.5</v>
      </c>
      <c r="AE138" s="31">
        <v>300</v>
      </c>
      <c r="AF138" s="31">
        <v>236.5</v>
      </c>
      <c r="AG138" s="31">
        <v>209.5</v>
      </c>
      <c r="AH138" s="31">
        <v>212</v>
      </c>
      <c r="AI138" s="31">
        <v>2733.25</v>
      </c>
      <c r="AJ138" s="31"/>
      <c r="AK138" s="31">
        <v>26.5</v>
      </c>
      <c r="AL138" s="31">
        <v>119</v>
      </c>
      <c r="AM138" s="31">
        <v>177.5</v>
      </c>
      <c r="AN138" s="31">
        <v>163.5</v>
      </c>
      <c r="AO138" s="31">
        <v>192</v>
      </c>
      <c r="AP138" s="31">
        <v>205.5</v>
      </c>
      <c r="AQ138" s="31">
        <v>225.5</v>
      </c>
      <c r="AR138" s="31">
        <v>216</v>
      </c>
      <c r="AS138" s="31">
        <v>221.5</v>
      </c>
      <c r="AT138" s="31">
        <v>230</v>
      </c>
      <c r="AU138" s="31">
        <v>265.5</v>
      </c>
      <c r="AV138" s="31">
        <v>266</v>
      </c>
      <c r="AW138" s="31">
        <v>217.5</v>
      </c>
      <c r="AX138" s="31">
        <v>207</v>
      </c>
      <c r="AY138" s="31">
        <v>2733</v>
      </c>
      <c r="AZ138" s="31"/>
      <c r="BA138" s="31">
        <v>26.5</v>
      </c>
      <c r="BB138" s="31">
        <v>123.08</v>
      </c>
      <c r="BC138" s="31">
        <v>178.66</v>
      </c>
      <c r="BD138" s="31">
        <v>183.5</v>
      </c>
      <c r="BE138" s="31">
        <v>202</v>
      </c>
      <c r="BF138" s="31"/>
      <c r="BG138">
        <v>2620</v>
      </c>
      <c r="BJ138" s="30">
        <f t="shared" si="19"/>
        <v>2775</v>
      </c>
      <c r="BK138" s="30">
        <f t="shared" si="20"/>
        <v>2707.75</v>
      </c>
      <c r="BL138" s="30">
        <f t="shared" si="21"/>
        <v>2706.5</v>
      </c>
      <c r="BN138" s="30">
        <f t="shared" si="22"/>
        <v>0</v>
      </c>
      <c r="BO138" s="30">
        <f t="shared" si="23"/>
        <v>0</v>
      </c>
      <c r="BP138" s="30">
        <f t="shared" si="24"/>
        <v>0</v>
      </c>
    </row>
    <row r="139" spans="1:68" x14ac:dyDescent="0.35">
      <c r="A139" s="26" t="s">
        <v>283</v>
      </c>
      <c r="B139" t="s">
        <v>8355</v>
      </c>
      <c r="C139" s="25" t="s">
        <v>108</v>
      </c>
      <c r="E139" s="31">
        <v>15.5</v>
      </c>
      <c r="F139" s="31">
        <v>141</v>
      </c>
      <c r="G139" s="31">
        <v>176</v>
      </c>
      <c r="H139" s="31">
        <v>176.5</v>
      </c>
      <c r="I139" s="31">
        <v>167</v>
      </c>
      <c r="J139" s="31">
        <v>203</v>
      </c>
      <c r="K139" s="31">
        <v>187</v>
      </c>
      <c r="L139" s="31">
        <v>186</v>
      </c>
      <c r="M139" s="31">
        <v>196</v>
      </c>
      <c r="N139" s="31">
        <v>194</v>
      </c>
      <c r="O139" s="31">
        <v>0</v>
      </c>
      <c r="P139" s="31">
        <v>0</v>
      </c>
      <c r="Q139" s="31">
        <v>0</v>
      </c>
      <c r="R139" s="31">
        <v>0</v>
      </c>
      <c r="S139" s="31">
        <v>1642</v>
      </c>
      <c r="T139" s="31"/>
      <c r="U139" s="31">
        <v>13</v>
      </c>
      <c r="V139" s="31">
        <v>147.5</v>
      </c>
      <c r="W139" s="31">
        <v>137.5</v>
      </c>
      <c r="X139" s="31">
        <v>160</v>
      </c>
      <c r="Y139" s="31">
        <v>167</v>
      </c>
      <c r="Z139" s="31">
        <v>160.5</v>
      </c>
      <c r="AA139" s="31">
        <v>189</v>
      </c>
      <c r="AB139" s="31">
        <v>198</v>
      </c>
      <c r="AC139" s="31">
        <v>180</v>
      </c>
      <c r="AD139" s="31">
        <v>193</v>
      </c>
      <c r="AE139" s="31">
        <v>0</v>
      </c>
      <c r="AF139" s="31">
        <v>0</v>
      </c>
      <c r="AG139" s="31">
        <v>0</v>
      </c>
      <c r="AH139" s="31">
        <v>0</v>
      </c>
      <c r="AI139" s="31">
        <v>1545.5</v>
      </c>
      <c r="AJ139" s="31"/>
      <c r="AK139" s="31">
        <v>12</v>
      </c>
      <c r="AL139" s="31">
        <v>166</v>
      </c>
      <c r="AM139" s="31">
        <v>150.5</v>
      </c>
      <c r="AN139" s="31">
        <v>143</v>
      </c>
      <c r="AO139" s="31">
        <v>160</v>
      </c>
      <c r="AP139" s="31">
        <v>169</v>
      </c>
      <c r="AQ139" s="31">
        <v>161.5</v>
      </c>
      <c r="AR139" s="31">
        <v>193</v>
      </c>
      <c r="AS139" s="31">
        <v>209</v>
      </c>
      <c r="AT139" s="31">
        <v>173.5</v>
      </c>
      <c r="AU139" s="31">
        <v>0</v>
      </c>
      <c r="AV139" s="31">
        <v>0</v>
      </c>
      <c r="AW139" s="31">
        <v>0</v>
      </c>
      <c r="AX139" s="31">
        <v>0</v>
      </c>
      <c r="AY139" s="31">
        <v>1537.5</v>
      </c>
      <c r="AZ139" s="31"/>
      <c r="BA139" s="31">
        <v>13.5</v>
      </c>
      <c r="BB139" s="31">
        <v>151.5</v>
      </c>
      <c r="BC139" s="31">
        <v>154.66</v>
      </c>
      <c r="BD139" s="31">
        <v>159.83000000000001</v>
      </c>
      <c r="BE139" s="31">
        <v>164.66</v>
      </c>
      <c r="BF139" s="31"/>
      <c r="BG139">
        <v>7884</v>
      </c>
      <c r="BJ139" s="30">
        <f t="shared" si="19"/>
        <v>1626.5</v>
      </c>
      <c r="BK139" s="30">
        <f t="shared" si="20"/>
        <v>1532.5</v>
      </c>
      <c r="BL139" s="30">
        <f t="shared" si="21"/>
        <v>1525.5</v>
      </c>
      <c r="BN139" s="30">
        <f t="shared" si="22"/>
        <v>0</v>
      </c>
      <c r="BO139" s="30">
        <f t="shared" si="23"/>
        <v>0</v>
      </c>
      <c r="BP139" s="30">
        <f t="shared" si="24"/>
        <v>0</v>
      </c>
    </row>
    <row r="140" spans="1:68" x14ac:dyDescent="0.35">
      <c r="A140" s="26" t="s">
        <v>285</v>
      </c>
      <c r="B140" t="s">
        <v>8348</v>
      </c>
      <c r="C140" s="25" t="s">
        <v>108</v>
      </c>
      <c r="E140" s="31">
        <v>6.25</v>
      </c>
      <c r="F140" s="31">
        <v>42.5</v>
      </c>
      <c r="G140" s="31">
        <v>43</v>
      </c>
      <c r="H140" s="31">
        <v>40</v>
      </c>
      <c r="I140" s="31">
        <v>46.5</v>
      </c>
      <c r="J140" s="31">
        <v>44</v>
      </c>
      <c r="K140" s="31">
        <v>48.5</v>
      </c>
      <c r="L140" s="31">
        <v>50</v>
      </c>
      <c r="M140" s="31">
        <v>39</v>
      </c>
      <c r="N140" s="31">
        <v>43</v>
      </c>
      <c r="O140" s="31">
        <v>0</v>
      </c>
      <c r="P140" s="31">
        <v>0</v>
      </c>
      <c r="Q140" s="31">
        <v>0</v>
      </c>
      <c r="R140" s="31">
        <v>0</v>
      </c>
      <c r="S140" s="31">
        <v>402.75</v>
      </c>
      <c r="T140" s="31"/>
      <c r="U140" s="31">
        <v>6.5</v>
      </c>
      <c r="V140" s="31">
        <v>30.5</v>
      </c>
      <c r="W140" s="31">
        <v>43</v>
      </c>
      <c r="X140" s="31">
        <v>43</v>
      </c>
      <c r="Y140" s="31">
        <v>38</v>
      </c>
      <c r="Z140" s="31">
        <v>42</v>
      </c>
      <c r="AA140" s="31">
        <v>41.5</v>
      </c>
      <c r="AB140" s="31">
        <v>43</v>
      </c>
      <c r="AC140" s="31">
        <v>49.5</v>
      </c>
      <c r="AD140" s="31">
        <v>36.5</v>
      </c>
      <c r="AE140" s="31">
        <v>0</v>
      </c>
      <c r="AF140" s="31">
        <v>0</v>
      </c>
      <c r="AG140" s="31">
        <v>0</v>
      </c>
      <c r="AH140" s="31">
        <v>0</v>
      </c>
      <c r="AI140" s="31">
        <v>373.5</v>
      </c>
      <c r="AJ140" s="31"/>
      <c r="AK140" s="31">
        <v>4.25</v>
      </c>
      <c r="AL140" s="31">
        <v>44</v>
      </c>
      <c r="AM140" s="31">
        <v>31.5</v>
      </c>
      <c r="AN140" s="31">
        <v>38.5</v>
      </c>
      <c r="AO140" s="31">
        <v>41</v>
      </c>
      <c r="AP140" s="31">
        <v>39.5</v>
      </c>
      <c r="AQ140" s="31">
        <v>44.5</v>
      </c>
      <c r="AR140" s="31">
        <v>35.5</v>
      </c>
      <c r="AS140" s="31">
        <v>42.5</v>
      </c>
      <c r="AT140" s="31">
        <v>46.5</v>
      </c>
      <c r="AU140" s="31">
        <v>0</v>
      </c>
      <c r="AV140" s="31">
        <v>0</v>
      </c>
      <c r="AW140" s="31">
        <v>0</v>
      </c>
      <c r="AX140" s="31">
        <v>0</v>
      </c>
      <c r="AY140" s="31">
        <v>367.75</v>
      </c>
      <c r="AZ140" s="31"/>
      <c r="BA140" s="31">
        <v>5.66</v>
      </c>
      <c r="BB140" s="31">
        <v>39</v>
      </c>
      <c r="BC140" s="31">
        <v>39.159999999999997</v>
      </c>
      <c r="BD140" s="31">
        <v>40.5</v>
      </c>
      <c r="BE140" s="31">
        <v>41.83</v>
      </c>
      <c r="BF140" s="31"/>
      <c r="BG140">
        <v>12862</v>
      </c>
      <c r="BJ140" s="30">
        <f t="shared" si="19"/>
        <v>396.5</v>
      </c>
      <c r="BK140" s="30">
        <f t="shared" si="20"/>
        <v>367</v>
      </c>
      <c r="BL140" s="30">
        <f t="shared" si="21"/>
        <v>363.5</v>
      </c>
      <c r="BN140" s="30">
        <f t="shared" si="22"/>
        <v>0</v>
      </c>
      <c r="BO140" s="30">
        <f t="shared" si="23"/>
        <v>0</v>
      </c>
      <c r="BP140" s="30">
        <f t="shared" si="24"/>
        <v>0</v>
      </c>
    </row>
    <row r="141" spans="1:68" x14ac:dyDescent="0.35">
      <c r="A141" s="26" t="s">
        <v>287</v>
      </c>
      <c r="B141" t="s">
        <v>8339</v>
      </c>
      <c r="C141" s="25" t="s">
        <v>108</v>
      </c>
      <c r="E141" s="31">
        <v>34.25</v>
      </c>
      <c r="F141" s="31">
        <v>294</v>
      </c>
      <c r="G141" s="31">
        <v>279.5</v>
      </c>
      <c r="H141" s="31">
        <v>283.5</v>
      </c>
      <c r="I141" s="31">
        <v>298</v>
      </c>
      <c r="J141" s="31">
        <v>331.5</v>
      </c>
      <c r="K141" s="31">
        <v>310</v>
      </c>
      <c r="L141" s="31">
        <v>277</v>
      </c>
      <c r="M141" s="31">
        <v>291.5</v>
      </c>
      <c r="N141" s="31">
        <v>297.5</v>
      </c>
      <c r="O141" s="31">
        <v>0</v>
      </c>
      <c r="P141" s="31">
        <v>0</v>
      </c>
      <c r="Q141" s="31">
        <v>0</v>
      </c>
      <c r="R141" s="31">
        <v>0</v>
      </c>
      <c r="S141" s="31">
        <v>2696.75</v>
      </c>
      <c r="T141" s="31"/>
      <c r="U141" s="31">
        <v>31.5</v>
      </c>
      <c r="V141" s="31">
        <v>295</v>
      </c>
      <c r="W141" s="31">
        <v>286.5</v>
      </c>
      <c r="X141" s="31">
        <v>285</v>
      </c>
      <c r="Y141" s="31">
        <v>273.5</v>
      </c>
      <c r="Z141" s="31">
        <v>268.5</v>
      </c>
      <c r="AA141" s="31">
        <v>325</v>
      </c>
      <c r="AB141" s="31">
        <v>307.5</v>
      </c>
      <c r="AC141" s="31">
        <v>264</v>
      </c>
      <c r="AD141" s="31">
        <v>284</v>
      </c>
      <c r="AE141" s="31">
        <v>0</v>
      </c>
      <c r="AF141" s="31">
        <v>0</v>
      </c>
      <c r="AG141" s="31">
        <v>0</v>
      </c>
      <c r="AH141" s="31">
        <v>0</v>
      </c>
      <c r="AI141" s="31">
        <v>2620.5</v>
      </c>
      <c r="AJ141" s="31"/>
      <c r="AK141" s="31">
        <v>35.75</v>
      </c>
      <c r="AL141" s="31">
        <v>270.5</v>
      </c>
      <c r="AM141" s="31">
        <v>286.5</v>
      </c>
      <c r="AN141" s="31">
        <v>280</v>
      </c>
      <c r="AO141" s="31">
        <v>281.5</v>
      </c>
      <c r="AP141" s="31">
        <v>265</v>
      </c>
      <c r="AQ141" s="31">
        <v>261.5</v>
      </c>
      <c r="AR141" s="31">
        <v>309.5</v>
      </c>
      <c r="AS141" s="31">
        <v>283</v>
      </c>
      <c r="AT141" s="31">
        <v>257.5</v>
      </c>
      <c r="AU141" s="31">
        <v>0</v>
      </c>
      <c r="AV141" s="31">
        <v>0</v>
      </c>
      <c r="AW141" s="31">
        <v>0</v>
      </c>
      <c r="AX141" s="31">
        <v>0</v>
      </c>
      <c r="AY141" s="31">
        <v>2530.75</v>
      </c>
      <c r="AZ141" s="31"/>
      <c r="BA141" s="31">
        <v>33.83</v>
      </c>
      <c r="BB141" s="31">
        <v>286.5</v>
      </c>
      <c r="BC141" s="31">
        <v>284.16000000000003</v>
      </c>
      <c r="BD141" s="31">
        <v>282.83</v>
      </c>
      <c r="BE141" s="31">
        <v>284.33</v>
      </c>
      <c r="BF141" s="31"/>
      <c r="BG141">
        <v>5798</v>
      </c>
      <c r="BJ141" s="30">
        <f t="shared" si="19"/>
        <v>2662.5</v>
      </c>
      <c r="BK141" s="30">
        <f t="shared" si="20"/>
        <v>2589</v>
      </c>
      <c r="BL141" s="30">
        <f t="shared" si="21"/>
        <v>2495</v>
      </c>
      <c r="BN141" s="30">
        <f t="shared" si="22"/>
        <v>0</v>
      </c>
      <c r="BO141" s="30">
        <f t="shared" si="23"/>
        <v>0</v>
      </c>
      <c r="BP141" s="30">
        <f t="shared" si="24"/>
        <v>0</v>
      </c>
    </row>
    <row r="142" spans="1:68" x14ac:dyDescent="0.35">
      <c r="A142" s="26" t="s">
        <v>289</v>
      </c>
      <c r="B142" t="s">
        <v>8330</v>
      </c>
      <c r="C142" s="25" t="s">
        <v>108</v>
      </c>
      <c r="E142" s="31">
        <v>1.5</v>
      </c>
      <c r="F142" s="31">
        <v>32.5</v>
      </c>
      <c r="G142" s="31">
        <v>36</v>
      </c>
      <c r="H142" s="31">
        <v>41.5</v>
      </c>
      <c r="I142" s="31">
        <v>37</v>
      </c>
      <c r="J142" s="31">
        <v>42</v>
      </c>
      <c r="K142" s="31">
        <v>51</v>
      </c>
      <c r="L142" s="31">
        <v>45.5</v>
      </c>
      <c r="M142" s="31">
        <v>42</v>
      </c>
      <c r="N142" s="31">
        <v>37</v>
      </c>
      <c r="O142" s="31">
        <v>0</v>
      </c>
      <c r="P142" s="31">
        <v>0</v>
      </c>
      <c r="Q142" s="31">
        <v>0</v>
      </c>
      <c r="R142" s="31">
        <v>0</v>
      </c>
      <c r="S142" s="31">
        <v>366</v>
      </c>
      <c r="T142" s="31"/>
      <c r="U142" s="31">
        <v>1.5</v>
      </c>
      <c r="V142" s="31">
        <v>29</v>
      </c>
      <c r="W142" s="31">
        <v>32.5</v>
      </c>
      <c r="X142" s="31">
        <v>35.5</v>
      </c>
      <c r="Y142" s="31">
        <v>42</v>
      </c>
      <c r="Z142" s="31">
        <v>39</v>
      </c>
      <c r="AA142" s="31">
        <v>42.5</v>
      </c>
      <c r="AB142" s="31">
        <v>50</v>
      </c>
      <c r="AC142" s="31">
        <v>49.5</v>
      </c>
      <c r="AD142" s="31">
        <v>42.5</v>
      </c>
      <c r="AE142" s="31">
        <v>0</v>
      </c>
      <c r="AF142" s="31">
        <v>0</v>
      </c>
      <c r="AG142" s="31">
        <v>0</v>
      </c>
      <c r="AH142" s="31">
        <v>0</v>
      </c>
      <c r="AI142" s="31">
        <v>364</v>
      </c>
      <c r="AJ142" s="31"/>
      <c r="AK142" s="31">
        <v>1.75</v>
      </c>
      <c r="AL142" s="31">
        <v>25</v>
      </c>
      <c r="AM142" s="31">
        <v>27</v>
      </c>
      <c r="AN142" s="31">
        <v>31.5</v>
      </c>
      <c r="AO142" s="31">
        <v>32</v>
      </c>
      <c r="AP142" s="31">
        <v>42.5</v>
      </c>
      <c r="AQ142" s="31">
        <v>41</v>
      </c>
      <c r="AR142" s="31">
        <v>37.5</v>
      </c>
      <c r="AS142" s="31">
        <v>51</v>
      </c>
      <c r="AT142" s="31">
        <v>50.5</v>
      </c>
      <c r="AU142" s="31">
        <v>0</v>
      </c>
      <c r="AV142" s="31">
        <v>0</v>
      </c>
      <c r="AW142" s="31">
        <v>0</v>
      </c>
      <c r="AX142" s="31">
        <v>0</v>
      </c>
      <c r="AY142" s="31">
        <v>339.75</v>
      </c>
      <c r="AZ142" s="31"/>
      <c r="BA142" s="31">
        <v>1.58</v>
      </c>
      <c r="BB142" s="31">
        <v>28.83</v>
      </c>
      <c r="BC142" s="31">
        <v>31.83</v>
      </c>
      <c r="BD142" s="31">
        <v>36.159999999999997</v>
      </c>
      <c r="BE142" s="31">
        <v>37</v>
      </c>
      <c r="BF142" s="31"/>
      <c r="BG142">
        <v>2497</v>
      </c>
      <c r="BJ142" s="30">
        <f t="shared" si="19"/>
        <v>364.5</v>
      </c>
      <c r="BK142" s="30">
        <f t="shared" si="20"/>
        <v>362.5</v>
      </c>
      <c r="BL142" s="30">
        <f t="shared" si="21"/>
        <v>338</v>
      </c>
      <c r="BN142" s="30">
        <f t="shared" si="22"/>
        <v>0</v>
      </c>
      <c r="BO142" s="30">
        <f t="shared" si="23"/>
        <v>0</v>
      </c>
      <c r="BP142" s="30">
        <f t="shared" si="24"/>
        <v>0</v>
      </c>
    </row>
    <row r="143" spans="1:68" x14ac:dyDescent="0.35">
      <c r="A143" s="26" t="s">
        <v>291</v>
      </c>
      <c r="B143" t="s">
        <v>8322</v>
      </c>
      <c r="C143" s="25" t="s">
        <v>108</v>
      </c>
      <c r="E143" s="31">
        <v>37.25</v>
      </c>
      <c r="F143" s="31">
        <v>312</v>
      </c>
      <c r="G143" s="31">
        <v>408</v>
      </c>
      <c r="H143" s="31">
        <v>365</v>
      </c>
      <c r="I143" s="31">
        <v>396</v>
      </c>
      <c r="J143" s="31">
        <v>403</v>
      </c>
      <c r="K143" s="31">
        <v>414</v>
      </c>
      <c r="L143" s="31">
        <v>413.5</v>
      </c>
      <c r="M143" s="31">
        <v>439</v>
      </c>
      <c r="N143" s="31">
        <v>427.5</v>
      </c>
      <c r="O143" s="31">
        <v>0</v>
      </c>
      <c r="P143" s="31">
        <v>0</v>
      </c>
      <c r="Q143" s="31">
        <v>0</v>
      </c>
      <c r="R143" s="31">
        <v>0</v>
      </c>
      <c r="S143" s="31">
        <v>3615.25</v>
      </c>
      <c r="T143" s="31"/>
      <c r="U143" s="31">
        <v>36.5</v>
      </c>
      <c r="V143" s="31">
        <v>311.25</v>
      </c>
      <c r="W143" s="31">
        <v>311.5</v>
      </c>
      <c r="X143" s="31">
        <v>399.5</v>
      </c>
      <c r="Y143" s="31">
        <v>358.5</v>
      </c>
      <c r="Z143" s="31">
        <v>403.5</v>
      </c>
      <c r="AA143" s="31">
        <v>414.5</v>
      </c>
      <c r="AB143" s="31">
        <v>420</v>
      </c>
      <c r="AC143" s="31">
        <v>423.5</v>
      </c>
      <c r="AD143" s="31">
        <v>448.5</v>
      </c>
      <c r="AE143" s="31">
        <v>0</v>
      </c>
      <c r="AF143" s="31">
        <v>0</v>
      </c>
      <c r="AG143" s="31">
        <v>0</v>
      </c>
      <c r="AH143" s="31">
        <v>0</v>
      </c>
      <c r="AI143" s="31">
        <v>3527.25</v>
      </c>
      <c r="AJ143" s="31"/>
      <c r="AK143" s="31">
        <v>40.25</v>
      </c>
      <c r="AL143" s="31">
        <v>346</v>
      </c>
      <c r="AM143" s="31">
        <v>326</v>
      </c>
      <c r="AN143" s="31">
        <v>314.5</v>
      </c>
      <c r="AO143" s="31">
        <v>412.5</v>
      </c>
      <c r="AP143" s="31">
        <v>364</v>
      </c>
      <c r="AQ143" s="31">
        <v>414</v>
      </c>
      <c r="AR143" s="31">
        <v>423.5</v>
      </c>
      <c r="AS143" s="31">
        <v>433.5</v>
      </c>
      <c r="AT143" s="31">
        <v>431.5</v>
      </c>
      <c r="AU143" s="31">
        <v>0</v>
      </c>
      <c r="AV143" s="31">
        <v>0</v>
      </c>
      <c r="AW143" s="31">
        <v>0</v>
      </c>
      <c r="AX143" s="31">
        <v>0</v>
      </c>
      <c r="AY143" s="31">
        <v>3505.75</v>
      </c>
      <c r="AZ143" s="31"/>
      <c r="BA143" s="31">
        <v>38</v>
      </c>
      <c r="BB143" s="31">
        <v>323.08</v>
      </c>
      <c r="BC143" s="31">
        <v>348.5</v>
      </c>
      <c r="BD143" s="31">
        <v>359.66</v>
      </c>
      <c r="BE143" s="31">
        <v>389</v>
      </c>
      <c r="BF143" s="31"/>
      <c r="BG143">
        <v>10572</v>
      </c>
      <c r="BJ143" s="30">
        <f t="shared" si="19"/>
        <v>3578</v>
      </c>
      <c r="BK143" s="30">
        <f t="shared" si="20"/>
        <v>3490.75</v>
      </c>
      <c r="BL143" s="30">
        <f t="shared" si="21"/>
        <v>3465.5</v>
      </c>
      <c r="BN143" s="30">
        <f t="shared" si="22"/>
        <v>0</v>
      </c>
      <c r="BO143" s="30">
        <f t="shared" si="23"/>
        <v>0</v>
      </c>
      <c r="BP143" s="30">
        <f t="shared" si="24"/>
        <v>0</v>
      </c>
    </row>
    <row r="144" spans="1:68" x14ac:dyDescent="0.35">
      <c r="A144" s="26" t="s">
        <v>1765</v>
      </c>
      <c r="B144" t="s">
        <v>8314</v>
      </c>
      <c r="C144" s="25" t="s">
        <v>108</v>
      </c>
      <c r="E144" s="31">
        <v>24.25</v>
      </c>
      <c r="F144" s="31">
        <v>99.75</v>
      </c>
      <c r="G144" s="31">
        <v>220.5</v>
      </c>
      <c r="H144" s="31">
        <v>224.5</v>
      </c>
      <c r="I144" s="31">
        <v>216.5</v>
      </c>
      <c r="J144" s="31">
        <v>214</v>
      </c>
      <c r="K144" s="31">
        <v>243.5</v>
      </c>
      <c r="L144" s="31">
        <v>252</v>
      </c>
      <c r="M144" s="31">
        <v>281</v>
      </c>
      <c r="N144" s="31">
        <v>271.5</v>
      </c>
      <c r="O144" s="31">
        <v>0</v>
      </c>
      <c r="P144" s="31">
        <v>0</v>
      </c>
      <c r="Q144" s="31">
        <v>0</v>
      </c>
      <c r="R144" s="31">
        <v>0</v>
      </c>
      <c r="S144" s="31">
        <v>2047.5</v>
      </c>
      <c r="T144" s="31"/>
      <c r="U144" s="31">
        <v>28.5</v>
      </c>
      <c r="V144" s="31">
        <v>103</v>
      </c>
      <c r="W144" s="31">
        <v>230.5</v>
      </c>
      <c r="X144" s="31">
        <v>230.5</v>
      </c>
      <c r="Y144" s="31">
        <v>232</v>
      </c>
      <c r="Z144" s="31">
        <v>246.5</v>
      </c>
      <c r="AA144" s="31">
        <v>234</v>
      </c>
      <c r="AB144" s="31">
        <v>264</v>
      </c>
      <c r="AC144" s="31">
        <v>272.5</v>
      </c>
      <c r="AD144" s="31">
        <v>284</v>
      </c>
      <c r="AE144" s="31">
        <v>0</v>
      </c>
      <c r="AF144" s="31">
        <v>0</v>
      </c>
      <c r="AG144" s="31">
        <v>0</v>
      </c>
      <c r="AH144" s="31">
        <v>0</v>
      </c>
      <c r="AI144" s="31">
        <v>2125.5</v>
      </c>
      <c r="AJ144" s="31"/>
      <c r="AK144" s="31">
        <v>33.25</v>
      </c>
      <c r="AL144" s="31">
        <v>106.5</v>
      </c>
      <c r="AM144" s="31">
        <v>242.5</v>
      </c>
      <c r="AN144" s="31">
        <v>245</v>
      </c>
      <c r="AO144" s="31">
        <v>244</v>
      </c>
      <c r="AP144" s="31">
        <v>243.5</v>
      </c>
      <c r="AQ144" s="31">
        <v>253.5</v>
      </c>
      <c r="AR144" s="31">
        <v>248</v>
      </c>
      <c r="AS144" s="31">
        <v>276.5</v>
      </c>
      <c r="AT144" s="31">
        <v>289</v>
      </c>
      <c r="AU144" s="31">
        <v>0</v>
      </c>
      <c r="AV144" s="31">
        <v>0</v>
      </c>
      <c r="AW144" s="31">
        <v>0</v>
      </c>
      <c r="AX144" s="31">
        <v>0</v>
      </c>
      <c r="AY144" s="31">
        <v>2181.75</v>
      </c>
      <c r="AZ144" s="31"/>
      <c r="BA144" s="31">
        <v>28.66</v>
      </c>
      <c r="BB144" s="31">
        <v>103.08</v>
      </c>
      <c r="BC144" s="31">
        <v>231.16</v>
      </c>
      <c r="BD144" s="31">
        <v>233.33</v>
      </c>
      <c r="BE144" s="31">
        <v>230.83</v>
      </c>
      <c r="BF144" s="31"/>
      <c r="BG144">
        <v>8455</v>
      </c>
      <c r="BJ144" s="30">
        <f t="shared" si="19"/>
        <v>2023.25</v>
      </c>
      <c r="BK144" s="30">
        <f t="shared" si="20"/>
        <v>2097</v>
      </c>
      <c r="BL144" s="30">
        <f t="shared" si="21"/>
        <v>2148.5</v>
      </c>
      <c r="BN144" s="30">
        <f t="shared" si="22"/>
        <v>0</v>
      </c>
      <c r="BO144" s="30">
        <f t="shared" si="23"/>
        <v>0</v>
      </c>
      <c r="BP144" s="30">
        <f t="shared" si="24"/>
        <v>0</v>
      </c>
    </row>
    <row r="145" spans="1:68" x14ac:dyDescent="0.35">
      <c r="A145" s="26" t="s">
        <v>293</v>
      </c>
      <c r="B145" t="s">
        <v>8306</v>
      </c>
      <c r="C145" s="25" t="s">
        <v>108</v>
      </c>
      <c r="E145" s="31">
        <v>20</v>
      </c>
      <c r="F145" s="31">
        <v>232.5</v>
      </c>
      <c r="G145" s="31">
        <v>336</v>
      </c>
      <c r="H145" s="31">
        <v>329</v>
      </c>
      <c r="I145" s="31">
        <v>385.5</v>
      </c>
      <c r="J145" s="31">
        <v>368</v>
      </c>
      <c r="K145" s="31">
        <v>357.5</v>
      </c>
      <c r="L145" s="31">
        <v>364.5</v>
      </c>
      <c r="M145" s="31">
        <v>382</v>
      </c>
      <c r="N145" s="31">
        <v>360.5</v>
      </c>
      <c r="O145" s="31">
        <v>0</v>
      </c>
      <c r="P145" s="31">
        <v>0</v>
      </c>
      <c r="Q145" s="31">
        <v>0</v>
      </c>
      <c r="R145" s="31">
        <v>0</v>
      </c>
      <c r="S145" s="31">
        <v>3135.5</v>
      </c>
      <c r="T145" s="31"/>
      <c r="U145" s="31">
        <v>31.75</v>
      </c>
      <c r="V145" s="31">
        <v>250</v>
      </c>
      <c r="W145" s="31">
        <v>303.5</v>
      </c>
      <c r="X145" s="31">
        <v>333.5</v>
      </c>
      <c r="Y145" s="31">
        <v>339</v>
      </c>
      <c r="Z145" s="31">
        <v>401</v>
      </c>
      <c r="AA145" s="31">
        <v>387</v>
      </c>
      <c r="AB145" s="31">
        <v>355</v>
      </c>
      <c r="AC145" s="31">
        <v>369</v>
      </c>
      <c r="AD145" s="31">
        <v>383.5</v>
      </c>
      <c r="AE145" s="31">
        <v>0</v>
      </c>
      <c r="AF145" s="31">
        <v>0</v>
      </c>
      <c r="AG145" s="31">
        <v>0</v>
      </c>
      <c r="AH145" s="31">
        <v>0</v>
      </c>
      <c r="AI145" s="31">
        <v>3153.25</v>
      </c>
      <c r="AJ145" s="31"/>
      <c r="AK145" s="31">
        <v>32</v>
      </c>
      <c r="AL145" s="31">
        <v>255.5</v>
      </c>
      <c r="AM145" s="31">
        <v>349</v>
      </c>
      <c r="AN145" s="31">
        <v>309</v>
      </c>
      <c r="AO145" s="31">
        <v>335</v>
      </c>
      <c r="AP145" s="31">
        <v>335.5</v>
      </c>
      <c r="AQ145" s="31">
        <v>412.5</v>
      </c>
      <c r="AR145" s="31">
        <v>389</v>
      </c>
      <c r="AS145" s="31">
        <v>378.5</v>
      </c>
      <c r="AT145" s="31">
        <v>380.5</v>
      </c>
      <c r="AU145" s="31">
        <v>0</v>
      </c>
      <c r="AV145" s="31">
        <v>0</v>
      </c>
      <c r="AW145" s="31">
        <v>0</v>
      </c>
      <c r="AX145" s="31">
        <v>0</v>
      </c>
      <c r="AY145" s="31">
        <v>3176.5</v>
      </c>
      <c r="AZ145" s="31"/>
      <c r="BA145" s="31">
        <v>27.91</v>
      </c>
      <c r="BB145" s="31">
        <v>246</v>
      </c>
      <c r="BC145" s="31">
        <v>329.5</v>
      </c>
      <c r="BD145" s="31">
        <v>323.83</v>
      </c>
      <c r="BE145" s="31">
        <v>353.16</v>
      </c>
      <c r="BF145" s="31"/>
      <c r="BG145">
        <v>13059</v>
      </c>
      <c r="BJ145" s="30">
        <f t="shared" si="19"/>
        <v>3115.5</v>
      </c>
      <c r="BK145" s="30">
        <f t="shared" si="20"/>
        <v>3121.5</v>
      </c>
      <c r="BL145" s="30">
        <f t="shared" si="21"/>
        <v>3144.5</v>
      </c>
      <c r="BN145" s="30">
        <f t="shared" si="22"/>
        <v>0</v>
      </c>
      <c r="BO145" s="30">
        <f t="shared" si="23"/>
        <v>0</v>
      </c>
      <c r="BP145" s="30">
        <f t="shared" si="24"/>
        <v>0</v>
      </c>
    </row>
    <row r="146" spans="1:68" x14ac:dyDescent="0.35">
      <c r="A146" s="26" t="s">
        <v>295</v>
      </c>
      <c r="B146" t="s">
        <v>8298</v>
      </c>
      <c r="C146" s="25" t="s">
        <v>108</v>
      </c>
      <c r="E146" s="31">
        <v>31.25</v>
      </c>
      <c r="F146" s="31">
        <v>100.75</v>
      </c>
      <c r="G146" s="31">
        <v>181.5</v>
      </c>
      <c r="H146" s="31">
        <v>200.5</v>
      </c>
      <c r="I146" s="31">
        <v>194.5</v>
      </c>
      <c r="J146" s="31">
        <v>211.5</v>
      </c>
      <c r="K146" s="31">
        <v>238</v>
      </c>
      <c r="L146" s="31">
        <v>235.5</v>
      </c>
      <c r="M146" s="31">
        <v>222.5</v>
      </c>
      <c r="N146" s="31">
        <v>252.5</v>
      </c>
      <c r="O146" s="31">
        <v>0</v>
      </c>
      <c r="P146" s="31">
        <v>0</v>
      </c>
      <c r="Q146" s="31">
        <v>0</v>
      </c>
      <c r="R146" s="31">
        <v>0</v>
      </c>
      <c r="S146" s="31">
        <v>1868.5</v>
      </c>
      <c r="T146" s="31"/>
      <c r="U146" s="31">
        <v>34.5</v>
      </c>
      <c r="V146" s="31">
        <v>136.75</v>
      </c>
      <c r="W146" s="31">
        <v>220</v>
      </c>
      <c r="X146" s="31">
        <v>183.5</v>
      </c>
      <c r="Y146" s="31">
        <v>201</v>
      </c>
      <c r="Z146" s="31">
        <v>209.5</v>
      </c>
      <c r="AA146" s="31">
        <v>222.5</v>
      </c>
      <c r="AB146" s="31">
        <v>248.5</v>
      </c>
      <c r="AC146" s="31">
        <v>235.5</v>
      </c>
      <c r="AD146" s="31">
        <v>232</v>
      </c>
      <c r="AE146" s="31">
        <v>0</v>
      </c>
      <c r="AF146" s="31">
        <v>0</v>
      </c>
      <c r="AG146" s="31">
        <v>0</v>
      </c>
      <c r="AH146" s="31">
        <v>0</v>
      </c>
      <c r="AI146" s="31">
        <v>1923.75</v>
      </c>
      <c r="AJ146" s="31"/>
      <c r="AK146" s="31">
        <v>23.75</v>
      </c>
      <c r="AL146" s="31">
        <v>154.5</v>
      </c>
      <c r="AM146" s="31">
        <v>188</v>
      </c>
      <c r="AN146" s="31">
        <v>222</v>
      </c>
      <c r="AO146" s="31">
        <v>199</v>
      </c>
      <c r="AP146" s="31">
        <v>214.5</v>
      </c>
      <c r="AQ146" s="31">
        <v>216.5</v>
      </c>
      <c r="AR146" s="31">
        <v>235</v>
      </c>
      <c r="AS146" s="31">
        <v>245.5</v>
      </c>
      <c r="AT146" s="31">
        <v>239</v>
      </c>
      <c r="AU146" s="31">
        <v>0</v>
      </c>
      <c r="AV146" s="31">
        <v>0</v>
      </c>
      <c r="AW146" s="31">
        <v>0</v>
      </c>
      <c r="AX146" s="31">
        <v>0</v>
      </c>
      <c r="AY146" s="31">
        <v>1937.75</v>
      </c>
      <c r="AZ146" s="31"/>
      <c r="BA146" s="31">
        <v>29.83</v>
      </c>
      <c r="BB146" s="31">
        <v>130.66</v>
      </c>
      <c r="BC146" s="31">
        <v>196.5</v>
      </c>
      <c r="BD146" s="31">
        <v>202</v>
      </c>
      <c r="BE146" s="31">
        <v>198.16</v>
      </c>
      <c r="BF146" s="31"/>
      <c r="BG146">
        <v>5980</v>
      </c>
      <c r="BJ146" s="30">
        <f t="shared" si="19"/>
        <v>1837.25</v>
      </c>
      <c r="BK146" s="30">
        <f t="shared" si="20"/>
        <v>1889.25</v>
      </c>
      <c r="BL146" s="30">
        <f t="shared" si="21"/>
        <v>1914</v>
      </c>
      <c r="BN146" s="30">
        <f t="shared" si="22"/>
        <v>0</v>
      </c>
      <c r="BO146" s="30">
        <f t="shared" si="23"/>
        <v>0</v>
      </c>
      <c r="BP146" s="30">
        <f t="shared" si="24"/>
        <v>0</v>
      </c>
    </row>
    <row r="147" spans="1:68" x14ac:dyDescent="0.35">
      <c r="A147" s="26" t="s">
        <v>297</v>
      </c>
      <c r="B147" t="s">
        <v>8289</v>
      </c>
      <c r="C147" s="25" t="s">
        <v>108</v>
      </c>
      <c r="E147" s="31">
        <v>26.5</v>
      </c>
      <c r="F147" s="31">
        <v>210.5</v>
      </c>
      <c r="G147" s="31">
        <v>244</v>
      </c>
      <c r="H147" s="31">
        <v>215.5</v>
      </c>
      <c r="I147" s="31">
        <v>260.5</v>
      </c>
      <c r="J147" s="31">
        <v>240</v>
      </c>
      <c r="K147" s="31">
        <v>277</v>
      </c>
      <c r="L147" s="31">
        <v>237</v>
      </c>
      <c r="M147" s="31">
        <v>248.5</v>
      </c>
      <c r="N147" s="31">
        <v>227.5</v>
      </c>
      <c r="O147" s="31">
        <v>0</v>
      </c>
      <c r="P147" s="31">
        <v>0</v>
      </c>
      <c r="Q147" s="31">
        <v>0</v>
      </c>
      <c r="R147" s="31">
        <v>0</v>
      </c>
      <c r="S147" s="31">
        <v>2187</v>
      </c>
      <c r="T147" s="31"/>
      <c r="U147" s="31">
        <v>31.25</v>
      </c>
      <c r="V147" s="31">
        <v>221.5</v>
      </c>
      <c r="W147" s="31">
        <v>225</v>
      </c>
      <c r="X147" s="31">
        <v>249.5</v>
      </c>
      <c r="Y147" s="31">
        <v>230</v>
      </c>
      <c r="Z147" s="31">
        <v>272</v>
      </c>
      <c r="AA147" s="31">
        <v>247.5</v>
      </c>
      <c r="AB147" s="31">
        <v>277</v>
      </c>
      <c r="AC147" s="31">
        <v>255</v>
      </c>
      <c r="AD147" s="31">
        <v>260.5</v>
      </c>
      <c r="AE147" s="31">
        <v>0</v>
      </c>
      <c r="AF147" s="31">
        <v>0</v>
      </c>
      <c r="AG147" s="31">
        <v>0</v>
      </c>
      <c r="AH147" s="31">
        <v>0</v>
      </c>
      <c r="AI147" s="31">
        <v>2269.25</v>
      </c>
      <c r="AJ147" s="31"/>
      <c r="AK147" s="31">
        <v>33</v>
      </c>
      <c r="AL147" s="31">
        <v>221.5</v>
      </c>
      <c r="AM147" s="31">
        <v>233.5</v>
      </c>
      <c r="AN147" s="31">
        <v>231.5</v>
      </c>
      <c r="AO147" s="31">
        <v>251</v>
      </c>
      <c r="AP147" s="31">
        <v>237.5</v>
      </c>
      <c r="AQ147" s="31">
        <v>274</v>
      </c>
      <c r="AR147" s="31">
        <v>244</v>
      </c>
      <c r="AS147" s="31">
        <v>282</v>
      </c>
      <c r="AT147" s="31">
        <v>256</v>
      </c>
      <c r="AU147" s="31">
        <v>0</v>
      </c>
      <c r="AV147" s="31">
        <v>0</v>
      </c>
      <c r="AW147" s="31">
        <v>0</v>
      </c>
      <c r="AX147" s="31">
        <v>0</v>
      </c>
      <c r="AY147" s="31">
        <v>2264</v>
      </c>
      <c r="AZ147" s="31"/>
      <c r="BA147" s="31">
        <v>30.25</v>
      </c>
      <c r="BB147" s="31">
        <v>217.83</v>
      </c>
      <c r="BC147" s="31">
        <v>234.16</v>
      </c>
      <c r="BD147" s="31">
        <v>232.16</v>
      </c>
      <c r="BE147" s="31">
        <v>247.16</v>
      </c>
      <c r="BF147" s="31"/>
      <c r="BG147">
        <v>11089</v>
      </c>
      <c r="BJ147" s="30">
        <f t="shared" si="19"/>
        <v>2160.5</v>
      </c>
      <c r="BK147" s="30">
        <f t="shared" si="20"/>
        <v>2238</v>
      </c>
      <c r="BL147" s="30">
        <f t="shared" si="21"/>
        <v>2231</v>
      </c>
      <c r="BN147" s="30">
        <f t="shared" si="22"/>
        <v>0</v>
      </c>
      <c r="BO147" s="30">
        <f t="shared" si="23"/>
        <v>0</v>
      </c>
      <c r="BP147" s="30">
        <f t="shared" si="24"/>
        <v>0</v>
      </c>
    </row>
    <row r="148" spans="1:68" x14ac:dyDescent="0.35">
      <c r="A148" s="26" t="s">
        <v>299</v>
      </c>
      <c r="B148" t="s">
        <v>8281</v>
      </c>
      <c r="C148" s="25" t="s">
        <v>108</v>
      </c>
      <c r="E148" s="31">
        <v>45.5</v>
      </c>
      <c r="F148" s="31">
        <v>305.75</v>
      </c>
      <c r="G148" s="31">
        <v>324</v>
      </c>
      <c r="H148" s="31">
        <v>294.5</v>
      </c>
      <c r="I148" s="31">
        <v>371.5</v>
      </c>
      <c r="J148" s="31">
        <v>335</v>
      </c>
      <c r="K148" s="31">
        <v>367.5</v>
      </c>
      <c r="L148" s="31">
        <v>343</v>
      </c>
      <c r="M148" s="31">
        <v>354</v>
      </c>
      <c r="N148" s="31">
        <v>396.5</v>
      </c>
      <c r="O148" s="31">
        <v>0</v>
      </c>
      <c r="P148" s="31">
        <v>0</v>
      </c>
      <c r="Q148" s="31">
        <v>0</v>
      </c>
      <c r="R148" s="31">
        <v>0</v>
      </c>
      <c r="S148" s="31">
        <v>3137.25</v>
      </c>
      <c r="T148" s="31"/>
      <c r="U148" s="31">
        <v>43.75</v>
      </c>
      <c r="V148" s="31">
        <v>328</v>
      </c>
      <c r="W148" s="31">
        <v>319.5</v>
      </c>
      <c r="X148" s="31">
        <v>341.5</v>
      </c>
      <c r="Y148" s="31">
        <v>316.5</v>
      </c>
      <c r="Z148" s="31">
        <v>377.5</v>
      </c>
      <c r="AA148" s="31">
        <v>337</v>
      </c>
      <c r="AB148" s="31">
        <v>389</v>
      </c>
      <c r="AC148" s="31">
        <v>352</v>
      </c>
      <c r="AD148" s="31">
        <v>360.5</v>
      </c>
      <c r="AE148" s="31">
        <v>0</v>
      </c>
      <c r="AF148" s="31">
        <v>0</v>
      </c>
      <c r="AG148" s="31">
        <v>0</v>
      </c>
      <c r="AH148" s="31">
        <v>0</v>
      </c>
      <c r="AI148" s="31">
        <v>3165.25</v>
      </c>
      <c r="AJ148" s="31"/>
      <c r="AK148" s="31">
        <v>48.25</v>
      </c>
      <c r="AL148" s="31">
        <v>331.75</v>
      </c>
      <c r="AM148" s="31">
        <v>349.5</v>
      </c>
      <c r="AN148" s="31">
        <v>311</v>
      </c>
      <c r="AO148" s="31">
        <v>340</v>
      </c>
      <c r="AP148" s="31">
        <v>326</v>
      </c>
      <c r="AQ148" s="31">
        <v>375.5</v>
      </c>
      <c r="AR148" s="31">
        <v>339.5</v>
      </c>
      <c r="AS148" s="31">
        <v>396</v>
      </c>
      <c r="AT148" s="31">
        <v>357</v>
      </c>
      <c r="AU148" s="31">
        <v>0</v>
      </c>
      <c r="AV148" s="31">
        <v>0</v>
      </c>
      <c r="AW148" s="31">
        <v>0</v>
      </c>
      <c r="AX148" s="31">
        <v>0</v>
      </c>
      <c r="AY148" s="31">
        <v>3174.5</v>
      </c>
      <c r="AZ148" s="31"/>
      <c r="BA148" s="31">
        <v>45.83</v>
      </c>
      <c r="BB148" s="31">
        <v>321.83</v>
      </c>
      <c r="BC148" s="31">
        <v>331</v>
      </c>
      <c r="BD148" s="31">
        <v>315.66000000000003</v>
      </c>
      <c r="BE148" s="31">
        <v>342.66</v>
      </c>
      <c r="BF148" s="31"/>
      <c r="BG148">
        <v>386</v>
      </c>
      <c r="BJ148" s="30">
        <f t="shared" si="19"/>
        <v>3091.75</v>
      </c>
      <c r="BK148" s="30">
        <f t="shared" si="20"/>
        <v>3121.5</v>
      </c>
      <c r="BL148" s="30">
        <f t="shared" si="21"/>
        <v>3126.25</v>
      </c>
      <c r="BN148" s="30">
        <f t="shared" si="22"/>
        <v>0</v>
      </c>
      <c r="BO148" s="30">
        <f t="shared" si="23"/>
        <v>0</v>
      </c>
      <c r="BP148" s="30">
        <f t="shared" si="24"/>
        <v>0</v>
      </c>
    </row>
    <row r="149" spans="1:68" x14ac:dyDescent="0.35">
      <c r="A149" s="26" t="s">
        <v>301</v>
      </c>
      <c r="B149" t="s">
        <v>8273</v>
      </c>
      <c r="C149" s="25" t="s">
        <v>108</v>
      </c>
      <c r="E149" s="31">
        <v>27.5</v>
      </c>
      <c r="F149" s="31">
        <v>177</v>
      </c>
      <c r="G149" s="31">
        <v>209</v>
      </c>
      <c r="H149" s="31">
        <v>176.5</v>
      </c>
      <c r="I149" s="31">
        <v>199.5</v>
      </c>
      <c r="J149" s="31">
        <v>209.5</v>
      </c>
      <c r="K149" s="31">
        <v>206</v>
      </c>
      <c r="L149" s="31">
        <v>211.5</v>
      </c>
      <c r="M149" s="31">
        <v>212.5</v>
      </c>
      <c r="N149" s="31">
        <v>210</v>
      </c>
      <c r="O149" s="31">
        <v>0</v>
      </c>
      <c r="P149" s="31">
        <v>0</v>
      </c>
      <c r="Q149" s="31">
        <v>0</v>
      </c>
      <c r="R149" s="31">
        <v>0</v>
      </c>
      <c r="S149" s="31">
        <v>1839</v>
      </c>
      <c r="T149" s="31"/>
      <c r="U149" s="31">
        <v>28.25</v>
      </c>
      <c r="V149" s="31">
        <v>163.25</v>
      </c>
      <c r="W149" s="31">
        <v>179</v>
      </c>
      <c r="X149" s="31">
        <v>216</v>
      </c>
      <c r="Y149" s="31">
        <v>181.5</v>
      </c>
      <c r="Z149" s="31">
        <v>208</v>
      </c>
      <c r="AA149" s="31">
        <v>211</v>
      </c>
      <c r="AB149" s="31">
        <v>210</v>
      </c>
      <c r="AC149" s="31">
        <v>219.5</v>
      </c>
      <c r="AD149" s="31">
        <v>212.5</v>
      </c>
      <c r="AE149" s="31">
        <v>0</v>
      </c>
      <c r="AF149" s="31">
        <v>0</v>
      </c>
      <c r="AG149" s="31">
        <v>0</v>
      </c>
      <c r="AH149" s="31">
        <v>0</v>
      </c>
      <c r="AI149" s="31">
        <v>1829</v>
      </c>
      <c r="AJ149" s="31"/>
      <c r="AK149" s="31">
        <v>28.25</v>
      </c>
      <c r="AL149" s="31">
        <v>199.75</v>
      </c>
      <c r="AM149" s="31">
        <v>174</v>
      </c>
      <c r="AN149" s="31">
        <v>180</v>
      </c>
      <c r="AO149" s="31">
        <v>215.5</v>
      </c>
      <c r="AP149" s="31">
        <v>192.5</v>
      </c>
      <c r="AQ149" s="31">
        <v>220.5</v>
      </c>
      <c r="AR149" s="31">
        <v>211.5</v>
      </c>
      <c r="AS149" s="31">
        <v>222.5</v>
      </c>
      <c r="AT149" s="31">
        <v>222</v>
      </c>
      <c r="AU149" s="31">
        <v>0</v>
      </c>
      <c r="AV149" s="31">
        <v>0</v>
      </c>
      <c r="AW149" s="31">
        <v>0</v>
      </c>
      <c r="AX149" s="31">
        <v>0</v>
      </c>
      <c r="AY149" s="31">
        <v>1866.5</v>
      </c>
      <c r="AZ149" s="31"/>
      <c r="BA149" s="31">
        <v>28</v>
      </c>
      <c r="BB149" s="31">
        <v>180</v>
      </c>
      <c r="BC149" s="31">
        <v>187.33</v>
      </c>
      <c r="BD149" s="31">
        <v>190.83</v>
      </c>
      <c r="BE149" s="31">
        <v>198.83</v>
      </c>
      <c r="BF149" s="31"/>
      <c r="BG149">
        <v>8441</v>
      </c>
      <c r="BJ149" s="30">
        <f t="shared" si="19"/>
        <v>1811.5</v>
      </c>
      <c r="BK149" s="30">
        <f t="shared" si="20"/>
        <v>1800.75</v>
      </c>
      <c r="BL149" s="30">
        <f t="shared" si="21"/>
        <v>1838.25</v>
      </c>
      <c r="BN149" s="30">
        <f t="shared" si="22"/>
        <v>0</v>
      </c>
      <c r="BO149" s="30">
        <f t="shared" si="23"/>
        <v>0</v>
      </c>
      <c r="BP149" s="30">
        <f t="shared" si="24"/>
        <v>0</v>
      </c>
    </row>
    <row r="150" spans="1:68" x14ac:dyDescent="0.35">
      <c r="A150" s="26" t="s">
        <v>303</v>
      </c>
      <c r="B150" t="s">
        <v>8265</v>
      </c>
      <c r="C150" s="25" t="s">
        <v>108</v>
      </c>
      <c r="E150" s="31">
        <v>10</v>
      </c>
      <c r="F150" s="31">
        <v>68</v>
      </c>
      <c r="G150" s="31">
        <v>63</v>
      </c>
      <c r="H150" s="31">
        <v>71</v>
      </c>
      <c r="I150" s="31">
        <v>57.5</v>
      </c>
      <c r="J150" s="31">
        <v>61.5</v>
      </c>
      <c r="K150" s="31">
        <v>77</v>
      </c>
      <c r="L150" s="31">
        <v>65</v>
      </c>
      <c r="M150" s="31">
        <v>78.5</v>
      </c>
      <c r="N150" s="31">
        <v>85.5</v>
      </c>
      <c r="O150" s="31">
        <v>0</v>
      </c>
      <c r="P150" s="31">
        <v>0</v>
      </c>
      <c r="Q150" s="31">
        <v>0</v>
      </c>
      <c r="R150" s="31">
        <v>0</v>
      </c>
      <c r="S150" s="31">
        <v>637</v>
      </c>
      <c r="T150" s="31"/>
      <c r="U150" s="31">
        <v>15</v>
      </c>
      <c r="V150" s="31">
        <v>50.5</v>
      </c>
      <c r="W150" s="31">
        <v>63.5</v>
      </c>
      <c r="X150" s="31">
        <v>59.5</v>
      </c>
      <c r="Y150" s="31">
        <v>70.5</v>
      </c>
      <c r="Z150" s="31">
        <v>59</v>
      </c>
      <c r="AA150" s="31">
        <v>63</v>
      </c>
      <c r="AB150" s="31">
        <v>80.5</v>
      </c>
      <c r="AC150" s="31">
        <v>62.5</v>
      </c>
      <c r="AD150" s="31">
        <v>81</v>
      </c>
      <c r="AE150" s="31">
        <v>0</v>
      </c>
      <c r="AF150" s="31">
        <v>0</v>
      </c>
      <c r="AG150" s="31">
        <v>0</v>
      </c>
      <c r="AH150" s="31">
        <v>0</v>
      </c>
      <c r="AI150" s="31">
        <v>605</v>
      </c>
      <c r="AJ150" s="31"/>
      <c r="AK150" s="31">
        <v>11.5</v>
      </c>
      <c r="AL150" s="31">
        <v>77.5</v>
      </c>
      <c r="AM150" s="31">
        <v>45</v>
      </c>
      <c r="AN150" s="31">
        <v>53</v>
      </c>
      <c r="AO150" s="31">
        <v>56.5</v>
      </c>
      <c r="AP150" s="31">
        <v>69.5</v>
      </c>
      <c r="AQ150" s="31">
        <v>57</v>
      </c>
      <c r="AR150" s="31">
        <v>66</v>
      </c>
      <c r="AS150" s="31">
        <v>85.5</v>
      </c>
      <c r="AT150" s="31">
        <v>62</v>
      </c>
      <c r="AU150" s="31">
        <v>0</v>
      </c>
      <c r="AV150" s="31">
        <v>0</v>
      </c>
      <c r="AW150" s="31">
        <v>0</v>
      </c>
      <c r="AX150" s="31">
        <v>0</v>
      </c>
      <c r="AY150" s="31">
        <v>583.5</v>
      </c>
      <c r="AZ150" s="31"/>
      <c r="BA150" s="31">
        <v>12.16</v>
      </c>
      <c r="BB150" s="31">
        <v>65.33</v>
      </c>
      <c r="BC150" s="31">
        <v>57.16</v>
      </c>
      <c r="BD150" s="31">
        <v>61.16</v>
      </c>
      <c r="BE150" s="31">
        <v>61.5</v>
      </c>
      <c r="BF150" s="31"/>
      <c r="BG150">
        <v>1299</v>
      </c>
      <c r="BJ150" s="30">
        <f t="shared" si="19"/>
        <v>627</v>
      </c>
      <c r="BK150" s="30">
        <f t="shared" si="20"/>
        <v>590</v>
      </c>
      <c r="BL150" s="30">
        <f t="shared" si="21"/>
        <v>572</v>
      </c>
      <c r="BN150" s="30">
        <f t="shared" si="22"/>
        <v>0</v>
      </c>
      <c r="BO150" s="30">
        <f t="shared" si="23"/>
        <v>0</v>
      </c>
      <c r="BP150" s="30">
        <f t="shared" si="24"/>
        <v>0</v>
      </c>
    </row>
    <row r="151" spans="1:68" x14ac:dyDescent="0.35">
      <c r="A151" s="26" t="s">
        <v>305</v>
      </c>
      <c r="B151" t="s">
        <v>8257</v>
      </c>
      <c r="C151" s="25" t="s">
        <v>108</v>
      </c>
      <c r="E151" s="31">
        <v>20.75</v>
      </c>
      <c r="F151" s="31">
        <v>134</v>
      </c>
      <c r="G151" s="31">
        <v>157</v>
      </c>
      <c r="H151" s="31">
        <v>168.5</v>
      </c>
      <c r="I151" s="31">
        <v>159.5</v>
      </c>
      <c r="J151" s="31">
        <v>182</v>
      </c>
      <c r="K151" s="31">
        <v>194.5</v>
      </c>
      <c r="L151" s="31">
        <v>180.5</v>
      </c>
      <c r="M151" s="31">
        <v>189.5</v>
      </c>
      <c r="N151" s="31">
        <v>190</v>
      </c>
      <c r="O151" s="31">
        <v>0</v>
      </c>
      <c r="P151" s="31">
        <v>0</v>
      </c>
      <c r="Q151" s="31">
        <v>0</v>
      </c>
      <c r="R151" s="31">
        <v>0</v>
      </c>
      <c r="S151" s="31">
        <v>1576.25</v>
      </c>
      <c r="T151" s="31"/>
      <c r="U151" s="31">
        <v>20</v>
      </c>
      <c r="V151" s="31">
        <v>145.5</v>
      </c>
      <c r="W151" s="31">
        <v>134.5</v>
      </c>
      <c r="X151" s="31">
        <v>164</v>
      </c>
      <c r="Y151" s="31">
        <v>169</v>
      </c>
      <c r="Z151" s="31">
        <v>171</v>
      </c>
      <c r="AA151" s="31">
        <v>175</v>
      </c>
      <c r="AB151" s="31">
        <v>200.5</v>
      </c>
      <c r="AC151" s="31">
        <v>191</v>
      </c>
      <c r="AD151" s="31">
        <v>190.5</v>
      </c>
      <c r="AE151" s="31">
        <v>0</v>
      </c>
      <c r="AF151" s="31">
        <v>0</v>
      </c>
      <c r="AG151" s="31">
        <v>0</v>
      </c>
      <c r="AH151" s="31">
        <v>0</v>
      </c>
      <c r="AI151" s="31">
        <v>1561</v>
      </c>
      <c r="AJ151" s="31"/>
      <c r="AK151" s="31">
        <v>15.75</v>
      </c>
      <c r="AL151" s="31">
        <v>156.5</v>
      </c>
      <c r="AM151" s="31">
        <v>153.5</v>
      </c>
      <c r="AN151" s="31">
        <v>148</v>
      </c>
      <c r="AO151" s="31">
        <v>167</v>
      </c>
      <c r="AP151" s="31">
        <v>183.5</v>
      </c>
      <c r="AQ151" s="31">
        <v>169.5</v>
      </c>
      <c r="AR151" s="31">
        <v>173.5</v>
      </c>
      <c r="AS151" s="31">
        <v>199</v>
      </c>
      <c r="AT151" s="31">
        <v>194</v>
      </c>
      <c r="AU151" s="31">
        <v>0</v>
      </c>
      <c r="AV151" s="31">
        <v>0</v>
      </c>
      <c r="AW151" s="31">
        <v>0</v>
      </c>
      <c r="AX151" s="31">
        <v>0</v>
      </c>
      <c r="AY151" s="31">
        <v>1560.25</v>
      </c>
      <c r="AZ151" s="31"/>
      <c r="BA151" s="31">
        <v>18.829999999999998</v>
      </c>
      <c r="BB151" s="31">
        <v>145.33000000000001</v>
      </c>
      <c r="BC151" s="31">
        <v>148.33000000000001</v>
      </c>
      <c r="BD151" s="31">
        <v>160.16</v>
      </c>
      <c r="BE151" s="31">
        <v>165.16</v>
      </c>
      <c r="BF151" s="31"/>
      <c r="BG151">
        <v>9302</v>
      </c>
      <c r="BJ151" s="30">
        <f t="shared" si="19"/>
        <v>1555.5</v>
      </c>
      <c r="BK151" s="30">
        <f t="shared" si="20"/>
        <v>1541</v>
      </c>
      <c r="BL151" s="30">
        <f t="shared" si="21"/>
        <v>1544.5</v>
      </c>
      <c r="BN151" s="30">
        <f t="shared" si="22"/>
        <v>0</v>
      </c>
      <c r="BO151" s="30">
        <f t="shared" si="23"/>
        <v>0</v>
      </c>
      <c r="BP151" s="30">
        <f t="shared" si="24"/>
        <v>0</v>
      </c>
    </row>
    <row r="152" spans="1:68" x14ac:dyDescent="0.35">
      <c r="A152" s="26" t="s">
        <v>307</v>
      </c>
      <c r="B152" t="s">
        <v>8249</v>
      </c>
      <c r="C152" s="25" t="s">
        <v>108</v>
      </c>
      <c r="E152" s="31">
        <v>23.25</v>
      </c>
      <c r="F152" s="31">
        <v>55.5</v>
      </c>
      <c r="G152" s="31">
        <v>113</v>
      </c>
      <c r="H152" s="31">
        <v>112</v>
      </c>
      <c r="I152" s="31">
        <v>127.5</v>
      </c>
      <c r="J152" s="31">
        <v>141</v>
      </c>
      <c r="K152" s="31">
        <v>121</v>
      </c>
      <c r="L152" s="31">
        <v>125</v>
      </c>
      <c r="M152" s="31">
        <v>122.5</v>
      </c>
      <c r="N152" s="31">
        <v>145.5</v>
      </c>
      <c r="O152" s="31">
        <v>0</v>
      </c>
      <c r="P152" s="31">
        <v>0</v>
      </c>
      <c r="Q152" s="31">
        <v>0</v>
      </c>
      <c r="R152" s="31">
        <v>0</v>
      </c>
      <c r="S152" s="31">
        <v>1086.25</v>
      </c>
      <c r="T152" s="31"/>
      <c r="U152" s="31">
        <v>18.25</v>
      </c>
      <c r="V152" s="31">
        <v>46.25</v>
      </c>
      <c r="W152" s="31">
        <v>112.5</v>
      </c>
      <c r="X152" s="31">
        <v>101.5</v>
      </c>
      <c r="Y152" s="31">
        <v>113</v>
      </c>
      <c r="Z152" s="31">
        <v>128.5</v>
      </c>
      <c r="AA152" s="31">
        <v>138</v>
      </c>
      <c r="AB152" s="31">
        <v>117.5</v>
      </c>
      <c r="AC152" s="31">
        <v>123</v>
      </c>
      <c r="AD152" s="31">
        <v>123.5</v>
      </c>
      <c r="AE152" s="31">
        <v>0</v>
      </c>
      <c r="AF152" s="31">
        <v>0</v>
      </c>
      <c r="AG152" s="31">
        <v>0</v>
      </c>
      <c r="AH152" s="31">
        <v>0</v>
      </c>
      <c r="AI152" s="31">
        <v>1022</v>
      </c>
      <c r="AJ152" s="31"/>
      <c r="AK152" s="31">
        <v>20.5</v>
      </c>
      <c r="AL152" s="31">
        <v>51.5</v>
      </c>
      <c r="AM152" s="31">
        <v>100.5</v>
      </c>
      <c r="AN152" s="31">
        <v>120</v>
      </c>
      <c r="AO152" s="31">
        <v>105</v>
      </c>
      <c r="AP152" s="31">
        <v>123</v>
      </c>
      <c r="AQ152" s="31">
        <v>126</v>
      </c>
      <c r="AR152" s="31">
        <v>137.5</v>
      </c>
      <c r="AS152" s="31">
        <v>122</v>
      </c>
      <c r="AT152" s="31">
        <v>125.5</v>
      </c>
      <c r="AU152" s="31">
        <v>0</v>
      </c>
      <c r="AV152" s="31">
        <v>0</v>
      </c>
      <c r="AW152" s="31">
        <v>0</v>
      </c>
      <c r="AX152" s="31">
        <v>0</v>
      </c>
      <c r="AY152" s="31">
        <v>1031.5</v>
      </c>
      <c r="AZ152" s="31"/>
      <c r="BA152" s="31">
        <v>20.66</v>
      </c>
      <c r="BB152" s="31">
        <v>51.08</v>
      </c>
      <c r="BC152" s="31">
        <v>108.66</v>
      </c>
      <c r="BD152" s="31">
        <v>111.16</v>
      </c>
      <c r="BE152" s="31">
        <v>115.16</v>
      </c>
      <c r="BF152" s="31"/>
      <c r="BG152">
        <v>5425</v>
      </c>
      <c r="BJ152" s="30">
        <f t="shared" si="19"/>
        <v>1063</v>
      </c>
      <c r="BK152" s="30">
        <f t="shared" si="20"/>
        <v>1003.75</v>
      </c>
      <c r="BL152" s="30">
        <f t="shared" si="21"/>
        <v>1011</v>
      </c>
      <c r="BN152" s="30">
        <f t="shared" si="22"/>
        <v>0</v>
      </c>
      <c r="BO152" s="30">
        <f t="shared" si="23"/>
        <v>0</v>
      </c>
      <c r="BP152" s="30">
        <f t="shared" si="24"/>
        <v>0</v>
      </c>
    </row>
    <row r="153" spans="1:68" x14ac:dyDescent="0.35">
      <c r="A153" s="26" t="s">
        <v>309</v>
      </c>
      <c r="B153" t="s">
        <v>8240</v>
      </c>
      <c r="C153" s="25" t="s">
        <v>108</v>
      </c>
      <c r="E153" s="31">
        <v>16.25</v>
      </c>
      <c r="F153" s="31">
        <v>126.5</v>
      </c>
      <c r="G153" s="31">
        <v>166</v>
      </c>
      <c r="H153" s="31">
        <v>151.5</v>
      </c>
      <c r="I153" s="31">
        <v>152</v>
      </c>
      <c r="J153" s="31">
        <v>160</v>
      </c>
      <c r="K153" s="31">
        <v>156.5</v>
      </c>
      <c r="L153" s="31">
        <v>141.5</v>
      </c>
      <c r="M153" s="31">
        <v>155</v>
      </c>
      <c r="N153" s="31">
        <v>134</v>
      </c>
      <c r="O153" s="31">
        <v>0</v>
      </c>
      <c r="P153" s="31">
        <v>0</v>
      </c>
      <c r="Q153" s="31">
        <v>0</v>
      </c>
      <c r="R153" s="31">
        <v>0</v>
      </c>
      <c r="S153" s="31">
        <v>1359.25</v>
      </c>
      <c r="T153" s="31"/>
      <c r="U153" s="31">
        <v>17.5</v>
      </c>
      <c r="V153" s="31">
        <v>167</v>
      </c>
      <c r="W153" s="31">
        <v>126.5</v>
      </c>
      <c r="X153" s="31">
        <v>159</v>
      </c>
      <c r="Y153" s="31">
        <v>151.5</v>
      </c>
      <c r="Z153" s="31">
        <v>162.5</v>
      </c>
      <c r="AA153" s="31">
        <v>154.5</v>
      </c>
      <c r="AB153" s="31">
        <v>156</v>
      </c>
      <c r="AC153" s="31">
        <v>143</v>
      </c>
      <c r="AD153" s="31">
        <v>145.5</v>
      </c>
      <c r="AE153" s="31">
        <v>0</v>
      </c>
      <c r="AF153" s="31">
        <v>0</v>
      </c>
      <c r="AG153" s="31">
        <v>0</v>
      </c>
      <c r="AH153" s="31">
        <v>0</v>
      </c>
      <c r="AI153" s="31">
        <v>1383</v>
      </c>
      <c r="AJ153" s="31"/>
      <c r="AK153" s="31">
        <v>23</v>
      </c>
      <c r="AL153" s="31">
        <v>149.25</v>
      </c>
      <c r="AM153" s="31">
        <v>162.5</v>
      </c>
      <c r="AN153" s="31">
        <v>121</v>
      </c>
      <c r="AO153" s="31">
        <v>149.5</v>
      </c>
      <c r="AP153" s="31">
        <v>138.5</v>
      </c>
      <c r="AQ153" s="31">
        <v>155</v>
      </c>
      <c r="AR153" s="31">
        <v>143.5</v>
      </c>
      <c r="AS153" s="31">
        <v>156.5</v>
      </c>
      <c r="AT153" s="31">
        <v>128.5</v>
      </c>
      <c r="AU153" s="31">
        <v>0</v>
      </c>
      <c r="AV153" s="31">
        <v>0</v>
      </c>
      <c r="AW153" s="31">
        <v>0</v>
      </c>
      <c r="AX153" s="31">
        <v>0</v>
      </c>
      <c r="AY153" s="31">
        <v>1327.25</v>
      </c>
      <c r="AZ153" s="31"/>
      <c r="BA153" s="31">
        <v>18.91</v>
      </c>
      <c r="BB153" s="31">
        <v>147.58000000000001</v>
      </c>
      <c r="BC153" s="31">
        <v>151.66</v>
      </c>
      <c r="BD153" s="31">
        <v>143.83000000000001</v>
      </c>
      <c r="BE153" s="31">
        <v>151</v>
      </c>
      <c r="BF153" s="31"/>
      <c r="BG153">
        <v>8264</v>
      </c>
      <c r="BJ153" s="30">
        <f t="shared" si="19"/>
        <v>1343</v>
      </c>
      <c r="BK153" s="30">
        <f t="shared" si="20"/>
        <v>1365.5</v>
      </c>
      <c r="BL153" s="30">
        <f t="shared" si="21"/>
        <v>1304.25</v>
      </c>
      <c r="BN153" s="30">
        <f t="shared" si="22"/>
        <v>0</v>
      </c>
      <c r="BO153" s="30">
        <f t="shared" si="23"/>
        <v>0</v>
      </c>
      <c r="BP153" s="30">
        <f t="shared" si="24"/>
        <v>0</v>
      </c>
    </row>
    <row r="154" spans="1:68" x14ac:dyDescent="0.35">
      <c r="A154" s="26" t="s">
        <v>311</v>
      </c>
      <c r="B154" t="s">
        <v>8231</v>
      </c>
      <c r="C154" s="25" t="s">
        <v>108</v>
      </c>
      <c r="E154" s="31">
        <v>9.75</v>
      </c>
      <c r="F154" s="31">
        <v>55.5</v>
      </c>
      <c r="G154" s="31">
        <v>65</v>
      </c>
      <c r="H154" s="31">
        <v>70</v>
      </c>
      <c r="I154" s="31">
        <v>69.5</v>
      </c>
      <c r="J154" s="31">
        <v>69</v>
      </c>
      <c r="K154" s="31">
        <v>79</v>
      </c>
      <c r="L154" s="31">
        <v>67.5</v>
      </c>
      <c r="M154" s="31">
        <v>84</v>
      </c>
      <c r="N154" s="31">
        <v>73</v>
      </c>
      <c r="O154" s="31">
        <v>0</v>
      </c>
      <c r="P154" s="31">
        <v>0</v>
      </c>
      <c r="Q154" s="31">
        <v>0</v>
      </c>
      <c r="R154" s="31">
        <v>0</v>
      </c>
      <c r="S154" s="31">
        <v>642.25</v>
      </c>
      <c r="T154" s="31"/>
      <c r="U154" s="31">
        <v>9</v>
      </c>
      <c r="V154" s="31">
        <v>75.5</v>
      </c>
      <c r="W154" s="31">
        <v>60</v>
      </c>
      <c r="X154" s="31">
        <v>65</v>
      </c>
      <c r="Y154" s="31">
        <v>68</v>
      </c>
      <c r="Z154" s="31">
        <v>74.5</v>
      </c>
      <c r="AA154" s="31">
        <v>74</v>
      </c>
      <c r="AB154" s="31">
        <v>85</v>
      </c>
      <c r="AC154" s="31">
        <v>70.5</v>
      </c>
      <c r="AD154" s="31">
        <v>86.5</v>
      </c>
      <c r="AE154" s="31">
        <v>0</v>
      </c>
      <c r="AF154" s="31">
        <v>0</v>
      </c>
      <c r="AG154" s="31">
        <v>0</v>
      </c>
      <c r="AH154" s="31">
        <v>0</v>
      </c>
      <c r="AI154" s="31">
        <v>668</v>
      </c>
      <c r="AJ154" s="31"/>
      <c r="AK154" s="31">
        <v>12.75</v>
      </c>
      <c r="AL154" s="31">
        <v>69.25</v>
      </c>
      <c r="AM154" s="31">
        <v>77.5</v>
      </c>
      <c r="AN154" s="31">
        <v>66.5</v>
      </c>
      <c r="AO154" s="31">
        <v>68</v>
      </c>
      <c r="AP154" s="31">
        <v>64</v>
      </c>
      <c r="AQ154" s="31">
        <v>75</v>
      </c>
      <c r="AR154" s="31">
        <v>73.5</v>
      </c>
      <c r="AS154" s="31">
        <v>95</v>
      </c>
      <c r="AT154" s="31">
        <v>70</v>
      </c>
      <c r="AU154" s="31">
        <v>0</v>
      </c>
      <c r="AV154" s="31">
        <v>0</v>
      </c>
      <c r="AW154" s="31">
        <v>0</v>
      </c>
      <c r="AX154" s="31">
        <v>0</v>
      </c>
      <c r="AY154" s="31">
        <v>671.5</v>
      </c>
      <c r="AZ154" s="31"/>
      <c r="BA154" s="31">
        <v>10.5</v>
      </c>
      <c r="BB154" s="31">
        <v>66.75</v>
      </c>
      <c r="BC154" s="31">
        <v>67.5</v>
      </c>
      <c r="BD154" s="31">
        <v>67.16</v>
      </c>
      <c r="BE154" s="31">
        <v>68.5</v>
      </c>
      <c r="BF154" s="31"/>
      <c r="BG154">
        <v>13373</v>
      </c>
      <c r="BJ154" s="30">
        <f t="shared" si="19"/>
        <v>632.5</v>
      </c>
      <c r="BK154" s="30">
        <f t="shared" si="20"/>
        <v>659</v>
      </c>
      <c r="BL154" s="30">
        <f t="shared" si="21"/>
        <v>658.75</v>
      </c>
      <c r="BN154" s="30">
        <f t="shared" si="22"/>
        <v>0</v>
      </c>
      <c r="BO154" s="30">
        <f t="shared" si="23"/>
        <v>0</v>
      </c>
      <c r="BP154" s="30">
        <f t="shared" si="24"/>
        <v>0</v>
      </c>
    </row>
    <row r="155" spans="1:68" x14ac:dyDescent="0.35">
      <c r="A155" s="26" t="s">
        <v>313</v>
      </c>
      <c r="B155" t="s">
        <v>8224</v>
      </c>
      <c r="C155" s="25" t="s">
        <v>108</v>
      </c>
      <c r="E155" s="31">
        <v>26.5</v>
      </c>
      <c r="F155" s="31">
        <v>349.5</v>
      </c>
      <c r="G155" s="31">
        <v>350</v>
      </c>
      <c r="H155" s="31">
        <v>331</v>
      </c>
      <c r="I155" s="31">
        <v>359.5</v>
      </c>
      <c r="J155" s="31">
        <v>389</v>
      </c>
      <c r="K155" s="31">
        <v>400.5</v>
      </c>
      <c r="L155" s="31">
        <v>376</v>
      </c>
      <c r="M155" s="31">
        <v>377.5</v>
      </c>
      <c r="N155" s="31">
        <v>368</v>
      </c>
      <c r="O155" s="31">
        <v>0</v>
      </c>
      <c r="P155" s="31">
        <v>0</v>
      </c>
      <c r="Q155" s="31">
        <v>0</v>
      </c>
      <c r="R155" s="31">
        <v>0</v>
      </c>
      <c r="S155" s="31">
        <v>3327.5</v>
      </c>
      <c r="T155" s="31"/>
      <c r="U155" s="31">
        <v>50.5</v>
      </c>
      <c r="V155" s="31">
        <v>337</v>
      </c>
      <c r="W155" s="31">
        <v>358</v>
      </c>
      <c r="X155" s="31">
        <v>339</v>
      </c>
      <c r="Y155" s="31">
        <v>331.5</v>
      </c>
      <c r="Z155" s="31">
        <v>347.5</v>
      </c>
      <c r="AA155" s="31">
        <v>389.5</v>
      </c>
      <c r="AB155" s="31">
        <v>406.5</v>
      </c>
      <c r="AC155" s="31">
        <v>372.5</v>
      </c>
      <c r="AD155" s="31">
        <v>370.5</v>
      </c>
      <c r="AE155" s="31">
        <v>0</v>
      </c>
      <c r="AF155" s="31">
        <v>0</v>
      </c>
      <c r="AG155" s="31">
        <v>0</v>
      </c>
      <c r="AH155" s="31">
        <v>0</v>
      </c>
      <c r="AI155" s="31">
        <v>3302.5</v>
      </c>
      <c r="AJ155" s="31"/>
      <c r="AK155" s="31">
        <v>42.5</v>
      </c>
      <c r="AL155" s="31">
        <v>293</v>
      </c>
      <c r="AM155" s="31">
        <v>345</v>
      </c>
      <c r="AN155" s="31">
        <v>339</v>
      </c>
      <c r="AO155" s="31">
        <v>338</v>
      </c>
      <c r="AP155" s="31">
        <v>335.5</v>
      </c>
      <c r="AQ155" s="31">
        <v>347.5</v>
      </c>
      <c r="AR155" s="31">
        <v>399.5</v>
      </c>
      <c r="AS155" s="31">
        <v>408.5</v>
      </c>
      <c r="AT155" s="31">
        <v>375.5</v>
      </c>
      <c r="AU155" s="31">
        <v>0</v>
      </c>
      <c r="AV155" s="31">
        <v>0</v>
      </c>
      <c r="AW155" s="31">
        <v>0</v>
      </c>
      <c r="AX155" s="31">
        <v>0</v>
      </c>
      <c r="AY155" s="31">
        <v>3224</v>
      </c>
      <c r="AZ155" s="31"/>
      <c r="BA155" s="31">
        <v>39.83</v>
      </c>
      <c r="BB155" s="31">
        <v>326.5</v>
      </c>
      <c r="BC155" s="31">
        <v>351</v>
      </c>
      <c r="BD155" s="31">
        <v>336.33</v>
      </c>
      <c r="BE155" s="31">
        <v>343</v>
      </c>
      <c r="BF155" s="31"/>
      <c r="BG155">
        <v>2730</v>
      </c>
      <c r="BJ155" s="30">
        <f t="shared" si="19"/>
        <v>3301</v>
      </c>
      <c r="BK155" s="30">
        <f t="shared" si="20"/>
        <v>3252</v>
      </c>
      <c r="BL155" s="30">
        <f t="shared" si="21"/>
        <v>3181.5</v>
      </c>
      <c r="BN155" s="30">
        <f t="shared" si="22"/>
        <v>0</v>
      </c>
      <c r="BO155" s="30">
        <f t="shared" si="23"/>
        <v>0</v>
      </c>
      <c r="BP155" s="30">
        <f t="shared" si="24"/>
        <v>0</v>
      </c>
    </row>
    <row r="156" spans="1:68" x14ac:dyDescent="0.35">
      <c r="A156" s="26" t="s">
        <v>315</v>
      </c>
      <c r="B156" t="s">
        <v>8216</v>
      </c>
      <c r="C156" s="25" t="s">
        <v>108</v>
      </c>
      <c r="E156" s="31">
        <v>6.25</v>
      </c>
      <c r="F156" s="31">
        <v>82.5</v>
      </c>
      <c r="G156" s="31">
        <v>120.5</v>
      </c>
      <c r="H156" s="31">
        <v>110</v>
      </c>
      <c r="I156" s="31">
        <v>107</v>
      </c>
      <c r="J156" s="31">
        <v>120</v>
      </c>
      <c r="K156" s="31">
        <v>118.5</v>
      </c>
      <c r="L156" s="31">
        <v>133</v>
      </c>
      <c r="M156" s="31">
        <v>116</v>
      </c>
      <c r="N156" s="31">
        <v>136</v>
      </c>
      <c r="O156" s="31">
        <v>0</v>
      </c>
      <c r="P156" s="31">
        <v>0</v>
      </c>
      <c r="Q156" s="31">
        <v>0</v>
      </c>
      <c r="R156" s="31">
        <v>0</v>
      </c>
      <c r="S156" s="31">
        <v>1049.75</v>
      </c>
      <c r="T156" s="31"/>
      <c r="U156" s="31">
        <v>3.75</v>
      </c>
      <c r="V156" s="31">
        <v>81.5</v>
      </c>
      <c r="W156" s="31">
        <v>99</v>
      </c>
      <c r="X156" s="31">
        <v>115.5</v>
      </c>
      <c r="Y156" s="31">
        <v>115.5</v>
      </c>
      <c r="Z156" s="31">
        <v>100</v>
      </c>
      <c r="AA156" s="31">
        <v>120.5</v>
      </c>
      <c r="AB156" s="31">
        <v>116.5</v>
      </c>
      <c r="AC156" s="31">
        <v>127</v>
      </c>
      <c r="AD156" s="31">
        <v>119.5</v>
      </c>
      <c r="AE156" s="31">
        <v>0</v>
      </c>
      <c r="AF156" s="31">
        <v>0</v>
      </c>
      <c r="AG156" s="31">
        <v>0</v>
      </c>
      <c r="AH156" s="31">
        <v>0</v>
      </c>
      <c r="AI156" s="31">
        <v>998.75</v>
      </c>
      <c r="AJ156" s="31"/>
      <c r="AK156" s="31">
        <v>5</v>
      </c>
      <c r="AL156" s="31">
        <v>81</v>
      </c>
      <c r="AM156" s="31">
        <v>92</v>
      </c>
      <c r="AN156" s="31">
        <v>102</v>
      </c>
      <c r="AO156" s="31">
        <v>126.5</v>
      </c>
      <c r="AP156" s="31">
        <v>111.5</v>
      </c>
      <c r="AQ156" s="31">
        <v>115</v>
      </c>
      <c r="AR156" s="31">
        <v>116.5</v>
      </c>
      <c r="AS156" s="31">
        <v>122.5</v>
      </c>
      <c r="AT156" s="31">
        <v>134</v>
      </c>
      <c r="AU156" s="31">
        <v>0</v>
      </c>
      <c r="AV156" s="31">
        <v>0</v>
      </c>
      <c r="AW156" s="31">
        <v>0</v>
      </c>
      <c r="AX156" s="31">
        <v>0</v>
      </c>
      <c r="AY156" s="31">
        <v>1006</v>
      </c>
      <c r="AZ156" s="31"/>
      <c r="BA156" s="31">
        <v>5</v>
      </c>
      <c r="BB156" s="31">
        <v>81.66</v>
      </c>
      <c r="BC156" s="31">
        <v>103.83</v>
      </c>
      <c r="BD156" s="31">
        <v>109.16</v>
      </c>
      <c r="BE156" s="31">
        <v>116.33</v>
      </c>
      <c r="BF156" s="31"/>
      <c r="BG156">
        <v>157</v>
      </c>
      <c r="BJ156" s="30">
        <f t="shared" si="19"/>
        <v>1043.5</v>
      </c>
      <c r="BK156" s="30">
        <f t="shared" si="20"/>
        <v>995</v>
      </c>
      <c r="BL156" s="30">
        <f t="shared" si="21"/>
        <v>1001</v>
      </c>
      <c r="BN156" s="30">
        <f t="shared" si="22"/>
        <v>0</v>
      </c>
      <c r="BO156" s="30">
        <f t="shared" si="23"/>
        <v>0</v>
      </c>
      <c r="BP156" s="30">
        <f t="shared" si="24"/>
        <v>0</v>
      </c>
    </row>
    <row r="157" spans="1:68" x14ac:dyDescent="0.35">
      <c r="A157" s="26" t="s">
        <v>317</v>
      </c>
      <c r="B157" t="s">
        <v>8207</v>
      </c>
      <c r="C157" s="25" t="s">
        <v>108</v>
      </c>
      <c r="E157" s="31">
        <v>1.5</v>
      </c>
      <c r="F157" s="31">
        <v>23.5</v>
      </c>
      <c r="G157" s="31">
        <v>26</v>
      </c>
      <c r="H157" s="31">
        <v>24</v>
      </c>
      <c r="I157" s="31">
        <v>24.5</v>
      </c>
      <c r="J157" s="31">
        <v>27</v>
      </c>
      <c r="K157" s="31">
        <v>30</v>
      </c>
      <c r="L157" s="31">
        <v>26.5</v>
      </c>
      <c r="M157" s="31">
        <v>22.5</v>
      </c>
      <c r="N157" s="31">
        <v>21</v>
      </c>
      <c r="O157" s="31">
        <v>0</v>
      </c>
      <c r="P157" s="31">
        <v>0</v>
      </c>
      <c r="Q157" s="31">
        <v>0</v>
      </c>
      <c r="R157" s="31">
        <v>0</v>
      </c>
      <c r="S157" s="31">
        <v>226.5</v>
      </c>
      <c r="T157" s="31"/>
      <c r="U157" s="31">
        <v>1</v>
      </c>
      <c r="V157" s="31">
        <v>32</v>
      </c>
      <c r="W157" s="31">
        <v>23</v>
      </c>
      <c r="X157" s="31">
        <v>28.5</v>
      </c>
      <c r="Y157" s="31">
        <v>20</v>
      </c>
      <c r="Z157" s="31">
        <v>26.5</v>
      </c>
      <c r="AA157" s="31">
        <v>23</v>
      </c>
      <c r="AB157" s="31">
        <v>27.5</v>
      </c>
      <c r="AC157" s="31">
        <v>27</v>
      </c>
      <c r="AD157" s="31">
        <v>23.5</v>
      </c>
      <c r="AE157" s="31">
        <v>0</v>
      </c>
      <c r="AF157" s="31">
        <v>0</v>
      </c>
      <c r="AG157" s="31">
        <v>0</v>
      </c>
      <c r="AH157" s="31">
        <v>0</v>
      </c>
      <c r="AI157" s="31">
        <v>232</v>
      </c>
      <c r="AJ157" s="31"/>
      <c r="AK157" s="31">
        <v>1</v>
      </c>
      <c r="AL157" s="31">
        <v>24.5</v>
      </c>
      <c r="AM157" s="31">
        <v>28</v>
      </c>
      <c r="AN157" s="31">
        <v>21.5</v>
      </c>
      <c r="AO157" s="31">
        <v>30</v>
      </c>
      <c r="AP157" s="31">
        <v>25.5</v>
      </c>
      <c r="AQ157" s="31">
        <v>25.5</v>
      </c>
      <c r="AR157" s="31">
        <v>21</v>
      </c>
      <c r="AS157" s="31">
        <v>24.5</v>
      </c>
      <c r="AT157" s="31">
        <v>23.5</v>
      </c>
      <c r="AU157" s="31">
        <v>0</v>
      </c>
      <c r="AV157" s="31">
        <v>0</v>
      </c>
      <c r="AW157" s="31">
        <v>0</v>
      </c>
      <c r="AX157" s="31">
        <v>0</v>
      </c>
      <c r="AY157" s="31">
        <v>225</v>
      </c>
      <c r="AZ157" s="31"/>
      <c r="BA157" s="31">
        <v>1.1599999999999999</v>
      </c>
      <c r="BB157" s="31">
        <v>26.66</v>
      </c>
      <c r="BC157" s="31">
        <v>25.66</v>
      </c>
      <c r="BD157" s="31">
        <v>24.66</v>
      </c>
      <c r="BE157" s="31">
        <v>24.83</v>
      </c>
      <c r="BF157" s="31"/>
      <c r="BG157">
        <v>8225</v>
      </c>
      <c r="BJ157" s="30">
        <f t="shared" si="19"/>
        <v>225</v>
      </c>
      <c r="BK157" s="30">
        <f t="shared" si="20"/>
        <v>231</v>
      </c>
      <c r="BL157" s="30">
        <f t="shared" si="21"/>
        <v>224</v>
      </c>
      <c r="BN157" s="30">
        <f t="shared" si="22"/>
        <v>0</v>
      </c>
      <c r="BO157" s="30">
        <f t="shared" si="23"/>
        <v>0</v>
      </c>
      <c r="BP157" s="30">
        <f t="shared" si="24"/>
        <v>0</v>
      </c>
    </row>
    <row r="158" spans="1:68" x14ac:dyDescent="0.35">
      <c r="A158" s="26" t="s">
        <v>319</v>
      </c>
      <c r="B158" t="s">
        <v>8199</v>
      </c>
      <c r="C158" s="25" t="s">
        <v>108</v>
      </c>
      <c r="E158" s="31">
        <v>55</v>
      </c>
      <c r="F158" s="31">
        <v>477.5</v>
      </c>
      <c r="G158" s="31">
        <v>520</v>
      </c>
      <c r="H158" s="31">
        <v>466.5</v>
      </c>
      <c r="I158" s="31">
        <v>528</v>
      </c>
      <c r="J158" s="31">
        <v>530</v>
      </c>
      <c r="K158" s="31">
        <v>605</v>
      </c>
      <c r="L158" s="31">
        <v>597.5</v>
      </c>
      <c r="M158" s="31">
        <v>622</v>
      </c>
      <c r="N158" s="31">
        <v>635.5</v>
      </c>
      <c r="O158" s="31">
        <v>0</v>
      </c>
      <c r="P158" s="31">
        <v>0</v>
      </c>
      <c r="Q158" s="31">
        <v>0</v>
      </c>
      <c r="R158" s="31">
        <v>0</v>
      </c>
      <c r="S158" s="31">
        <v>5037</v>
      </c>
      <c r="T158" s="31"/>
      <c r="U158" s="31">
        <v>69.5</v>
      </c>
      <c r="V158" s="31">
        <v>482.25</v>
      </c>
      <c r="W158" s="31">
        <v>511</v>
      </c>
      <c r="X158" s="31">
        <v>542.5</v>
      </c>
      <c r="Y158" s="31">
        <v>512</v>
      </c>
      <c r="Z158" s="31">
        <v>554</v>
      </c>
      <c r="AA158" s="31">
        <v>552</v>
      </c>
      <c r="AB158" s="31">
        <v>622</v>
      </c>
      <c r="AC158" s="31">
        <v>612.5</v>
      </c>
      <c r="AD158" s="31">
        <v>639</v>
      </c>
      <c r="AE158" s="31">
        <v>0</v>
      </c>
      <c r="AF158" s="31">
        <v>0</v>
      </c>
      <c r="AG158" s="31">
        <v>0</v>
      </c>
      <c r="AH158" s="31">
        <v>0</v>
      </c>
      <c r="AI158" s="31">
        <v>5096.75</v>
      </c>
      <c r="AJ158" s="31"/>
      <c r="AK158" s="31">
        <v>81</v>
      </c>
      <c r="AL158" s="31">
        <v>486.25</v>
      </c>
      <c r="AM158" s="31">
        <v>521</v>
      </c>
      <c r="AN158" s="31">
        <v>533.5</v>
      </c>
      <c r="AO158" s="31">
        <v>581</v>
      </c>
      <c r="AP158" s="31">
        <v>521</v>
      </c>
      <c r="AQ158" s="31">
        <v>577.5</v>
      </c>
      <c r="AR158" s="31">
        <v>571.5</v>
      </c>
      <c r="AS158" s="31">
        <v>626</v>
      </c>
      <c r="AT158" s="31">
        <v>640</v>
      </c>
      <c r="AU158" s="31">
        <v>0</v>
      </c>
      <c r="AV158" s="31">
        <v>0</v>
      </c>
      <c r="AW158" s="31">
        <v>0</v>
      </c>
      <c r="AX158" s="31">
        <v>0</v>
      </c>
      <c r="AY158" s="31">
        <v>5138.75</v>
      </c>
      <c r="AZ158" s="31"/>
      <c r="BA158" s="31">
        <v>68.5</v>
      </c>
      <c r="BB158" s="31">
        <v>482</v>
      </c>
      <c r="BC158" s="31">
        <v>517.33000000000004</v>
      </c>
      <c r="BD158" s="31">
        <v>514.16</v>
      </c>
      <c r="BE158" s="31">
        <v>540.33000000000004</v>
      </c>
      <c r="BF158" s="31"/>
      <c r="BG158">
        <v>9154</v>
      </c>
      <c r="BJ158" s="30">
        <f t="shared" si="19"/>
        <v>4982</v>
      </c>
      <c r="BK158" s="30">
        <f t="shared" si="20"/>
        <v>5027.25</v>
      </c>
      <c r="BL158" s="30">
        <f t="shared" si="21"/>
        <v>5057.75</v>
      </c>
      <c r="BN158" s="30">
        <f t="shared" si="22"/>
        <v>0</v>
      </c>
      <c r="BO158" s="30">
        <f t="shared" si="23"/>
        <v>0</v>
      </c>
      <c r="BP158" s="30">
        <f t="shared" si="24"/>
        <v>0</v>
      </c>
    </row>
    <row r="159" spans="1:68" x14ac:dyDescent="0.35">
      <c r="A159" s="26" t="s">
        <v>321</v>
      </c>
      <c r="B159" t="s">
        <v>8193</v>
      </c>
      <c r="C159" s="25" t="s">
        <v>108</v>
      </c>
      <c r="E159" s="31">
        <v>59.5</v>
      </c>
      <c r="F159" s="31">
        <v>315.5</v>
      </c>
      <c r="G159" s="31">
        <v>396.5</v>
      </c>
      <c r="H159" s="31">
        <v>336</v>
      </c>
      <c r="I159" s="31">
        <v>377</v>
      </c>
      <c r="J159" s="31">
        <v>387.5</v>
      </c>
      <c r="K159" s="31">
        <v>418.5</v>
      </c>
      <c r="L159" s="31">
        <v>378</v>
      </c>
      <c r="M159" s="31">
        <v>410</v>
      </c>
      <c r="N159" s="31">
        <v>425.5</v>
      </c>
      <c r="O159" s="31">
        <v>0</v>
      </c>
      <c r="P159" s="31">
        <v>0</v>
      </c>
      <c r="Q159" s="31">
        <v>0</v>
      </c>
      <c r="R159" s="31">
        <v>0</v>
      </c>
      <c r="S159" s="31">
        <v>3504</v>
      </c>
      <c r="T159" s="31"/>
      <c r="U159" s="31">
        <v>56.25</v>
      </c>
      <c r="V159" s="31">
        <v>342</v>
      </c>
      <c r="W159" s="31">
        <v>323.5</v>
      </c>
      <c r="X159" s="31">
        <v>409.5</v>
      </c>
      <c r="Y159" s="31">
        <v>337</v>
      </c>
      <c r="Z159" s="31">
        <v>383.5</v>
      </c>
      <c r="AA159" s="31">
        <v>394.5</v>
      </c>
      <c r="AB159" s="31">
        <v>434</v>
      </c>
      <c r="AC159" s="31">
        <v>394</v>
      </c>
      <c r="AD159" s="31">
        <v>420.5</v>
      </c>
      <c r="AE159" s="31">
        <v>0</v>
      </c>
      <c r="AF159" s="31">
        <v>0</v>
      </c>
      <c r="AG159" s="31">
        <v>0</v>
      </c>
      <c r="AH159" s="31">
        <v>0</v>
      </c>
      <c r="AI159" s="31">
        <v>3494.75</v>
      </c>
      <c r="AJ159" s="31"/>
      <c r="AK159" s="31">
        <v>62.25</v>
      </c>
      <c r="AL159" s="31">
        <v>366.5</v>
      </c>
      <c r="AM159" s="31">
        <v>362.5</v>
      </c>
      <c r="AN159" s="31">
        <v>333</v>
      </c>
      <c r="AO159" s="31">
        <v>415.5</v>
      </c>
      <c r="AP159" s="31">
        <v>355.5</v>
      </c>
      <c r="AQ159" s="31">
        <v>394.5</v>
      </c>
      <c r="AR159" s="31">
        <v>406</v>
      </c>
      <c r="AS159" s="31">
        <v>446</v>
      </c>
      <c r="AT159" s="31">
        <v>393.5</v>
      </c>
      <c r="AU159" s="31">
        <v>0</v>
      </c>
      <c r="AV159" s="31">
        <v>0</v>
      </c>
      <c r="AW159" s="31">
        <v>0</v>
      </c>
      <c r="AX159" s="31">
        <v>0</v>
      </c>
      <c r="AY159" s="31">
        <v>3535.25</v>
      </c>
      <c r="AZ159" s="31"/>
      <c r="BA159" s="31">
        <v>59.33</v>
      </c>
      <c r="BB159" s="31">
        <v>341.33</v>
      </c>
      <c r="BC159" s="31">
        <v>360.83</v>
      </c>
      <c r="BD159" s="31">
        <v>359.5</v>
      </c>
      <c r="BE159" s="31">
        <v>376.5</v>
      </c>
      <c r="BF159" s="31"/>
      <c r="BG159">
        <v>10554</v>
      </c>
      <c r="BJ159" s="30">
        <f t="shared" si="19"/>
        <v>3444.5</v>
      </c>
      <c r="BK159" s="30">
        <f t="shared" si="20"/>
        <v>3438.5</v>
      </c>
      <c r="BL159" s="30">
        <f t="shared" si="21"/>
        <v>3473</v>
      </c>
      <c r="BN159" s="30">
        <f t="shared" si="22"/>
        <v>0</v>
      </c>
      <c r="BO159" s="30">
        <f t="shared" si="23"/>
        <v>0</v>
      </c>
      <c r="BP159" s="30">
        <f t="shared" si="24"/>
        <v>0</v>
      </c>
    </row>
    <row r="160" spans="1:68" x14ac:dyDescent="0.35">
      <c r="A160" s="26" t="s">
        <v>323</v>
      </c>
      <c r="B160" t="s">
        <v>8185</v>
      </c>
      <c r="C160" s="25" t="s">
        <v>108</v>
      </c>
      <c r="E160" s="31">
        <v>15.5</v>
      </c>
      <c r="F160" s="31">
        <v>156.5</v>
      </c>
      <c r="G160" s="31">
        <v>142.5</v>
      </c>
      <c r="H160" s="31">
        <v>158.5</v>
      </c>
      <c r="I160" s="31">
        <v>175</v>
      </c>
      <c r="J160" s="31">
        <v>155</v>
      </c>
      <c r="K160" s="31">
        <v>178.5</v>
      </c>
      <c r="L160" s="31">
        <v>182.5</v>
      </c>
      <c r="M160" s="31">
        <v>210</v>
      </c>
      <c r="N160" s="31">
        <v>185</v>
      </c>
      <c r="O160" s="31">
        <v>0</v>
      </c>
      <c r="P160" s="31">
        <v>0</v>
      </c>
      <c r="Q160" s="31">
        <v>0</v>
      </c>
      <c r="R160" s="31">
        <v>0</v>
      </c>
      <c r="S160" s="31">
        <v>1559</v>
      </c>
      <c r="T160" s="31"/>
      <c r="U160" s="31">
        <v>16.75</v>
      </c>
      <c r="V160" s="31">
        <v>159</v>
      </c>
      <c r="W160" s="31">
        <v>159.5</v>
      </c>
      <c r="X160" s="31">
        <v>144</v>
      </c>
      <c r="Y160" s="31">
        <v>168</v>
      </c>
      <c r="Z160" s="31">
        <v>178</v>
      </c>
      <c r="AA160" s="31">
        <v>164</v>
      </c>
      <c r="AB160" s="31">
        <v>187.5</v>
      </c>
      <c r="AC160" s="31">
        <v>191.5</v>
      </c>
      <c r="AD160" s="31">
        <v>208</v>
      </c>
      <c r="AE160" s="31">
        <v>0</v>
      </c>
      <c r="AF160" s="31">
        <v>0</v>
      </c>
      <c r="AG160" s="31">
        <v>0</v>
      </c>
      <c r="AH160" s="31">
        <v>0</v>
      </c>
      <c r="AI160" s="31">
        <v>1576.25</v>
      </c>
      <c r="AJ160" s="31"/>
      <c r="AK160" s="31">
        <v>20.25</v>
      </c>
      <c r="AL160" s="31">
        <v>152.5</v>
      </c>
      <c r="AM160" s="31">
        <v>162</v>
      </c>
      <c r="AN160" s="31">
        <v>160</v>
      </c>
      <c r="AO160" s="31">
        <v>152</v>
      </c>
      <c r="AP160" s="31">
        <v>173</v>
      </c>
      <c r="AQ160" s="31">
        <v>179</v>
      </c>
      <c r="AR160" s="31">
        <v>161.5</v>
      </c>
      <c r="AS160" s="31">
        <v>185.5</v>
      </c>
      <c r="AT160" s="31">
        <v>183.5</v>
      </c>
      <c r="AU160" s="31">
        <v>0</v>
      </c>
      <c r="AV160" s="31">
        <v>0</v>
      </c>
      <c r="AW160" s="31">
        <v>0</v>
      </c>
      <c r="AX160" s="31">
        <v>0</v>
      </c>
      <c r="AY160" s="31">
        <v>1529.25</v>
      </c>
      <c r="AZ160" s="31"/>
      <c r="BA160" s="31">
        <v>17.5</v>
      </c>
      <c r="BB160" s="31">
        <v>156</v>
      </c>
      <c r="BC160" s="31">
        <v>154.66</v>
      </c>
      <c r="BD160" s="31">
        <v>154.16</v>
      </c>
      <c r="BE160" s="31">
        <v>165</v>
      </c>
      <c r="BF160" s="31"/>
      <c r="BG160">
        <v>7925</v>
      </c>
      <c r="BJ160" s="30">
        <f t="shared" si="19"/>
        <v>1543.5</v>
      </c>
      <c r="BK160" s="30">
        <f t="shared" si="20"/>
        <v>1559.5</v>
      </c>
      <c r="BL160" s="30">
        <f t="shared" si="21"/>
        <v>1509</v>
      </c>
      <c r="BN160" s="30">
        <f t="shared" si="22"/>
        <v>0</v>
      </c>
      <c r="BO160" s="30">
        <f t="shared" si="23"/>
        <v>0</v>
      </c>
      <c r="BP160" s="30">
        <f t="shared" si="24"/>
        <v>0</v>
      </c>
    </row>
    <row r="161" spans="1:68" x14ac:dyDescent="0.35">
      <c r="A161" s="26" t="s">
        <v>325</v>
      </c>
      <c r="B161" t="s">
        <v>8177</v>
      </c>
      <c r="C161" s="25" t="s">
        <v>108</v>
      </c>
      <c r="E161" s="31">
        <v>16</v>
      </c>
      <c r="F161" s="31">
        <v>171</v>
      </c>
      <c r="G161" s="31">
        <v>158</v>
      </c>
      <c r="H161" s="31">
        <v>180</v>
      </c>
      <c r="I161" s="31">
        <v>179.5</v>
      </c>
      <c r="J161" s="31">
        <v>206.5</v>
      </c>
      <c r="K161" s="31">
        <v>207</v>
      </c>
      <c r="L161" s="31">
        <v>197</v>
      </c>
      <c r="M161" s="31">
        <v>214</v>
      </c>
      <c r="N161" s="31">
        <v>207</v>
      </c>
      <c r="O161" s="31">
        <v>0</v>
      </c>
      <c r="P161" s="31">
        <v>0</v>
      </c>
      <c r="Q161" s="31">
        <v>0</v>
      </c>
      <c r="R161" s="31">
        <v>0</v>
      </c>
      <c r="S161" s="31">
        <v>1736</v>
      </c>
      <c r="T161" s="31"/>
      <c r="U161" s="31">
        <v>16.5</v>
      </c>
      <c r="V161" s="31">
        <v>145</v>
      </c>
      <c r="W161" s="31">
        <v>172</v>
      </c>
      <c r="X161" s="31">
        <v>170.5</v>
      </c>
      <c r="Y161" s="31">
        <v>174</v>
      </c>
      <c r="Z161" s="31">
        <v>169</v>
      </c>
      <c r="AA161" s="31">
        <v>217.5</v>
      </c>
      <c r="AB161" s="31">
        <v>209</v>
      </c>
      <c r="AC161" s="31">
        <v>208.5</v>
      </c>
      <c r="AD161" s="31">
        <v>229</v>
      </c>
      <c r="AE161" s="31">
        <v>0</v>
      </c>
      <c r="AF161" s="31">
        <v>0</v>
      </c>
      <c r="AG161" s="31">
        <v>0</v>
      </c>
      <c r="AH161" s="31">
        <v>0</v>
      </c>
      <c r="AI161" s="31">
        <v>1711</v>
      </c>
      <c r="AJ161" s="31"/>
      <c r="AK161" s="31">
        <v>17.5</v>
      </c>
      <c r="AL161" s="31">
        <v>151</v>
      </c>
      <c r="AM161" s="31">
        <v>149</v>
      </c>
      <c r="AN161" s="31">
        <v>176</v>
      </c>
      <c r="AO161" s="31">
        <v>176.5</v>
      </c>
      <c r="AP161" s="31">
        <v>176.5</v>
      </c>
      <c r="AQ161" s="31">
        <v>182.5</v>
      </c>
      <c r="AR161" s="31">
        <v>226</v>
      </c>
      <c r="AS161" s="31">
        <v>210.5</v>
      </c>
      <c r="AT161" s="31">
        <v>200</v>
      </c>
      <c r="AU161" s="31">
        <v>0</v>
      </c>
      <c r="AV161" s="31">
        <v>0</v>
      </c>
      <c r="AW161" s="31">
        <v>0</v>
      </c>
      <c r="AX161" s="31">
        <v>0</v>
      </c>
      <c r="AY161" s="31">
        <v>1665.5</v>
      </c>
      <c r="AZ161" s="31"/>
      <c r="BA161" s="31">
        <v>16.66</v>
      </c>
      <c r="BB161" s="31">
        <v>155.66</v>
      </c>
      <c r="BC161" s="31">
        <v>159.66</v>
      </c>
      <c r="BD161" s="31">
        <v>175.5</v>
      </c>
      <c r="BE161" s="31">
        <v>176.66</v>
      </c>
      <c r="BF161" s="31"/>
      <c r="BG161">
        <v>884</v>
      </c>
      <c r="BJ161" s="30">
        <f t="shared" si="19"/>
        <v>1720</v>
      </c>
      <c r="BK161" s="30">
        <f t="shared" si="20"/>
        <v>1694.5</v>
      </c>
      <c r="BL161" s="30">
        <f t="shared" si="21"/>
        <v>1648</v>
      </c>
      <c r="BN161" s="30">
        <f t="shared" si="22"/>
        <v>0</v>
      </c>
      <c r="BO161" s="30">
        <f t="shared" si="23"/>
        <v>0</v>
      </c>
      <c r="BP161" s="30">
        <f t="shared" si="24"/>
        <v>0</v>
      </c>
    </row>
    <row r="162" spans="1:68" x14ac:dyDescent="0.35">
      <c r="A162" s="26" t="s">
        <v>327</v>
      </c>
      <c r="B162" t="s">
        <v>8169</v>
      </c>
      <c r="C162" s="25" t="s">
        <v>108</v>
      </c>
      <c r="E162" s="31">
        <v>7</v>
      </c>
      <c r="F162" s="31">
        <v>125</v>
      </c>
      <c r="G162" s="31">
        <v>141</v>
      </c>
      <c r="H162" s="31">
        <v>138</v>
      </c>
      <c r="I162" s="31">
        <v>165.5</v>
      </c>
      <c r="J162" s="31">
        <v>174</v>
      </c>
      <c r="K162" s="31">
        <v>185.5</v>
      </c>
      <c r="L162" s="31">
        <v>180.5</v>
      </c>
      <c r="M162" s="31">
        <v>173</v>
      </c>
      <c r="N162" s="31">
        <v>159.5</v>
      </c>
      <c r="O162" s="31">
        <v>0</v>
      </c>
      <c r="P162" s="31">
        <v>0</v>
      </c>
      <c r="Q162" s="31">
        <v>0</v>
      </c>
      <c r="R162" s="31">
        <v>0</v>
      </c>
      <c r="S162" s="31">
        <v>1449</v>
      </c>
      <c r="T162" s="31"/>
      <c r="U162" s="31">
        <v>5.75</v>
      </c>
      <c r="V162" s="31">
        <v>124.5</v>
      </c>
      <c r="W162" s="31">
        <v>124</v>
      </c>
      <c r="X162" s="31">
        <v>140.5</v>
      </c>
      <c r="Y162" s="31">
        <v>127</v>
      </c>
      <c r="Z162" s="31">
        <v>160.5</v>
      </c>
      <c r="AA162" s="31">
        <v>162</v>
      </c>
      <c r="AB162" s="31">
        <v>173.5</v>
      </c>
      <c r="AC162" s="31">
        <v>179</v>
      </c>
      <c r="AD162" s="31">
        <v>175.5</v>
      </c>
      <c r="AE162" s="31">
        <v>0</v>
      </c>
      <c r="AF162" s="31">
        <v>0</v>
      </c>
      <c r="AG162" s="31">
        <v>0</v>
      </c>
      <c r="AH162" s="31">
        <v>0</v>
      </c>
      <c r="AI162" s="31">
        <v>1372.25</v>
      </c>
      <c r="AJ162" s="31"/>
      <c r="AK162" s="31">
        <v>8</v>
      </c>
      <c r="AL162" s="31">
        <v>109</v>
      </c>
      <c r="AM162" s="31">
        <v>137</v>
      </c>
      <c r="AN162" s="31">
        <v>123.5</v>
      </c>
      <c r="AO162" s="31">
        <v>145.5</v>
      </c>
      <c r="AP162" s="31">
        <v>132.5</v>
      </c>
      <c r="AQ162" s="31">
        <v>160</v>
      </c>
      <c r="AR162" s="31">
        <v>162.5</v>
      </c>
      <c r="AS162" s="31">
        <v>167</v>
      </c>
      <c r="AT162" s="31">
        <v>178.5</v>
      </c>
      <c r="AU162" s="31">
        <v>0</v>
      </c>
      <c r="AV162" s="31">
        <v>0</v>
      </c>
      <c r="AW162" s="31">
        <v>0</v>
      </c>
      <c r="AX162" s="31">
        <v>0</v>
      </c>
      <c r="AY162" s="31">
        <v>1323.5</v>
      </c>
      <c r="AZ162" s="31"/>
      <c r="BA162" s="31">
        <v>6.91</v>
      </c>
      <c r="BB162" s="31">
        <v>119.5</v>
      </c>
      <c r="BC162" s="31">
        <v>134</v>
      </c>
      <c r="BD162" s="31">
        <v>134</v>
      </c>
      <c r="BE162" s="31">
        <v>146</v>
      </c>
      <c r="BF162" s="31"/>
      <c r="BG162">
        <v>10211</v>
      </c>
      <c r="BJ162" s="30">
        <f t="shared" si="19"/>
        <v>1442</v>
      </c>
      <c r="BK162" s="30">
        <f t="shared" si="20"/>
        <v>1366.5</v>
      </c>
      <c r="BL162" s="30">
        <f t="shared" si="21"/>
        <v>1315.5</v>
      </c>
      <c r="BN162" s="30">
        <f t="shared" si="22"/>
        <v>0</v>
      </c>
      <c r="BO162" s="30">
        <f t="shared" si="23"/>
        <v>0</v>
      </c>
      <c r="BP162" s="30">
        <f t="shared" si="24"/>
        <v>0</v>
      </c>
    </row>
    <row r="163" spans="1:68" x14ac:dyDescent="0.35">
      <c r="A163" s="26" t="s">
        <v>329</v>
      </c>
      <c r="B163" t="s">
        <v>8160</v>
      </c>
      <c r="C163" s="25" t="s">
        <v>108</v>
      </c>
      <c r="E163" s="31">
        <v>14</v>
      </c>
      <c r="F163" s="31">
        <v>245</v>
      </c>
      <c r="G163" s="31">
        <v>267.5</v>
      </c>
      <c r="H163" s="31">
        <v>261</v>
      </c>
      <c r="I163" s="31">
        <v>278</v>
      </c>
      <c r="J163" s="31">
        <v>295</v>
      </c>
      <c r="K163" s="31">
        <v>319</v>
      </c>
      <c r="L163" s="31">
        <v>297</v>
      </c>
      <c r="M163" s="31">
        <v>295</v>
      </c>
      <c r="N163" s="31">
        <v>322.5</v>
      </c>
      <c r="O163" s="31">
        <v>0</v>
      </c>
      <c r="P163" s="31">
        <v>0</v>
      </c>
      <c r="Q163" s="31">
        <v>0</v>
      </c>
      <c r="R163" s="31">
        <v>0</v>
      </c>
      <c r="S163" s="31">
        <v>2594</v>
      </c>
      <c r="T163" s="31"/>
      <c r="U163" s="31">
        <v>15</v>
      </c>
      <c r="V163" s="31">
        <v>246</v>
      </c>
      <c r="W163" s="31">
        <v>284.5</v>
      </c>
      <c r="X163" s="31">
        <v>286.5</v>
      </c>
      <c r="Y163" s="31">
        <v>283.5</v>
      </c>
      <c r="Z163" s="31">
        <v>305</v>
      </c>
      <c r="AA163" s="31">
        <v>314</v>
      </c>
      <c r="AB163" s="31">
        <v>324</v>
      </c>
      <c r="AC163" s="31">
        <v>313.5</v>
      </c>
      <c r="AD163" s="31">
        <v>324.5</v>
      </c>
      <c r="AE163" s="31">
        <v>0</v>
      </c>
      <c r="AF163" s="31">
        <v>0</v>
      </c>
      <c r="AG163" s="31">
        <v>0</v>
      </c>
      <c r="AH163" s="31">
        <v>0</v>
      </c>
      <c r="AI163" s="31">
        <v>2696.5</v>
      </c>
      <c r="AJ163" s="31"/>
      <c r="AK163" s="31">
        <v>16.25</v>
      </c>
      <c r="AL163" s="31">
        <v>264</v>
      </c>
      <c r="AM163" s="31">
        <v>270</v>
      </c>
      <c r="AN163" s="31">
        <v>301.5</v>
      </c>
      <c r="AO163" s="31">
        <v>300.5</v>
      </c>
      <c r="AP163" s="31">
        <v>287</v>
      </c>
      <c r="AQ163" s="31">
        <v>316</v>
      </c>
      <c r="AR163" s="31">
        <v>346.5</v>
      </c>
      <c r="AS163" s="31">
        <v>310</v>
      </c>
      <c r="AT163" s="31">
        <v>334</v>
      </c>
      <c r="AU163" s="31">
        <v>0</v>
      </c>
      <c r="AV163" s="31">
        <v>0</v>
      </c>
      <c r="AW163" s="31">
        <v>0</v>
      </c>
      <c r="AX163" s="31">
        <v>0</v>
      </c>
      <c r="AY163" s="31">
        <v>2745.75</v>
      </c>
      <c r="AZ163" s="31"/>
      <c r="BA163" s="31">
        <v>15.08</v>
      </c>
      <c r="BB163" s="31">
        <v>251.66</v>
      </c>
      <c r="BC163" s="31">
        <v>274</v>
      </c>
      <c r="BD163" s="31">
        <v>283</v>
      </c>
      <c r="BE163" s="31">
        <v>287.33</v>
      </c>
      <c r="BF163" s="31"/>
      <c r="BG163">
        <v>8820</v>
      </c>
      <c r="BJ163" s="30">
        <f t="shared" si="19"/>
        <v>2580</v>
      </c>
      <c r="BK163" s="30">
        <f t="shared" si="20"/>
        <v>2681.5</v>
      </c>
      <c r="BL163" s="30">
        <f t="shared" si="21"/>
        <v>2729.5</v>
      </c>
      <c r="BN163" s="30">
        <f t="shared" si="22"/>
        <v>0</v>
      </c>
      <c r="BO163" s="30">
        <f t="shared" si="23"/>
        <v>0</v>
      </c>
      <c r="BP163" s="30">
        <f t="shared" si="24"/>
        <v>0</v>
      </c>
    </row>
    <row r="164" spans="1:68" x14ac:dyDescent="0.35">
      <c r="A164" s="26" t="s">
        <v>331</v>
      </c>
      <c r="B164" t="s">
        <v>8153</v>
      </c>
      <c r="C164" s="25" t="s">
        <v>108</v>
      </c>
      <c r="E164" s="31">
        <v>10.25</v>
      </c>
      <c r="F164" s="31">
        <v>113</v>
      </c>
      <c r="G164" s="31">
        <v>109.5</v>
      </c>
      <c r="H164" s="31">
        <v>118</v>
      </c>
      <c r="I164" s="31">
        <v>145</v>
      </c>
      <c r="J164" s="31">
        <v>145.5</v>
      </c>
      <c r="K164" s="31">
        <v>126.5</v>
      </c>
      <c r="L164" s="31">
        <v>173.5</v>
      </c>
      <c r="M164" s="31">
        <v>150</v>
      </c>
      <c r="N164" s="31">
        <v>154.5</v>
      </c>
      <c r="O164" s="31">
        <v>0</v>
      </c>
      <c r="P164" s="31">
        <v>0</v>
      </c>
      <c r="Q164" s="31">
        <v>0</v>
      </c>
      <c r="R164" s="31">
        <v>0</v>
      </c>
      <c r="S164" s="31">
        <v>1245.75</v>
      </c>
      <c r="T164" s="31"/>
      <c r="U164" s="31">
        <v>8.25</v>
      </c>
      <c r="V164" s="31">
        <v>112</v>
      </c>
      <c r="W164" s="31">
        <v>112</v>
      </c>
      <c r="X164" s="31">
        <v>114</v>
      </c>
      <c r="Y164" s="31">
        <v>111.5</v>
      </c>
      <c r="Z164" s="31">
        <v>148</v>
      </c>
      <c r="AA164" s="31">
        <v>150.5</v>
      </c>
      <c r="AB164" s="31">
        <v>139.5</v>
      </c>
      <c r="AC164" s="31">
        <v>164</v>
      </c>
      <c r="AD164" s="31">
        <v>153.5</v>
      </c>
      <c r="AE164" s="31">
        <v>0</v>
      </c>
      <c r="AF164" s="31">
        <v>0</v>
      </c>
      <c r="AG164" s="31">
        <v>0</v>
      </c>
      <c r="AH164" s="31">
        <v>0</v>
      </c>
      <c r="AI164" s="31">
        <v>1213.25</v>
      </c>
      <c r="AJ164" s="31"/>
      <c r="AK164" s="31">
        <v>15</v>
      </c>
      <c r="AL164" s="31">
        <v>103.5</v>
      </c>
      <c r="AM164" s="31">
        <v>115</v>
      </c>
      <c r="AN164" s="31">
        <v>113</v>
      </c>
      <c r="AO164" s="31">
        <v>111</v>
      </c>
      <c r="AP164" s="31">
        <v>108.5</v>
      </c>
      <c r="AQ164" s="31">
        <v>148.5</v>
      </c>
      <c r="AR164" s="31">
        <v>148</v>
      </c>
      <c r="AS164" s="31">
        <v>143.5</v>
      </c>
      <c r="AT164" s="31">
        <v>167</v>
      </c>
      <c r="AU164" s="31">
        <v>0</v>
      </c>
      <c r="AV164" s="31">
        <v>0</v>
      </c>
      <c r="AW164" s="31">
        <v>0</v>
      </c>
      <c r="AX164" s="31">
        <v>0</v>
      </c>
      <c r="AY164" s="31">
        <v>1173</v>
      </c>
      <c r="AZ164" s="31"/>
      <c r="BA164" s="31">
        <v>11.16</v>
      </c>
      <c r="BB164" s="31">
        <v>109.5</v>
      </c>
      <c r="BC164" s="31">
        <v>112.16</v>
      </c>
      <c r="BD164" s="31">
        <v>115</v>
      </c>
      <c r="BE164" s="31">
        <v>122.5</v>
      </c>
      <c r="BF164" s="31"/>
      <c r="BG164">
        <v>1618</v>
      </c>
      <c r="BJ164" s="30">
        <f t="shared" si="19"/>
        <v>1235.5</v>
      </c>
      <c r="BK164" s="30">
        <f t="shared" si="20"/>
        <v>1205</v>
      </c>
      <c r="BL164" s="30">
        <f t="shared" si="21"/>
        <v>1158</v>
      </c>
      <c r="BN164" s="30">
        <f t="shared" si="22"/>
        <v>0</v>
      </c>
      <c r="BO164" s="30">
        <f t="shared" si="23"/>
        <v>0</v>
      </c>
      <c r="BP164" s="30">
        <f t="shared" si="24"/>
        <v>0</v>
      </c>
    </row>
    <row r="165" spans="1:68" x14ac:dyDescent="0.35">
      <c r="A165" s="26" t="s">
        <v>333</v>
      </c>
      <c r="B165" t="s">
        <v>8145</v>
      </c>
      <c r="C165" s="25" t="s">
        <v>108</v>
      </c>
      <c r="E165" s="31">
        <v>41.75</v>
      </c>
      <c r="F165" s="31">
        <v>213.5</v>
      </c>
      <c r="G165" s="31">
        <v>258</v>
      </c>
      <c r="H165" s="31">
        <v>241.5</v>
      </c>
      <c r="I165" s="31">
        <v>234.5</v>
      </c>
      <c r="J165" s="31">
        <v>273.5</v>
      </c>
      <c r="K165" s="31">
        <v>274.5</v>
      </c>
      <c r="L165" s="31">
        <v>247.5</v>
      </c>
      <c r="M165" s="31">
        <v>261</v>
      </c>
      <c r="N165" s="31">
        <v>255</v>
      </c>
      <c r="O165" s="31">
        <v>0</v>
      </c>
      <c r="P165" s="31">
        <v>0</v>
      </c>
      <c r="Q165" s="31">
        <v>0</v>
      </c>
      <c r="R165" s="31">
        <v>0</v>
      </c>
      <c r="S165" s="31">
        <v>2300.75</v>
      </c>
      <c r="T165" s="31"/>
      <c r="U165" s="31">
        <v>39</v>
      </c>
      <c r="V165" s="31">
        <v>234</v>
      </c>
      <c r="W165" s="31">
        <v>248.5</v>
      </c>
      <c r="X165" s="31">
        <v>262.5</v>
      </c>
      <c r="Y165" s="31">
        <v>250.5</v>
      </c>
      <c r="Z165" s="31">
        <v>239.5</v>
      </c>
      <c r="AA165" s="31">
        <v>274</v>
      </c>
      <c r="AB165" s="31">
        <v>284</v>
      </c>
      <c r="AC165" s="31">
        <v>260</v>
      </c>
      <c r="AD165" s="31">
        <v>263</v>
      </c>
      <c r="AE165" s="31">
        <v>0</v>
      </c>
      <c r="AF165" s="31">
        <v>0</v>
      </c>
      <c r="AG165" s="31">
        <v>0</v>
      </c>
      <c r="AH165" s="31">
        <v>0</v>
      </c>
      <c r="AI165" s="31">
        <v>2355</v>
      </c>
      <c r="AJ165" s="31"/>
      <c r="AK165" s="31">
        <v>35.75</v>
      </c>
      <c r="AL165" s="31">
        <v>235</v>
      </c>
      <c r="AM165" s="31">
        <v>230.5</v>
      </c>
      <c r="AN165" s="31">
        <v>249</v>
      </c>
      <c r="AO165" s="31">
        <v>252.5</v>
      </c>
      <c r="AP165" s="31">
        <v>242.5</v>
      </c>
      <c r="AQ165" s="31">
        <v>241</v>
      </c>
      <c r="AR165" s="31">
        <v>268.5</v>
      </c>
      <c r="AS165" s="31">
        <v>276.5</v>
      </c>
      <c r="AT165" s="31">
        <v>255</v>
      </c>
      <c r="AU165" s="31">
        <v>0</v>
      </c>
      <c r="AV165" s="31">
        <v>0</v>
      </c>
      <c r="AW165" s="31">
        <v>0</v>
      </c>
      <c r="AX165" s="31">
        <v>0</v>
      </c>
      <c r="AY165" s="31">
        <v>2286.25</v>
      </c>
      <c r="AZ165" s="31"/>
      <c r="BA165" s="31">
        <v>38.83</v>
      </c>
      <c r="BB165" s="31">
        <v>227.5</v>
      </c>
      <c r="BC165" s="31">
        <v>245.66</v>
      </c>
      <c r="BD165" s="31">
        <v>251</v>
      </c>
      <c r="BE165" s="31">
        <v>245.83</v>
      </c>
      <c r="BF165" s="31"/>
      <c r="BG165">
        <v>12965</v>
      </c>
      <c r="BJ165" s="30">
        <f t="shared" si="19"/>
        <v>2259</v>
      </c>
      <c r="BK165" s="30">
        <f t="shared" si="20"/>
        <v>2316</v>
      </c>
      <c r="BL165" s="30">
        <f t="shared" si="21"/>
        <v>2250.5</v>
      </c>
      <c r="BN165" s="30">
        <f t="shared" si="22"/>
        <v>0</v>
      </c>
      <c r="BO165" s="30">
        <f t="shared" si="23"/>
        <v>0</v>
      </c>
      <c r="BP165" s="30">
        <f t="shared" si="24"/>
        <v>0</v>
      </c>
    </row>
    <row r="166" spans="1:68" x14ac:dyDescent="0.35">
      <c r="A166" s="26" t="s">
        <v>335</v>
      </c>
      <c r="B166" t="s">
        <v>8137</v>
      </c>
      <c r="C166" s="25" t="s">
        <v>108</v>
      </c>
      <c r="E166" s="31">
        <v>8.25</v>
      </c>
      <c r="F166" s="31">
        <v>83.25</v>
      </c>
      <c r="G166" s="31">
        <v>111</v>
      </c>
      <c r="H166" s="31">
        <v>125</v>
      </c>
      <c r="I166" s="31">
        <v>119.5</v>
      </c>
      <c r="J166" s="31">
        <v>115.5</v>
      </c>
      <c r="K166" s="31">
        <v>104</v>
      </c>
      <c r="L166" s="31">
        <v>105</v>
      </c>
      <c r="M166" s="31">
        <v>112.5</v>
      </c>
      <c r="N166" s="31">
        <v>101</v>
      </c>
      <c r="O166" s="31">
        <v>0</v>
      </c>
      <c r="P166" s="31">
        <v>0</v>
      </c>
      <c r="Q166" s="31">
        <v>0</v>
      </c>
      <c r="R166" s="31">
        <v>0</v>
      </c>
      <c r="S166" s="31">
        <v>985</v>
      </c>
      <c r="T166" s="31"/>
      <c r="U166" s="31">
        <v>6.25</v>
      </c>
      <c r="V166" s="31">
        <v>104</v>
      </c>
      <c r="W166" s="31">
        <v>92.5</v>
      </c>
      <c r="X166" s="31">
        <v>117.5</v>
      </c>
      <c r="Y166" s="31">
        <v>126.5</v>
      </c>
      <c r="Z166" s="31">
        <v>110.5</v>
      </c>
      <c r="AA166" s="31">
        <v>105.5</v>
      </c>
      <c r="AB166" s="31">
        <v>101.5</v>
      </c>
      <c r="AC166" s="31">
        <v>100.5</v>
      </c>
      <c r="AD166" s="31">
        <v>105.5</v>
      </c>
      <c r="AE166" s="31">
        <v>0</v>
      </c>
      <c r="AF166" s="31">
        <v>0</v>
      </c>
      <c r="AG166" s="31">
        <v>0</v>
      </c>
      <c r="AH166" s="31">
        <v>0</v>
      </c>
      <c r="AI166" s="31">
        <v>970.25</v>
      </c>
      <c r="AJ166" s="31"/>
      <c r="AK166" s="31">
        <v>5.25</v>
      </c>
      <c r="AL166" s="31">
        <v>90.5</v>
      </c>
      <c r="AM166" s="31">
        <v>100</v>
      </c>
      <c r="AN166" s="31">
        <v>89</v>
      </c>
      <c r="AO166" s="31">
        <v>88.5</v>
      </c>
      <c r="AP166" s="31">
        <v>110.5</v>
      </c>
      <c r="AQ166" s="31">
        <v>91</v>
      </c>
      <c r="AR166" s="31">
        <v>87.5</v>
      </c>
      <c r="AS166" s="31">
        <v>90.5</v>
      </c>
      <c r="AT166" s="31">
        <v>90</v>
      </c>
      <c r="AU166" s="31">
        <v>0</v>
      </c>
      <c r="AV166" s="31">
        <v>0</v>
      </c>
      <c r="AW166" s="31">
        <v>0</v>
      </c>
      <c r="AX166" s="31">
        <v>0</v>
      </c>
      <c r="AY166" s="31">
        <v>842.75</v>
      </c>
      <c r="AZ166" s="31"/>
      <c r="BA166" s="31">
        <v>6.58</v>
      </c>
      <c r="BB166" s="31">
        <v>92.58</v>
      </c>
      <c r="BC166" s="31">
        <v>101.16</v>
      </c>
      <c r="BD166" s="31">
        <v>110.5</v>
      </c>
      <c r="BE166" s="31">
        <v>111.5</v>
      </c>
      <c r="BF166" s="31"/>
      <c r="BG166">
        <v>5945</v>
      </c>
      <c r="BJ166" s="30">
        <f t="shared" si="19"/>
        <v>976.75</v>
      </c>
      <c r="BK166" s="30">
        <f t="shared" si="20"/>
        <v>964</v>
      </c>
      <c r="BL166" s="30">
        <f t="shared" si="21"/>
        <v>837.5</v>
      </c>
      <c r="BN166" s="30">
        <f t="shared" si="22"/>
        <v>0</v>
      </c>
      <c r="BO166" s="30">
        <f t="shared" si="23"/>
        <v>0</v>
      </c>
      <c r="BP166" s="30">
        <f t="shared" si="24"/>
        <v>0</v>
      </c>
    </row>
    <row r="167" spans="1:68" x14ac:dyDescent="0.35">
      <c r="A167" s="26" t="s">
        <v>337</v>
      </c>
      <c r="B167" t="s">
        <v>8129</v>
      </c>
      <c r="C167" s="25" t="s">
        <v>108</v>
      </c>
      <c r="E167" s="31">
        <v>12.25</v>
      </c>
      <c r="F167" s="31">
        <v>198</v>
      </c>
      <c r="G167" s="31">
        <v>221</v>
      </c>
      <c r="H167" s="31">
        <v>222</v>
      </c>
      <c r="I167" s="31">
        <v>234</v>
      </c>
      <c r="J167" s="31">
        <v>250</v>
      </c>
      <c r="K167" s="31">
        <v>246</v>
      </c>
      <c r="L167" s="31">
        <v>244</v>
      </c>
      <c r="M167" s="31">
        <v>227.5</v>
      </c>
      <c r="N167" s="31">
        <v>199.5</v>
      </c>
      <c r="O167" s="31">
        <v>0</v>
      </c>
      <c r="P167" s="31">
        <v>0</v>
      </c>
      <c r="Q167" s="31">
        <v>0</v>
      </c>
      <c r="R167" s="31">
        <v>0</v>
      </c>
      <c r="S167" s="31">
        <v>2054.25</v>
      </c>
      <c r="T167" s="31"/>
      <c r="U167" s="31">
        <v>10.5</v>
      </c>
      <c r="V167" s="31">
        <v>192.5</v>
      </c>
      <c r="W167" s="31">
        <v>228.5</v>
      </c>
      <c r="X167" s="31">
        <v>220</v>
      </c>
      <c r="Y167" s="31">
        <v>230</v>
      </c>
      <c r="Z167" s="31">
        <v>227</v>
      </c>
      <c r="AA167" s="31">
        <v>258.5</v>
      </c>
      <c r="AB167" s="31">
        <v>239.5</v>
      </c>
      <c r="AC167" s="31">
        <v>239</v>
      </c>
      <c r="AD167" s="31">
        <v>228</v>
      </c>
      <c r="AE167" s="31">
        <v>0</v>
      </c>
      <c r="AF167" s="31">
        <v>0</v>
      </c>
      <c r="AG167" s="31">
        <v>0</v>
      </c>
      <c r="AH167" s="31">
        <v>0</v>
      </c>
      <c r="AI167" s="31">
        <v>2073.5</v>
      </c>
      <c r="AJ167" s="31"/>
      <c r="AK167" s="31">
        <v>14.75</v>
      </c>
      <c r="AL167" s="31">
        <v>193.5</v>
      </c>
      <c r="AM167" s="31">
        <v>224.5</v>
      </c>
      <c r="AN167" s="31">
        <v>240</v>
      </c>
      <c r="AO167" s="31">
        <v>212</v>
      </c>
      <c r="AP167" s="31">
        <v>217.5</v>
      </c>
      <c r="AQ167" s="31">
        <v>210.5</v>
      </c>
      <c r="AR167" s="31">
        <v>254</v>
      </c>
      <c r="AS167" s="31">
        <v>248.5</v>
      </c>
      <c r="AT167" s="31">
        <v>228.5</v>
      </c>
      <c r="AU167" s="31">
        <v>0</v>
      </c>
      <c r="AV167" s="31">
        <v>0</v>
      </c>
      <c r="AW167" s="31">
        <v>0</v>
      </c>
      <c r="AX167" s="31">
        <v>0</v>
      </c>
      <c r="AY167" s="31">
        <v>2043.75</v>
      </c>
      <c r="AZ167" s="31"/>
      <c r="BA167" s="31">
        <v>12.5</v>
      </c>
      <c r="BB167" s="31">
        <v>194.66</v>
      </c>
      <c r="BC167" s="31">
        <v>224.66</v>
      </c>
      <c r="BD167" s="31">
        <v>227.33</v>
      </c>
      <c r="BE167" s="31">
        <v>225.33</v>
      </c>
      <c r="BF167" s="31"/>
      <c r="BG167">
        <v>13799</v>
      </c>
      <c r="BJ167" s="30">
        <f t="shared" si="19"/>
        <v>2042</v>
      </c>
      <c r="BK167" s="30">
        <f t="shared" si="20"/>
        <v>2063</v>
      </c>
      <c r="BL167" s="30">
        <f t="shared" si="21"/>
        <v>2029</v>
      </c>
      <c r="BN167" s="30">
        <f t="shared" si="22"/>
        <v>0</v>
      </c>
      <c r="BO167" s="30">
        <f t="shared" si="23"/>
        <v>0</v>
      </c>
      <c r="BP167" s="30">
        <f t="shared" si="24"/>
        <v>0</v>
      </c>
    </row>
    <row r="168" spans="1:68" x14ac:dyDescent="0.35">
      <c r="A168" s="26" t="s">
        <v>339</v>
      </c>
      <c r="B168" t="s">
        <v>8120</v>
      </c>
      <c r="C168" s="25" t="s">
        <v>108</v>
      </c>
      <c r="E168" s="31">
        <v>7.25</v>
      </c>
      <c r="F168" s="31">
        <v>238</v>
      </c>
      <c r="G168" s="31">
        <v>258</v>
      </c>
      <c r="H168" s="31">
        <v>291</v>
      </c>
      <c r="I168" s="31">
        <v>274.5</v>
      </c>
      <c r="J168" s="31">
        <v>293</v>
      </c>
      <c r="K168" s="31">
        <v>311</v>
      </c>
      <c r="L168" s="31">
        <v>309</v>
      </c>
      <c r="M168" s="31">
        <v>291.5</v>
      </c>
      <c r="N168" s="31">
        <v>333</v>
      </c>
      <c r="O168" s="31">
        <v>0</v>
      </c>
      <c r="P168" s="31">
        <v>0</v>
      </c>
      <c r="Q168" s="31">
        <v>0</v>
      </c>
      <c r="R168" s="31">
        <v>0</v>
      </c>
      <c r="S168" s="31">
        <v>2606.25</v>
      </c>
      <c r="T168" s="31"/>
      <c r="U168" s="31">
        <v>7.75</v>
      </c>
      <c r="V168" s="31">
        <v>256.5</v>
      </c>
      <c r="W168" s="31">
        <v>263.5</v>
      </c>
      <c r="X168" s="31">
        <v>262.5</v>
      </c>
      <c r="Y168" s="31">
        <v>286.5</v>
      </c>
      <c r="Z168" s="31">
        <v>270</v>
      </c>
      <c r="AA168" s="31">
        <v>295.5</v>
      </c>
      <c r="AB168" s="31">
        <v>305</v>
      </c>
      <c r="AC168" s="31">
        <v>286</v>
      </c>
      <c r="AD168" s="31">
        <v>293</v>
      </c>
      <c r="AE168" s="31">
        <v>0</v>
      </c>
      <c r="AF168" s="31">
        <v>0</v>
      </c>
      <c r="AG168" s="31">
        <v>0</v>
      </c>
      <c r="AH168" s="31">
        <v>0</v>
      </c>
      <c r="AI168" s="31">
        <v>2526.25</v>
      </c>
      <c r="AJ168" s="31"/>
      <c r="AK168" s="31">
        <v>7.25</v>
      </c>
      <c r="AL168" s="31">
        <v>253.5</v>
      </c>
      <c r="AM168" s="31">
        <v>273</v>
      </c>
      <c r="AN168" s="31">
        <v>262.5</v>
      </c>
      <c r="AO168" s="31">
        <v>268</v>
      </c>
      <c r="AP168" s="31">
        <v>289</v>
      </c>
      <c r="AQ168" s="31">
        <v>275</v>
      </c>
      <c r="AR168" s="31">
        <v>316.5</v>
      </c>
      <c r="AS168" s="31">
        <v>324.5</v>
      </c>
      <c r="AT168" s="31">
        <v>295.5</v>
      </c>
      <c r="AU168" s="31">
        <v>0</v>
      </c>
      <c r="AV168" s="31">
        <v>0</v>
      </c>
      <c r="AW168" s="31">
        <v>0</v>
      </c>
      <c r="AX168" s="31">
        <v>0</v>
      </c>
      <c r="AY168" s="31">
        <v>2564.75</v>
      </c>
      <c r="AZ168" s="31"/>
      <c r="BA168" s="31">
        <v>7.41</v>
      </c>
      <c r="BB168" s="31">
        <v>249.33</v>
      </c>
      <c r="BC168" s="31">
        <v>264.83</v>
      </c>
      <c r="BD168" s="31">
        <v>272</v>
      </c>
      <c r="BE168" s="31">
        <v>276.33</v>
      </c>
      <c r="BF168" s="31"/>
      <c r="BG168">
        <v>6772</v>
      </c>
      <c r="BJ168" s="30">
        <f t="shared" si="19"/>
        <v>2599</v>
      </c>
      <c r="BK168" s="30">
        <f t="shared" si="20"/>
        <v>2518.5</v>
      </c>
      <c r="BL168" s="30">
        <f t="shared" si="21"/>
        <v>2557.5</v>
      </c>
      <c r="BN168" s="30">
        <f t="shared" si="22"/>
        <v>0</v>
      </c>
      <c r="BO168" s="30">
        <f t="shared" si="23"/>
        <v>0</v>
      </c>
      <c r="BP168" s="30">
        <f t="shared" si="24"/>
        <v>0</v>
      </c>
    </row>
    <row r="169" spans="1:68" x14ac:dyDescent="0.35">
      <c r="A169" s="26" t="s">
        <v>341</v>
      </c>
      <c r="B169" t="s">
        <v>8112</v>
      </c>
      <c r="C169" s="25" t="s">
        <v>108</v>
      </c>
      <c r="E169" s="31">
        <v>2.25</v>
      </c>
      <c r="F169" s="31">
        <v>91</v>
      </c>
      <c r="G169" s="31">
        <v>76.5</v>
      </c>
      <c r="H169" s="31">
        <v>103</v>
      </c>
      <c r="I169" s="31">
        <v>95</v>
      </c>
      <c r="J169" s="31">
        <v>111</v>
      </c>
      <c r="K169" s="31">
        <v>124.5</v>
      </c>
      <c r="L169" s="31">
        <v>128.5</v>
      </c>
      <c r="M169" s="31">
        <v>101</v>
      </c>
      <c r="N169" s="31">
        <v>93</v>
      </c>
      <c r="O169" s="31">
        <v>0</v>
      </c>
      <c r="P169" s="31">
        <v>0</v>
      </c>
      <c r="Q169" s="31">
        <v>0</v>
      </c>
      <c r="R169" s="31">
        <v>0</v>
      </c>
      <c r="S169" s="31">
        <v>925.75</v>
      </c>
      <c r="T169" s="31"/>
      <c r="U169" s="31">
        <v>4</v>
      </c>
      <c r="V169" s="31">
        <v>79</v>
      </c>
      <c r="W169" s="31">
        <v>108.5</v>
      </c>
      <c r="X169" s="31">
        <v>75.5</v>
      </c>
      <c r="Y169" s="31">
        <v>110.5</v>
      </c>
      <c r="Z169" s="31">
        <v>95.5</v>
      </c>
      <c r="AA169" s="31">
        <v>121.5</v>
      </c>
      <c r="AB169" s="31">
        <v>134</v>
      </c>
      <c r="AC169" s="31">
        <v>135</v>
      </c>
      <c r="AD169" s="31">
        <v>109</v>
      </c>
      <c r="AE169" s="31">
        <v>0</v>
      </c>
      <c r="AF169" s="31">
        <v>0</v>
      </c>
      <c r="AG169" s="31">
        <v>0</v>
      </c>
      <c r="AH169" s="31">
        <v>0</v>
      </c>
      <c r="AI169" s="31">
        <v>972.5</v>
      </c>
      <c r="AJ169" s="31"/>
      <c r="AK169" s="31">
        <v>2</v>
      </c>
      <c r="AL169" s="31">
        <v>74</v>
      </c>
      <c r="AM169" s="31">
        <v>90.5</v>
      </c>
      <c r="AN169" s="31">
        <v>107</v>
      </c>
      <c r="AO169" s="31">
        <v>79</v>
      </c>
      <c r="AP169" s="31">
        <v>119</v>
      </c>
      <c r="AQ169" s="31">
        <v>101.5</v>
      </c>
      <c r="AR169" s="31">
        <v>129</v>
      </c>
      <c r="AS169" s="31">
        <v>132</v>
      </c>
      <c r="AT169" s="31">
        <v>139</v>
      </c>
      <c r="AU169" s="31">
        <v>0</v>
      </c>
      <c r="AV169" s="31">
        <v>0</v>
      </c>
      <c r="AW169" s="31">
        <v>0</v>
      </c>
      <c r="AX169" s="31">
        <v>0</v>
      </c>
      <c r="AY169" s="31">
        <v>973</v>
      </c>
      <c r="AZ169" s="31"/>
      <c r="BA169" s="31">
        <v>2.75</v>
      </c>
      <c r="BB169" s="31">
        <v>81.33</v>
      </c>
      <c r="BC169" s="31">
        <v>91.83</v>
      </c>
      <c r="BD169" s="31">
        <v>95.16</v>
      </c>
      <c r="BE169" s="31">
        <v>94.83</v>
      </c>
      <c r="BF169" s="31"/>
      <c r="BG169">
        <v>13431</v>
      </c>
      <c r="BJ169" s="30">
        <f t="shared" si="19"/>
        <v>923.5</v>
      </c>
      <c r="BK169" s="30">
        <f t="shared" si="20"/>
        <v>968.5</v>
      </c>
      <c r="BL169" s="30">
        <f t="shared" si="21"/>
        <v>971</v>
      </c>
      <c r="BN169" s="30">
        <f t="shared" si="22"/>
        <v>0</v>
      </c>
      <c r="BO169" s="30">
        <f t="shared" si="23"/>
        <v>0</v>
      </c>
      <c r="BP169" s="30">
        <f t="shared" si="24"/>
        <v>0</v>
      </c>
    </row>
    <row r="170" spans="1:68" x14ac:dyDescent="0.35">
      <c r="A170" s="26" t="s">
        <v>343</v>
      </c>
      <c r="B170" t="s">
        <v>8104</v>
      </c>
      <c r="C170" s="25" t="s">
        <v>108</v>
      </c>
      <c r="E170" s="31">
        <v>7</v>
      </c>
      <c r="F170" s="31">
        <v>133.5</v>
      </c>
      <c r="G170" s="31">
        <v>145</v>
      </c>
      <c r="H170" s="31">
        <v>173</v>
      </c>
      <c r="I170" s="31">
        <v>152</v>
      </c>
      <c r="J170" s="31">
        <v>175.5</v>
      </c>
      <c r="K170" s="31">
        <v>199</v>
      </c>
      <c r="L170" s="31">
        <v>175</v>
      </c>
      <c r="M170" s="31">
        <v>197.5</v>
      </c>
      <c r="N170" s="31">
        <v>174.5</v>
      </c>
      <c r="O170" s="31">
        <v>0</v>
      </c>
      <c r="P170" s="31">
        <v>0</v>
      </c>
      <c r="Q170" s="31">
        <v>0</v>
      </c>
      <c r="R170" s="31">
        <v>0</v>
      </c>
      <c r="S170" s="31">
        <v>1532</v>
      </c>
      <c r="T170" s="31"/>
      <c r="U170" s="31">
        <v>10.25</v>
      </c>
      <c r="V170" s="31">
        <v>124.5</v>
      </c>
      <c r="W170" s="31">
        <v>145</v>
      </c>
      <c r="X170" s="31">
        <v>151</v>
      </c>
      <c r="Y170" s="31">
        <v>177.5</v>
      </c>
      <c r="Z170" s="31">
        <v>147.5</v>
      </c>
      <c r="AA170" s="31">
        <v>195</v>
      </c>
      <c r="AB170" s="31">
        <v>210</v>
      </c>
      <c r="AC170" s="31">
        <v>180.5</v>
      </c>
      <c r="AD170" s="31">
        <v>213</v>
      </c>
      <c r="AE170" s="31">
        <v>0</v>
      </c>
      <c r="AF170" s="31">
        <v>0</v>
      </c>
      <c r="AG170" s="31">
        <v>0</v>
      </c>
      <c r="AH170" s="31">
        <v>0</v>
      </c>
      <c r="AI170" s="31">
        <v>1554.25</v>
      </c>
      <c r="AJ170" s="31"/>
      <c r="AK170" s="31">
        <v>8.25</v>
      </c>
      <c r="AL170" s="31">
        <v>144</v>
      </c>
      <c r="AM170" s="31">
        <v>132</v>
      </c>
      <c r="AN170" s="31">
        <v>167.5</v>
      </c>
      <c r="AO170" s="31">
        <v>147</v>
      </c>
      <c r="AP170" s="31">
        <v>185</v>
      </c>
      <c r="AQ170" s="31">
        <v>175.5</v>
      </c>
      <c r="AR170" s="31">
        <v>206.5</v>
      </c>
      <c r="AS170" s="31">
        <v>206.5</v>
      </c>
      <c r="AT170" s="31">
        <v>192</v>
      </c>
      <c r="AU170" s="31">
        <v>0</v>
      </c>
      <c r="AV170" s="31">
        <v>0</v>
      </c>
      <c r="AW170" s="31">
        <v>0</v>
      </c>
      <c r="AX170" s="31">
        <v>0</v>
      </c>
      <c r="AY170" s="31">
        <v>1564.25</v>
      </c>
      <c r="AZ170" s="31"/>
      <c r="BA170" s="31">
        <v>8.5</v>
      </c>
      <c r="BB170" s="31">
        <v>134</v>
      </c>
      <c r="BC170" s="31">
        <v>140.66</v>
      </c>
      <c r="BD170" s="31">
        <v>163.83000000000001</v>
      </c>
      <c r="BE170" s="31">
        <v>158.83000000000001</v>
      </c>
      <c r="BF170" s="31"/>
      <c r="BG170">
        <v>4646</v>
      </c>
      <c r="BJ170" s="30">
        <f t="shared" si="19"/>
        <v>1525</v>
      </c>
      <c r="BK170" s="30">
        <f t="shared" si="20"/>
        <v>1544</v>
      </c>
      <c r="BL170" s="30">
        <f t="shared" si="21"/>
        <v>1556</v>
      </c>
      <c r="BN170" s="30">
        <f t="shared" si="22"/>
        <v>0</v>
      </c>
      <c r="BO170" s="30">
        <f t="shared" si="23"/>
        <v>0</v>
      </c>
      <c r="BP170" s="30">
        <f t="shared" si="24"/>
        <v>0</v>
      </c>
    </row>
    <row r="171" spans="1:68" x14ac:dyDescent="0.35">
      <c r="A171" s="26" t="s">
        <v>345</v>
      </c>
      <c r="B171" t="s">
        <v>8096</v>
      </c>
      <c r="C171" s="25" t="s">
        <v>108</v>
      </c>
      <c r="E171" s="31">
        <v>4.25</v>
      </c>
      <c r="F171" s="31">
        <v>179.5</v>
      </c>
      <c r="G171" s="31">
        <v>194</v>
      </c>
      <c r="H171" s="31">
        <v>195.5</v>
      </c>
      <c r="I171" s="31">
        <v>209</v>
      </c>
      <c r="J171" s="31">
        <v>247</v>
      </c>
      <c r="K171" s="31">
        <v>209.5</v>
      </c>
      <c r="L171" s="31">
        <v>196.5</v>
      </c>
      <c r="M171" s="31">
        <v>205</v>
      </c>
      <c r="N171" s="31">
        <v>209</v>
      </c>
      <c r="O171" s="31">
        <v>0</v>
      </c>
      <c r="P171" s="31">
        <v>0</v>
      </c>
      <c r="Q171" s="31">
        <v>0</v>
      </c>
      <c r="R171" s="31">
        <v>0</v>
      </c>
      <c r="S171" s="31">
        <v>1849.25</v>
      </c>
      <c r="T171" s="31"/>
      <c r="U171" s="31">
        <v>4</v>
      </c>
      <c r="V171" s="31">
        <v>185.5</v>
      </c>
      <c r="W171" s="31">
        <v>186.5</v>
      </c>
      <c r="X171" s="31">
        <v>208.5</v>
      </c>
      <c r="Y171" s="31">
        <v>187.5</v>
      </c>
      <c r="Z171" s="31">
        <v>192.5</v>
      </c>
      <c r="AA171" s="31">
        <v>237.5</v>
      </c>
      <c r="AB171" s="31">
        <v>206.5</v>
      </c>
      <c r="AC171" s="31">
        <v>186.5</v>
      </c>
      <c r="AD171" s="31">
        <v>197</v>
      </c>
      <c r="AE171" s="31">
        <v>0</v>
      </c>
      <c r="AF171" s="31">
        <v>0</v>
      </c>
      <c r="AG171" s="31">
        <v>0</v>
      </c>
      <c r="AH171" s="31">
        <v>0</v>
      </c>
      <c r="AI171" s="31">
        <v>1792</v>
      </c>
      <c r="AJ171" s="31"/>
      <c r="AK171" s="31">
        <v>3.75</v>
      </c>
      <c r="AL171" s="31">
        <v>179</v>
      </c>
      <c r="AM171" s="31">
        <v>203.5</v>
      </c>
      <c r="AN171" s="31">
        <v>165.5</v>
      </c>
      <c r="AO171" s="31">
        <v>197</v>
      </c>
      <c r="AP171" s="31">
        <v>173.5</v>
      </c>
      <c r="AQ171" s="31">
        <v>181.5</v>
      </c>
      <c r="AR171" s="31">
        <v>221.5</v>
      </c>
      <c r="AS171" s="31">
        <v>206</v>
      </c>
      <c r="AT171" s="31">
        <v>188</v>
      </c>
      <c r="AU171" s="31">
        <v>0</v>
      </c>
      <c r="AV171" s="31">
        <v>0</v>
      </c>
      <c r="AW171" s="31">
        <v>0</v>
      </c>
      <c r="AX171" s="31">
        <v>0</v>
      </c>
      <c r="AY171" s="31">
        <v>1719.25</v>
      </c>
      <c r="AZ171" s="31"/>
      <c r="BA171" s="31">
        <v>4</v>
      </c>
      <c r="BB171" s="31">
        <v>181.33</v>
      </c>
      <c r="BC171" s="31">
        <v>194.66</v>
      </c>
      <c r="BD171" s="31">
        <v>189.83</v>
      </c>
      <c r="BE171" s="31">
        <v>197.83</v>
      </c>
      <c r="BF171" s="31"/>
      <c r="BG171">
        <v>12564</v>
      </c>
      <c r="BJ171" s="30">
        <f t="shared" si="19"/>
        <v>1845</v>
      </c>
      <c r="BK171" s="30">
        <f t="shared" si="20"/>
        <v>1788</v>
      </c>
      <c r="BL171" s="30">
        <f t="shared" si="21"/>
        <v>1715.5</v>
      </c>
      <c r="BN171" s="30">
        <f t="shared" si="22"/>
        <v>0</v>
      </c>
      <c r="BO171" s="30">
        <f t="shared" si="23"/>
        <v>0</v>
      </c>
      <c r="BP171" s="30">
        <f t="shared" si="24"/>
        <v>0</v>
      </c>
    </row>
    <row r="172" spans="1:68" x14ac:dyDescent="0.35">
      <c r="A172" s="26" t="s">
        <v>347</v>
      </c>
      <c r="B172" t="s">
        <v>8088</v>
      </c>
      <c r="C172" s="25" t="s">
        <v>108</v>
      </c>
      <c r="E172" s="31">
        <v>6.25</v>
      </c>
      <c r="F172" s="31">
        <v>95.5</v>
      </c>
      <c r="G172" s="31">
        <v>102.5</v>
      </c>
      <c r="H172" s="31">
        <v>98</v>
      </c>
      <c r="I172" s="31">
        <v>95.5</v>
      </c>
      <c r="J172" s="31">
        <v>97</v>
      </c>
      <c r="K172" s="31">
        <v>118.5</v>
      </c>
      <c r="L172" s="31">
        <v>119</v>
      </c>
      <c r="M172" s="31">
        <v>127</v>
      </c>
      <c r="N172" s="31">
        <v>115</v>
      </c>
      <c r="O172" s="31">
        <v>0</v>
      </c>
      <c r="P172" s="31">
        <v>0</v>
      </c>
      <c r="Q172" s="31">
        <v>0</v>
      </c>
      <c r="R172" s="31">
        <v>0</v>
      </c>
      <c r="S172" s="31">
        <v>974.25</v>
      </c>
      <c r="T172" s="31"/>
      <c r="U172" s="31">
        <v>5.5</v>
      </c>
      <c r="V172" s="31">
        <v>85.5</v>
      </c>
      <c r="W172" s="31">
        <v>104.5</v>
      </c>
      <c r="X172" s="31">
        <v>94</v>
      </c>
      <c r="Y172" s="31">
        <v>98.5</v>
      </c>
      <c r="Z172" s="31">
        <v>95.5</v>
      </c>
      <c r="AA172" s="31">
        <v>103</v>
      </c>
      <c r="AB172" s="31">
        <v>111.5</v>
      </c>
      <c r="AC172" s="31">
        <v>124.5</v>
      </c>
      <c r="AD172" s="31">
        <v>131</v>
      </c>
      <c r="AE172" s="31">
        <v>0</v>
      </c>
      <c r="AF172" s="31">
        <v>0</v>
      </c>
      <c r="AG172" s="31">
        <v>0</v>
      </c>
      <c r="AH172" s="31">
        <v>0</v>
      </c>
      <c r="AI172" s="31">
        <v>953.5</v>
      </c>
      <c r="AJ172" s="31"/>
      <c r="AK172" s="31">
        <v>4.75</v>
      </c>
      <c r="AL172" s="31">
        <v>69</v>
      </c>
      <c r="AM172" s="31">
        <v>101.5</v>
      </c>
      <c r="AN172" s="31">
        <v>95</v>
      </c>
      <c r="AO172" s="31">
        <v>89.5</v>
      </c>
      <c r="AP172" s="31">
        <v>91</v>
      </c>
      <c r="AQ172" s="31">
        <v>103</v>
      </c>
      <c r="AR172" s="31">
        <v>100.5</v>
      </c>
      <c r="AS172" s="31">
        <v>119</v>
      </c>
      <c r="AT172" s="31">
        <v>118.5</v>
      </c>
      <c r="AU172" s="31">
        <v>0</v>
      </c>
      <c r="AV172" s="31">
        <v>0</v>
      </c>
      <c r="AW172" s="31">
        <v>0</v>
      </c>
      <c r="AX172" s="31">
        <v>0</v>
      </c>
      <c r="AY172" s="31">
        <v>891.75</v>
      </c>
      <c r="AZ172" s="31"/>
      <c r="BA172" s="31">
        <v>5.5</v>
      </c>
      <c r="BB172" s="31">
        <v>83.33</v>
      </c>
      <c r="BC172" s="31">
        <v>102.83</v>
      </c>
      <c r="BD172" s="31">
        <v>95.66</v>
      </c>
      <c r="BE172" s="31">
        <v>94.5</v>
      </c>
      <c r="BF172" s="31"/>
      <c r="BG172">
        <v>6758</v>
      </c>
      <c r="BJ172" s="30">
        <f t="shared" si="19"/>
        <v>968</v>
      </c>
      <c r="BK172" s="30">
        <f t="shared" si="20"/>
        <v>948</v>
      </c>
      <c r="BL172" s="30">
        <f t="shared" si="21"/>
        <v>887</v>
      </c>
      <c r="BN172" s="30">
        <f t="shared" si="22"/>
        <v>0</v>
      </c>
      <c r="BO172" s="30">
        <f t="shared" si="23"/>
        <v>0</v>
      </c>
      <c r="BP172" s="30">
        <f t="shared" si="24"/>
        <v>0</v>
      </c>
    </row>
    <row r="173" spans="1:68" x14ac:dyDescent="0.35">
      <c r="A173" s="26" t="s">
        <v>349</v>
      </c>
      <c r="B173" t="s">
        <v>8079</v>
      </c>
      <c r="C173" s="25" t="s">
        <v>108</v>
      </c>
      <c r="E173" s="31">
        <v>18.25</v>
      </c>
      <c r="F173" s="31">
        <v>200</v>
      </c>
      <c r="G173" s="31">
        <v>184</v>
      </c>
      <c r="H173" s="31">
        <v>197.5</v>
      </c>
      <c r="I173" s="31">
        <v>200.5</v>
      </c>
      <c r="J173" s="31">
        <v>216.5</v>
      </c>
      <c r="K173" s="31">
        <v>215.5</v>
      </c>
      <c r="L173" s="31">
        <v>215</v>
      </c>
      <c r="M173" s="31">
        <v>252.5</v>
      </c>
      <c r="N173" s="31">
        <v>266</v>
      </c>
      <c r="O173" s="31">
        <v>0</v>
      </c>
      <c r="P173" s="31">
        <v>0</v>
      </c>
      <c r="Q173" s="31">
        <v>0</v>
      </c>
      <c r="R173" s="31">
        <v>0</v>
      </c>
      <c r="S173" s="31">
        <v>1965.75</v>
      </c>
      <c r="T173" s="31"/>
      <c r="U173" s="31">
        <v>13.75</v>
      </c>
      <c r="V173" s="31">
        <v>158.5</v>
      </c>
      <c r="W173" s="31">
        <v>213</v>
      </c>
      <c r="X173" s="31">
        <v>183</v>
      </c>
      <c r="Y173" s="31">
        <v>213</v>
      </c>
      <c r="Z173" s="31">
        <v>215.5</v>
      </c>
      <c r="AA173" s="31">
        <v>236</v>
      </c>
      <c r="AB173" s="31">
        <v>230.5</v>
      </c>
      <c r="AC173" s="31">
        <v>231.5</v>
      </c>
      <c r="AD173" s="31">
        <v>252</v>
      </c>
      <c r="AE173" s="31">
        <v>0</v>
      </c>
      <c r="AF173" s="31">
        <v>0</v>
      </c>
      <c r="AG173" s="31">
        <v>0</v>
      </c>
      <c r="AH173" s="31">
        <v>0</v>
      </c>
      <c r="AI173" s="31">
        <v>1946.75</v>
      </c>
      <c r="AJ173" s="31"/>
      <c r="AK173" s="31">
        <v>11.5</v>
      </c>
      <c r="AL173" s="31">
        <v>175.5</v>
      </c>
      <c r="AM173" s="31">
        <v>170</v>
      </c>
      <c r="AN173" s="31">
        <v>224</v>
      </c>
      <c r="AO173" s="31">
        <v>190</v>
      </c>
      <c r="AP173" s="31">
        <v>216</v>
      </c>
      <c r="AQ173" s="31">
        <v>217</v>
      </c>
      <c r="AR173" s="31">
        <v>254.5</v>
      </c>
      <c r="AS173" s="31">
        <v>239</v>
      </c>
      <c r="AT173" s="31">
        <v>232</v>
      </c>
      <c r="AU173" s="31">
        <v>0</v>
      </c>
      <c r="AV173" s="31">
        <v>0</v>
      </c>
      <c r="AW173" s="31">
        <v>0</v>
      </c>
      <c r="AX173" s="31">
        <v>0</v>
      </c>
      <c r="AY173" s="31">
        <v>1929.5</v>
      </c>
      <c r="AZ173" s="31"/>
      <c r="BA173" s="31">
        <v>14.5</v>
      </c>
      <c r="BB173" s="31">
        <v>178</v>
      </c>
      <c r="BC173" s="31">
        <v>189</v>
      </c>
      <c r="BD173" s="31">
        <v>201.5</v>
      </c>
      <c r="BE173" s="31">
        <v>201.16</v>
      </c>
      <c r="BF173" s="31"/>
      <c r="BG173">
        <v>3723</v>
      </c>
      <c r="BJ173" s="30">
        <f t="shared" si="19"/>
        <v>1947.5</v>
      </c>
      <c r="BK173" s="30">
        <f t="shared" si="20"/>
        <v>1933</v>
      </c>
      <c r="BL173" s="30">
        <f t="shared" si="21"/>
        <v>1918</v>
      </c>
      <c r="BN173" s="30">
        <f t="shared" si="22"/>
        <v>0</v>
      </c>
      <c r="BO173" s="30">
        <f t="shared" si="23"/>
        <v>0</v>
      </c>
      <c r="BP173" s="30">
        <f t="shared" si="24"/>
        <v>0</v>
      </c>
    </row>
    <row r="174" spans="1:68" x14ac:dyDescent="0.35">
      <c r="A174" s="26" t="s">
        <v>351</v>
      </c>
      <c r="B174" t="s">
        <v>8071</v>
      </c>
      <c r="C174" s="25" t="s">
        <v>108</v>
      </c>
      <c r="E174" s="31">
        <v>1.75</v>
      </c>
      <c r="F174" s="31">
        <v>18</v>
      </c>
      <c r="G174" s="31">
        <v>32.5</v>
      </c>
      <c r="H174" s="31">
        <v>26.5</v>
      </c>
      <c r="I174" s="31">
        <v>28</v>
      </c>
      <c r="J174" s="31">
        <v>28</v>
      </c>
      <c r="K174" s="31">
        <v>21</v>
      </c>
      <c r="L174" s="31">
        <v>19.5</v>
      </c>
      <c r="M174" s="31">
        <v>25.5</v>
      </c>
      <c r="N174" s="31">
        <v>34.5</v>
      </c>
      <c r="O174" s="31">
        <v>0</v>
      </c>
      <c r="P174" s="31">
        <v>0</v>
      </c>
      <c r="Q174" s="31">
        <v>0</v>
      </c>
      <c r="R174" s="31">
        <v>0</v>
      </c>
      <c r="S174" s="31">
        <v>235.25</v>
      </c>
      <c r="T174" s="31"/>
      <c r="U174" s="31">
        <v>3</v>
      </c>
      <c r="V174" s="31">
        <v>20</v>
      </c>
      <c r="W174" s="31">
        <v>19.5</v>
      </c>
      <c r="X174" s="31">
        <v>29</v>
      </c>
      <c r="Y174" s="31">
        <v>22.5</v>
      </c>
      <c r="Z174" s="31">
        <v>26.5</v>
      </c>
      <c r="AA174" s="31">
        <v>27</v>
      </c>
      <c r="AB174" s="31">
        <v>17.5</v>
      </c>
      <c r="AC174" s="31">
        <v>26</v>
      </c>
      <c r="AD174" s="31">
        <v>23.5</v>
      </c>
      <c r="AE174" s="31">
        <v>0</v>
      </c>
      <c r="AF174" s="31">
        <v>0</v>
      </c>
      <c r="AG174" s="31">
        <v>0</v>
      </c>
      <c r="AH174" s="31">
        <v>0</v>
      </c>
      <c r="AI174" s="31">
        <v>214.5</v>
      </c>
      <c r="AJ174" s="31"/>
      <c r="AK174" s="31">
        <v>3.25</v>
      </c>
      <c r="AL174" s="31">
        <v>23</v>
      </c>
      <c r="AM174" s="31">
        <v>21.5</v>
      </c>
      <c r="AN174" s="31">
        <v>20</v>
      </c>
      <c r="AO174" s="31">
        <v>31</v>
      </c>
      <c r="AP174" s="31">
        <v>20.5</v>
      </c>
      <c r="AQ174" s="31">
        <v>30.5</v>
      </c>
      <c r="AR174" s="31">
        <v>26.5</v>
      </c>
      <c r="AS174" s="31">
        <v>23.5</v>
      </c>
      <c r="AT174" s="31">
        <v>25</v>
      </c>
      <c r="AU174" s="31">
        <v>0</v>
      </c>
      <c r="AV174" s="31">
        <v>0</v>
      </c>
      <c r="AW174" s="31">
        <v>0</v>
      </c>
      <c r="AX174" s="31">
        <v>0</v>
      </c>
      <c r="AY174" s="31">
        <v>224.75</v>
      </c>
      <c r="AZ174" s="31"/>
      <c r="BA174" s="31">
        <v>2.66</v>
      </c>
      <c r="BB174" s="31">
        <v>20.329999999999998</v>
      </c>
      <c r="BC174" s="31">
        <v>24.5</v>
      </c>
      <c r="BD174" s="31">
        <v>25.16</v>
      </c>
      <c r="BE174" s="31">
        <v>27.16</v>
      </c>
      <c r="BF174" s="31"/>
      <c r="BG174">
        <v>11807</v>
      </c>
      <c r="BJ174" s="30">
        <f t="shared" si="19"/>
        <v>233.5</v>
      </c>
      <c r="BK174" s="30">
        <f t="shared" si="20"/>
        <v>211.5</v>
      </c>
      <c r="BL174" s="30">
        <f t="shared" si="21"/>
        <v>221.5</v>
      </c>
      <c r="BN174" s="30">
        <f t="shared" si="22"/>
        <v>0</v>
      </c>
      <c r="BO174" s="30">
        <f t="shared" si="23"/>
        <v>0</v>
      </c>
      <c r="BP174" s="30">
        <f t="shared" si="24"/>
        <v>0</v>
      </c>
    </row>
    <row r="175" spans="1:68" x14ac:dyDescent="0.35">
      <c r="A175" s="26" t="s">
        <v>353</v>
      </c>
      <c r="B175" t="s">
        <v>8062</v>
      </c>
      <c r="C175" s="25" t="s">
        <v>108</v>
      </c>
      <c r="E175" s="31">
        <v>0</v>
      </c>
      <c r="F175" s="31">
        <v>21</v>
      </c>
      <c r="G175" s="31">
        <v>21</v>
      </c>
      <c r="H175" s="31">
        <v>20</v>
      </c>
      <c r="I175" s="31">
        <v>28.5</v>
      </c>
      <c r="J175" s="31">
        <v>20</v>
      </c>
      <c r="K175" s="31">
        <v>19</v>
      </c>
      <c r="L175" s="31">
        <v>17.5</v>
      </c>
      <c r="M175" s="31">
        <v>24.5</v>
      </c>
      <c r="N175" s="31">
        <v>19</v>
      </c>
      <c r="O175" s="31">
        <v>0</v>
      </c>
      <c r="P175" s="31">
        <v>0</v>
      </c>
      <c r="Q175" s="31">
        <v>0</v>
      </c>
      <c r="R175" s="31">
        <v>0</v>
      </c>
      <c r="S175" s="31">
        <v>190.5</v>
      </c>
      <c r="T175" s="31"/>
      <c r="U175" s="31">
        <v>0.5</v>
      </c>
      <c r="V175" s="31">
        <v>17.5</v>
      </c>
      <c r="W175" s="31">
        <v>21.5</v>
      </c>
      <c r="X175" s="31">
        <v>19.5</v>
      </c>
      <c r="Y175" s="31">
        <v>21.5</v>
      </c>
      <c r="Z175" s="31">
        <v>26</v>
      </c>
      <c r="AA175" s="31">
        <v>21</v>
      </c>
      <c r="AB175" s="31">
        <v>18</v>
      </c>
      <c r="AC175" s="31">
        <v>20</v>
      </c>
      <c r="AD175" s="31">
        <v>22</v>
      </c>
      <c r="AE175" s="31">
        <v>0</v>
      </c>
      <c r="AF175" s="31">
        <v>0</v>
      </c>
      <c r="AG175" s="31">
        <v>0</v>
      </c>
      <c r="AH175" s="31">
        <v>0</v>
      </c>
      <c r="AI175" s="31">
        <v>187.5</v>
      </c>
      <c r="AJ175" s="31"/>
      <c r="AK175" s="31">
        <v>1</v>
      </c>
      <c r="AL175" s="31">
        <v>18.5</v>
      </c>
      <c r="AM175" s="31">
        <v>13.5</v>
      </c>
      <c r="AN175" s="31">
        <v>23</v>
      </c>
      <c r="AO175" s="31">
        <v>18.5</v>
      </c>
      <c r="AP175" s="31">
        <v>19</v>
      </c>
      <c r="AQ175" s="31">
        <v>22.5</v>
      </c>
      <c r="AR175" s="31">
        <v>23</v>
      </c>
      <c r="AS175" s="31">
        <v>17</v>
      </c>
      <c r="AT175" s="31">
        <v>21.5</v>
      </c>
      <c r="AU175" s="31">
        <v>0</v>
      </c>
      <c r="AV175" s="31">
        <v>0</v>
      </c>
      <c r="AW175" s="31">
        <v>0</v>
      </c>
      <c r="AX175" s="31">
        <v>0</v>
      </c>
      <c r="AY175" s="31">
        <v>177.5</v>
      </c>
      <c r="AZ175" s="31"/>
      <c r="BA175" s="31">
        <v>0.5</v>
      </c>
      <c r="BB175" s="31">
        <v>19</v>
      </c>
      <c r="BC175" s="31">
        <v>18.66</v>
      </c>
      <c r="BD175" s="31">
        <v>20.83</v>
      </c>
      <c r="BE175" s="31">
        <v>22.83</v>
      </c>
      <c r="BF175" s="31"/>
      <c r="BG175">
        <v>5939</v>
      </c>
      <c r="BJ175" s="30">
        <f t="shared" si="19"/>
        <v>190.5</v>
      </c>
      <c r="BK175" s="30">
        <f t="shared" si="20"/>
        <v>187</v>
      </c>
      <c r="BL175" s="30">
        <f t="shared" si="21"/>
        <v>176.5</v>
      </c>
      <c r="BN175" s="30">
        <f t="shared" si="22"/>
        <v>0</v>
      </c>
      <c r="BO175" s="30">
        <f t="shared" si="23"/>
        <v>0</v>
      </c>
      <c r="BP175" s="30">
        <f t="shared" si="24"/>
        <v>0</v>
      </c>
    </row>
    <row r="176" spans="1:68" x14ac:dyDescent="0.35">
      <c r="A176" s="26" t="s">
        <v>355</v>
      </c>
      <c r="B176" t="s">
        <v>8053</v>
      </c>
      <c r="C176" s="25" t="s">
        <v>108</v>
      </c>
      <c r="E176" s="31">
        <v>9.25</v>
      </c>
      <c r="F176" s="31">
        <v>73.5</v>
      </c>
      <c r="G176" s="31">
        <v>117.5</v>
      </c>
      <c r="H176" s="31">
        <v>118.5</v>
      </c>
      <c r="I176" s="31">
        <v>115.5</v>
      </c>
      <c r="J176" s="31">
        <v>127</v>
      </c>
      <c r="K176" s="31">
        <v>124</v>
      </c>
      <c r="L176" s="31">
        <v>125.5</v>
      </c>
      <c r="M176" s="31">
        <v>110.5</v>
      </c>
      <c r="N176" s="31">
        <v>123</v>
      </c>
      <c r="O176" s="31">
        <v>0</v>
      </c>
      <c r="P176" s="31">
        <v>0</v>
      </c>
      <c r="Q176" s="31">
        <v>0</v>
      </c>
      <c r="R176" s="31">
        <v>0</v>
      </c>
      <c r="S176" s="31">
        <v>1044.25</v>
      </c>
      <c r="T176" s="31"/>
      <c r="U176" s="31">
        <v>9.25</v>
      </c>
      <c r="V176" s="31">
        <v>72.5</v>
      </c>
      <c r="W176" s="31">
        <v>97</v>
      </c>
      <c r="X176" s="31">
        <v>113</v>
      </c>
      <c r="Y176" s="31">
        <v>131.5</v>
      </c>
      <c r="Z176" s="31">
        <v>120</v>
      </c>
      <c r="AA176" s="31">
        <v>123</v>
      </c>
      <c r="AB176" s="31">
        <v>139.5</v>
      </c>
      <c r="AC176" s="31">
        <v>139.5</v>
      </c>
      <c r="AD176" s="31">
        <v>115.5</v>
      </c>
      <c r="AE176" s="31">
        <v>0</v>
      </c>
      <c r="AF176" s="31">
        <v>0</v>
      </c>
      <c r="AG176" s="31">
        <v>0</v>
      </c>
      <c r="AH176" s="31">
        <v>0</v>
      </c>
      <c r="AI176" s="31">
        <v>1060.75</v>
      </c>
      <c r="AJ176" s="31"/>
      <c r="AK176" s="31">
        <v>10.25</v>
      </c>
      <c r="AL176" s="31">
        <v>84.5</v>
      </c>
      <c r="AM176" s="31">
        <v>104</v>
      </c>
      <c r="AN176" s="31">
        <v>87.5</v>
      </c>
      <c r="AO176" s="31">
        <v>107.5</v>
      </c>
      <c r="AP176" s="31">
        <v>131</v>
      </c>
      <c r="AQ176" s="31">
        <v>111.5</v>
      </c>
      <c r="AR176" s="31">
        <v>115</v>
      </c>
      <c r="AS176" s="31">
        <v>139</v>
      </c>
      <c r="AT176" s="31">
        <v>132</v>
      </c>
      <c r="AU176" s="31">
        <v>0</v>
      </c>
      <c r="AV176" s="31">
        <v>0</v>
      </c>
      <c r="AW176" s="31">
        <v>0</v>
      </c>
      <c r="AX176" s="31">
        <v>0</v>
      </c>
      <c r="AY176" s="31">
        <v>1022.25</v>
      </c>
      <c r="AZ176" s="31"/>
      <c r="BA176" s="31">
        <v>9.58</v>
      </c>
      <c r="BB176" s="31">
        <v>76.83</v>
      </c>
      <c r="BC176" s="31">
        <v>106.16</v>
      </c>
      <c r="BD176" s="31">
        <v>106.33</v>
      </c>
      <c r="BE176" s="31">
        <v>118.16</v>
      </c>
      <c r="BF176" s="31"/>
      <c r="BG176">
        <v>10469</v>
      </c>
      <c r="BJ176" s="30">
        <f t="shared" si="19"/>
        <v>1035</v>
      </c>
      <c r="BK176" s="30">
        <f t="shared" si="20"/>
        <v>1051.5</v>
      </c>
      <c r="BL176" s="30">
        <f t="shared" si="21"/>
        <v>1012</v>
      </c>
      <c r="BN176" s="30">
        <f t="shared" si="22"/>
        <v>0</v>
      </c>
      <c r="BO176" s="30">
        <f t="shared" si="23"/>
        <v>0</v>
      </c>
      <c r="BP176" s="30">
        <f t="shared" si="24"/>
        <v>0</v>
      </c>
    </row>
    <row r="177" spans="1:68" x14ac:dyDescent="0.35">
      <c r="A177" s="26" t="s">
        <v>357</v>
      </c>
      <c r="B177" t="s">
        <v>8045</v>
      </c>
      <c r="C177" s="25" t="s">
        <v>108</v>
      </c>
      <c r="E177" s="31">
        <v>5</v>
      </c>
      <c r="F177" s="31">
        <v>90.5</v>
      </c>
      <c r="G177" s="31">
        <v>86</v>
      </c>
      <c r="H177" s="31">
        <v>81.5</v>
      </c>
      <c r="I177" s="31">
        <v>93</v>
      </c>
      <c r="J177" s="31">
        <v>119</v>
      </c>
      <c r="K177" s="31">
        <v>117</v>
      </c>
      <c r="L177" s="31">
        <v>118</v>
      </c>
      <c r="M177" s="31">
        <v>94.5</v>
      </c>
      <c r="N177" s="31">
        <v>110.5</v>
      </c>
      <c r="O177" s="31">
        <v>0</v>
      </c>
      <c r="P177" s="31">
        <v>0</v>
      </c>
      <c r="Q177" s="31">
        <v>0</v>
      </c>
      <c r="R177" s="31">
        <v>0</v>
      </c>
      <c r="S177" s="31">
        <v>915</v>
      </c>
      <c r="T177" s="31"/>
      <c r="U177" s="31">
        <v>6.5</v>
      </c>
      <c r="V177" s="31">
        <v>76.5</v>
      </c>
      <c r="W177" s="31">
        <v>102</v>
      </c>
      <c r="X177" s="31">
        <v>82.5</v>
      </c>
      <c r="Y177" s="31">
        <v>90</v>
      </c>
      <c r="Z177" s="31">
        <v>89.5</v>
      </c>
      <c r="AA177" s="31">
        <v>113.5</v>
      </c>
      <c r="AB177" s="31">
        <v>104.5</v>
      </c>
      <c r="AC177" s="31">
        <v>108</v>
      </c>
      <c r="AD177" s="31">
        <v>82.5</v>
      </c>
      <c r="AE177" s="31">
        <v>0</v>
      </c>
      <c r="AF177" s="31">
        <v>0</v>
      </c>
      <c r="AG177" s="31">
        <v>0</v>
      </c>
      <c r="AH177" s="31">
        <v>0</v>
      </c>
      <c r="AI177" s="31">
        <v>855.5</v>
      </c>
      <c r="AJ177" s="31"/>
      <c r="AK177" s="31">
        <v>7.75</v>
      </c>
      <c r="AL177" s="31">
        <v>88.5</v>
      </c>
      <c r="AM177" s="31">
        <v>77.5</v>
      </c>
      <c r="AN177" s="31">
        <v>100.5</v>
      </c>
      <c r="AO177" s="31">
        <v>87</v>
      </c>
      <c r="AP177" s="31">
        <v>104.5</v>
      </c>
      <c r="AQ177" s="31">
        <v>92.5</v>
      </c>
      <c r="AR177" s="31">
        <v>116.5</v>
      </c>
      <c r="AS177" s="31">
        <v>104</v>
      </c>
      <c r="AT177" s="31">
        <v>102.5</v>
      </c>
      <c r="AU177" s="31">
        <v>0</v>
      </c>
      <c r="AV177" s="31">
        <v>0</v>
      </c>
      <c r="AW177" s="31">
        <v>0</v>
      </c>
      <c r="AX177" s="31">
        <v>0</v>
      </c>
      <c r="AY177" s="31">
        <v>881.25</v>
      </c>
      <c r="AZ177" s="31"/>
      <c r="BA177" s="31">
        <v>6.41</v>
      </c>
      <c r="BB177" s="31">
        <v>85.16</v>
      </c>
      <c r="BC177" s="31">
        <v>88.5</v>
      </c>
      <c r="BD177" s="31">
        <v>88.16</v>
      </c>
      <c r="BE177" s="31">
        <v>90</v>
      </c>
      <c r="BF177" s="31"/>
      <c r="BG177">
        <v>3268</v>
      </c>
      <c r="BJ177" s="30">
        <f t="shared" si="19"/>
        <v>910</v>
      </c>
      <c r="BK177" s="30">
        <f t="shared" si="20"/>
        <v>849</v>
      </c>
      <c r="BL177" s="30">
        <f t="shared" si="21"/>
        <v>873.5</v>
      </c>
      <c r="BN177" s="30">
        <f t="shared" si="22"/>
        <v>0</v>
      </c>
      <c r="BO177" s="30">
        <f t="shared" si="23"/>
        <v>0</v>
      </c>
      <c r="BP177" s="30">
        <f t="shared" si="24"/>
        <v>0</v>
      </c>
    </row>
    <row r="178" spans="1:68" x14ac:dyDescent="0.35">
      <c r="A178" s="26" t="s">
        <v>359</v>
      </c>
      <c r="B178" t="s">
        <v>8037</v>
      </c>
      <c r="C178" s="25" t="s">
        <v>108</v>
      </c>
      <c r="E178" s="31">
        <v>4.75</v>
      </c>
      <c r="F178" s="31">
        <v>72</v>
      </c>
      <c r="G178" s="31">
        <v>72.5</v>
      </c>
      <c r="H178" s="31">
        <v>87</v>
      </c>
      <c r="I178" s="31">
        <v>102.5</v>
      </c>
      <c r="J178" s="31">
        <v>92</v>
      </c>
      <c r="K178" s="31">
        <v>116.5</v>
      </c>
      <c r="L178" s="31">
        <v>92.5</v>
      </c>
      <c r="M178" s="31">
        <v>104</v>
      </c>
      <c r="N178" s="31">
        <v>102.5</v>
      </c>
      <c r="O178" s="31">
        <v>0</v>
      </c>
      <c r="P178" s="31">
        <v>0</v>
      </c>
      <c r="Q178" s="31">
        <v>0</v>
      </c>
      <c r="R178" s="31">
        <v>0</v>
      </c>
      <c r="S178" s="31">
        <v>846.25</v>
      </c>
      <c r="T178" s="31"/>
      <c r="U178" s="31">
        <v>8</v>
      </c>
      <c r="V178" s="31">
        <v>82.5</v>
      </c>
      <c r="W178" s="31">
        <v>74.5</v>
      </c>
      <c r="X178" s="31">
        <v>83.5</v>
      </c>
      <c r="Y178" s="31">
        <v>81</v>
      </c>
      <c r="Z178" s="31">
        <v>106.5</v>
      </c>
      <c r="AA178" s="31">
        <v>96.5</v>
      </c>
      <c r="AB178" s="31">
        <v>111.5</v>
      </c>
      <c r="AC178" s="31">
        <v>84</v>
      </c>
      <c r="AD178" s="31">
        <v>110.5</v>
      </c>
      <c r="AE178" s="31">
        <v>0</v>
      </c>
      <c r="AF178" s="31">
        <v>0</v>
      </c>
      <c r="AG178" s="31">
        <v>0</v>
      </c>
      <c r="AH178" s="31">
        <v>0</v>
      </c>
      <c r="AI178" s="31">
        <v>838.5</v>
      </c>
      <c r="AJ178" s="31"/>
      <c r="AK178" s="31">
        <v>4</v>
      </c>
      <c r="AL178" s="31">
        <v>80.5</v>
      </c>
      <c r="AM178" s="31">
        <v>85.5</v>
      </c>
      <c r="AN178" s="31">
        <v>82</v>
      </c>
      <c r="AO178" s="31">
        <v>85.5</v>
      </c>
      <c r="AP178" s="31">
        <v>79.5</v>
      </c>
      <c r="AQ178" s="31">
        <v>104</v>
      </c>
      <c r="AR178" s="31">
        <v>109</v>
      </c>
      <c r="AS178" s="31">
        <v>116.5</v>
      </c>
      <c r="AT178" s="31">
        <v>86</v>
      </c>
      <c r="AU178" s="31">
        <v>0</v>
      </c>
      <c r="AV178" s="31">
        <v>0</v>
      </c>
      <c r="AW178" s="31">
        <v>0</v>
      </c>
      <c r="AX178" s="31">
        <v>0</v>
      </c>
      <c r="AY178" s="31">
        <v>832.5</v>
      </c>
      <c r="AZ178" s="31"/>
      <c r="BA178" s="31">
        <v>5.58</v>
      </c>
      <c r="BB178" s="31">
        <v>78.33</v>
      </c>
      <c r="BC178" s="31">
        <v>77.5</v>
      </c>
      <c r="BD178" s="31">
        <v>84.16</v>
      </c>
      <c r="BE178" s="31">
        <v>89.66</v>
      </c>
      <c r="BF178" s="31"/>
      <c r="BG178">
        <v>9741</v>
      </c>
      <c r="BJ178" s="30">
        <f t="shared" si="19"/>
        <v>841.5</v>
      </c>
      <c r="BK178" s="30">
        <f t="shared" si="20"/>
        <v>830.5</v>
      </c>
      <c r="BL178" s="30">
        <f t="shared" si="21"/>
        <v>828.5</v>
      </c>
      <c r="BN178" s="30">
        <f t="shared" si="22"/>
        <v>0</v>
      </c>
      <c r="BO178" s="30">
        <f t="shared" si="23"/>
        <v>0</v>
      </c>
      <c r="BP178" s="30">
        <f t="shared" si="24"/>
        <v>0</v>
      </c>
    </row>
    <row r="179" spans="1:68" x14ac:dyDescent="0.35">
      <c r="A179" s="26" t="s">
        <v>361</v>
      </c>
      <c r="B179" t="s">
        <v>8029</v>
      </c>
      <c r="C179" s="25" t="s">
        <v>108</v>
      </c>
      <c r="E179" s="31">
        <v>23</v>
      </c>
      <c r="F179" s="31">
        <v>261</v>
      </c>
      <c r="G179" s="31">
        <v>254.5</v>
      </c>
      <c r="H179" s="31">
        <v>256</v>
      </c>
      <c r="I179" s="31">
        <v>288</v>
      </c>
      <c r="J179" s="31">
        <v>285.5</v>
      </c>
      <c r="K179" s="31">
        <v>283.5</v>
      </c>
      <c r="L179" s="31">
        <v>331.5</v>
      </c>
      <c r="M179" s="31">
        <v>306.5</v>
      </c>
      <c r="N179" s="31">
        <v>326</v>
      </c>
      <c r="O179" s="31">
        <v>0</v>
      </c>
      <c r="P179" s="31">
        <v>0</v>
      </c>
      <c r="Q179" s="31">
        <v>0</v>
      </c>
      <c r="R179" s="31">
        <v>0</v>
      </c>
      <c r="S179" s="31">
        <v>2615.5</v>
      </c>
      <c r="T179" s="31"/>
      <c r="U179" s="31">
        <v>27</v>
      </c>
      <c r="V179" s="31">
        <v>226</v>
      </c>
      <c r="W179" s="31">
        <v>282</v>
      </c>
      <c r="X179" s="31">
        <v>258</v>
      </c>
      <c r="Y179" s="31">
        <v>269</v>
      </c>
      <c r="Z179" s="31">
        <v>303</v>
      </c>
      <c r="AA179" s="31">
        <v>301</v>
      </c>
      <c r="AB179" s="31">
        <v>292.5</v>
      </c>
      <c r="AC179" s="31">
        <v>339.5</v>
      </c>
      <c r="AD179" s="31">
        <v>317.5</v>
      </c>
      <c r="AE179" s="31">
        <v>0</v>
      </c>
      <c r="AF179" s="31">
        <v>0</v>
      </c>
      <c r="AG179" s="31">
        <v>0</v>
      </c>
      <c r="AH179" s="31">
        <v>0</v>
      </c>
      <c r="AI179" s="31">
        <v>2615.5</v>
      </c>
      <c r="AJ179" s="31"/>
      <c r="AK179" s="31">
        <v>26.5</v>
      </c>
      <c r="AL179" s="31">
        <v>278</v>
      </c>
      <c r="AM179" s="31">
        <v>244.5</v>
      </c>
      <c r="AN179" s="31">
        <v>284.5</v>
      </c>
      <c r="AO179" s="31">
        <v>277</v>
      </c>
      <c r="AP179" s="31">
        <v>287.5</v>
      </c>
      <c r="AQ179" s="31">
        <v>321</v>
      </c>
      <c r="AR179" s="31">
        <v>306.5</v>
      </c>
      <c r="AS179" s="31">
        <v>307</v>
      </c>
      <c r="AT179" s="31">
        <v>341</v>
      </c>
      <c r="AU179" s="31">
        <v>0</v>
      </c>
      <c r="AV179" s="31">
        <v>0</v>
      </c>
      <c r="AW179" s="31">
        <v>0</v>
      </c>
      <c r="AX179" s="31">
        <v>0</v>
      </c>
      <c r="AY179" s="31">
        <v>2673.5</v>
      </c>
      <c r="AZ179" s="31"/>
      <c r="BA179" s="31">
        <v>25.5</v>
      </c>
      <c r="BB179" s="31">
        <v>255</v>
      </c>
      <c r="BC179" s="31">
        <v>260.33</v>
      </c>
      <c r="BD179" s="31">
        <v>266.16000000000003</v>
      </c>
      <c r="BE179" s="31">
        <v>278</v>
      </c>
      <c r="BF179" s="31"/>
      <c r="BG179">
        <v>2600</v>
      </c>
      <c r="BJ179" s="30">
        <f t="shared" si="19"/>
        <v>2592.5</v>
      </c>
      <c r="BK179" s="30">
        <f t="shared" si="20"/>
        <v>2588.5</v>
      </c>
      <c r="BL179" s="30">
        <f t="shared" si="21"/>
        <v>2647</v>
      </c>
      <c r="BN179" s="30">
        <f t="shared" si="22"/>
        <v>0</v>
      </c>
      <c r="BO179" s="30">
        <f t="shared" si="23"/>
        <v>0</v>
      </c>
      <c r="BP179" s="30">
        <f t="shared" si="24"/>
        <v>0</v>
      </c>
    </row>
    <row r="180" spans="1:68" x14ac:dyDescent="0.35">
      <c r="A180" s="26" t="s">
        <v>363</v>
      </c>
      <c r="B180" t="s">
        <v>8021</v>
      </c>
      <c r="C180" s="25" t="s">
        <v>108</v>
      </c>
      <c r="E180" s="31">
        <v>11</v>
      </c>
      <c r="F180" s="31">
        <v>167</v>
      </c>
      <c r="G180" s="31">
        <v>186</v>
      </c>
      <c r="H180" s="31">
        <v>159.5</v>
      </c>
      <c r="I180" s="31">
        <v>194.5</v>
      </c>
      <c r="J180" s="31">
        <v>203.5</v>
      </c>
      <c r="K180" s="31">
        <v>224.5</v>
      </c>
      <c r="L180" s="31">
        <v>198.5</v>
      </c>
      <c r="M180" s="31">
        <v>223</v>
      </c>
      <c r="N180" s="31">
        <v>246.5</v>
      </c>
      <c r="O180" s="31">
        <v>0</v>
      </c>
      <c r="P180" s="31">
        <v>0</v>
      </c>
      <c r="Q180" s="31">
        <v>0</v>
      </c>
      <c r="R180" s="31">
        <v>0</v>
      </c>
      <c r="S180" s="31">
        <v>1814</v>
      </c>
      <c r="T180" s="31"/>
      <c r="U180" s="31">
        <v>8.75</v>
      </c>
      <c r="V180" s="31">
        <v>168.5</v>
      </c>
      <c r="W180" s="31">
        <v>191.5</v>
      </c>
      <c r="X180" s="31">
        <v>193</v>
      </c>
      <c r="Y180" s="31">
        <v>174.5</v>
      </c>
      <c r="Z180" s="31">
        <v>207</v>
      </c>
      <c r="AA180" s="31">
        <v>216.5</v>
      </c>
      <c r="AB180" s="31">
        <v>225.5</v>
      </c>
      <c r="AC180" s="31">
        <v>216.5</v>
      </c>
      <c r="AD180" s="31">
        <v>234</v>
      </c>
      <c r="AE180" s="31">
        <v>0</v>
      </c>
      <c r="AF180" s="31">
        <v>0</v>
      </c>
      <c r="AG180" s="31">
        <v>0</v>
      </c>
      <c r="AH180" s="31">
        <v>0</v>
      </c>
      <c r="AI180" s="31">
        <v>1835.75</v>
      </c>
      <c r="AJ180" s="31"/>
      <c r="AK180" s="31">
        <v>8.75</v>
      </c>
      <c r="AL180" s="31">
        <v>165.5</v>
      </c>
      <c r="AM180" s="31">
        <v>160</v>
      </c>
      <c r="AN180" s="31">
        <v>179</v>
      </c>
      <c r="AO180" s="31">
        <v>197.5</v>
      </c>
      <c r="AP180" s="31">
        <v>171</v>
      </c>
      <c r="AQ180" s="31">
        <v>211</v>
      </c>
      <c r="AR180" s="31">
        <v>212.5</v>
      </c>
      <c r="AS180" s="31">
        <v>236.5</v>
      </c>
      <c r="AT180" s="31">
        <v>216.5</v>
      </c>
      <c r="AU180" s="31">
        <v>0</v>
      </c>
      <c r="AV180" s="31">
        <v>0</v>
      </c>
      <c r="AW180" s="31">
        <v>0</v>
      </c>
      <c r="AX180" s="31">
        <v>0</v>
      </c>
      <c r="AY180" s="31">
        <v>1758.25</v>
      </c>
      <c r="AZ180" s="31"/>
      <c r="BA180" s="31">
        <v>9.5</v>
      </c>
      <c r="BB180" s="31">
        <v>167</v>
      </c>
      <c r="BC180" s="31">
        <v>179.16</v>
      </c>
      <c r="BD180" s="31">
        <v>177.16</v>
      </c>
      <c r="BE180" s="31">
        <v>188.83</v>
      </c>
      <c r="BF180" s="31"/>
      <c r="BG180">
        <v>8965</v>
      </c>
      <c r="BJ180" s="30">
        <f t="shared" si="19"/>
        <v>1803</v>
      </c>
      <c r="BK180" s="30">
        <f t="shared" si="20"/>
        <v>1827</v>
      </c>
      <c r="BL180" s="30">
        <f t="shared" si="21"/>
        <v>1749.5</v>
      </c>
      <c r="BN180" s="30">
        <f t="shared" si="22"/>
        <v>0</v>
      </c>
      <c r="BO180" s="30">
        <f t="shared" si="23"/>
        <v>0</v>
      </c>
      <c r="BP180" s="30">
        <f t="shared" si="24"/>
        <v>0</v>
      </c>
    </row>
    <row r="181" spans="1:68" x14ac:dyDescent="0.35">
      <c r="A181" s="26" t="s">
        <v>365</v>
      </c>
      <c r="B181" t="s">
        <v>8013</v>
      </c>
      <c r="C181" s="25" t="s">
        <v>108</v>
      </c>
      <c r="E181" s="31">
        <v>11.75</v>
      </c>
      <c r="F181" s="31">
        <v>91.5</v>
      </c>
      <c r="G181" s="31">
        <v>99</v>
      </c>
      <c r="H181" s="31">
        <v>132</v>
      </c>
      <c r="I181" s="31">
        <v>126</v>
      </c>
      <c r="J181" s="31">
        <v>152.5</v>
      </c>
      <c r="K181" s="31">
        <v>132</v>
      </c>
      <c r="L181" s="31">
        <v>161.5</v>
      </c>
      <c r="M181" s="31">
        <v>162</v>
      </c>
      <c r="N181" s="31">
        <v>149</v>
      </c>
      <c r="O181" s="31">
        <v>0</v>
      </c>
      <c r="P181" s="31">
        <v>0</v>
      </c>
      <c r="Q181" s="31">
        <v>0</v>
      </c>
      <c r="R181" s="31">
        <v>0</v>
      </c>
      <c r="S181" s="31">
        <v>1217.25</v>
      </c>
      <c r="T181" s="31"/>
      <c r="U181" s="31">
        <v>11.5</v>
      </c>
      <c r="V181" s="31">
        <v>123.5</v>
      </c>
      <c r="W181" s="31">
        <v>98.5</v>
      </c>
      <c r="X181" s="31">
        <v>111.5</v>
      </c>
      <c r="Y181" s="31">
        <v>137.5</v>
      </c>
      <c r="Z181" s="31">
        <v>139.5</v>
      </c>
      <c r="AA181" s="31">
        <v>178</v>
      </c>
      <c r="AB181" s="31">
        <v>142.5</v>
      </c>
      <c r="AC181" s="31">
        <v>158.5</v>
      </c>
      <c r="AD181" s="31">
        <v>170</v>
      </c>
      <c r="AE181" s="31">
        <v>0</v>
      </c>
      <c r="AF181" s="31">
        <v>0</v>
      </c>
      <c r="AG181" s="31">
        <v>0</v>
      </c>
      <c r="AH181" s="31">
        <v>0</v>
      </c>
      <c r="AI181" s="31">
        <v>1271</v>
      </c>
      <c r="AJ181" s="31"/>
      <c r="AK181" s="31">
        <v>10.5</v>
      </c>
      <c r="AL181" s="31">
        <v>114</v>
      </c>
      <c r="AM181" s="31">
        <v>135.5</v>
      </c>
      <c r="AN181" s="31">
        <v>112.5</v>
      </c>
      <c r="AO181" s="31">
        <v>135</v>
      </c>
      <c r="AP181" s="31">
        <v>155.5</v>
      </c>
      <c r="AQ181" s="31">
        <v>147</v>
      </c>
      <c r="AR181" s="31">
        <v>172.5</v>
      </c>
      <c r="AS181" s="31">
        <v>171.5</v>
      </c>
      <c r="AT181" s="31">
        <v>181.5</v>
      </c>
      <c r="AU181" s="31">
        <v>0</v>
      </c>
      <c r="AV181" s="31">
        <v>0</v>
      </c>
      <c r="AW181" s="31">
        <v>0</v>
      </c>
      <c r="AX181" s="31">
        <v>0</v>
      </c>
      <c r="AY181" s="31">
        <v>1335.5</v>
      </c>
      <c r="AZ181" s="31"/>
      <c r="BA181" s="31">
        <v>11.25</v>
      </c>
      <c r="BB181" s="31">
        <v>109.66</v>
      </c>
      <c r="BC181" s="31">
        <v>111</v>
      </c>
      <c r="BD181" s="31">
        <v>118.66</v>
      </c>
      <c r="BE181" s="31">
        <v>132.83000000000001</v>
      </c>
      <c r="BF181" s="31"/>
      <c r="BG181">
        <v>5671</v>
      </c>
      <c r="BJ181" s="30">
        <f t="shared" si="19"/>
        <v>1205.5</v>
      </c>
      <c r="BK181" s="30">
        <f t="shared" si="20"/>
        <v>1259.5</v>
      </c>
      <c r="BL181" s="30">
        <f t="shared" si="21"/>
        <v>1325</v>
      </c>
      <c r="BN181" s="30">
        <f t="shared" si="22"/>
        <v>0</v>
      </c>
      <c r="BO181" s="30">
        <f t="shared" si="23"/>
        <v>0</v>
      </c>
      <c r="BP181" s="30">
        <f t="shared" si="24"/>
        <v>0</v>
      </c>
    </row>
    <row r="182" spans="1:68" x14ac:dyDescent="0.35">
      <c r="A182" s="26" t="s">
        <v>367</v>
      </c>
      <c r="B182" t="s">
        <v>8006</v>
      </c>
      <c r="C182" s="25" t="s">
        <v>108</v>
      </c>
      <c r="E182" s="31">
        <v>19.75</v>
      </c>
      <c r="F182" s="31">
        <v>204.5</v>
      </c>
      <c r="G182" s="31">
        <v>191.5</v>
      </c>
      <c r="H182" s="31">
        <v>206</v>
      </c>
      <c r="I182" s="31">
        <v>236</v>
      </c>
      <c r="J182" s="31">
        <v>271.5</v>
      </c>
      <c r="K182" s="31">
        <v>275.5</v>
      </c>
      <c r="L182" s="31">
        <v>295.5</v>
      </c>
      <c r="M182" s="31">
        <v>323</v>
      </c>
      <c r="N182" s="31">
        <v>322</v>
      </c>
      <c r="O182" s="31">
        <v>0</v>
      </c>
      <c r="P182" s="31">
        <v>0</v>
      </c>
      <c r="Q182" s="31">
        <v>0</v>
      </c>
      <c r="R182" s="31">
        <v>0</v>
      </c>
      <c r="S182" s="31">
        <v>2345.25</v>
      </c>
      <c r="T182" s="31"/>
      <c r="U182" s="31">
        <v>15</v>
      </c>
      <c r="V182" s="31">
        <v>186.5</v>
      </c>
      <c r="W182" s="31">
        <v>205.5</v>
      </c>
      <c r="X182" s="31">
        <v>204.5</v>
      </c>
      <c r="Y182" s="31">
        <v>220.5</v>
      </c>
      <c r="Z182" s="31">
        <v>247.5</v>
      </c>
      <c r="AA182" s="31">
        <v>280</v>
      </c>
      <c r="AB182" s="31">
        <v>289.5</v>
      </c>
      <c r="AC182" s="31">
        <v>307</v>
      </c>
      <c r="AD182" s="31">
        <v>323</v>
      </c>
      <c r="AE182" s="31">
        <v>0</v>
      </c>
      <c r="AF182" s="31">
        <v>0</v>
      </c>
      <c r="AG182" s="31">
        <v>0</v>
      </c>
      <c r="AH182" s="31">
        <v>0</v>
      </c>
      <c r="AI182" s="31">
        <v>2279</v>
      </c>
      <c r="AJ182" s="31"/>
      <c r="AK182" s="31">
        <v>17</v>
      </c>
      <c r="AL182" s="31">
        <v>207</v>
      </c>
      <c r="AM182" s="31">
        <v>210.5</v>
      </c>
      <c r="AN182" s="31">
        <v>227</v>
      </c>
      <c r="AO182" s="31">
        <v>221</v>
      </c>
      <c r="AP182" s="31">
        <v>236.5</v>
      </c>
      <c r="AQ182" s="31">
        <v>280</v>
      </c>
      <c r="AR182" s="31">
        <v>291.5</v>
      </c>
      <c r="AS182" s="31">
        <v>291.5</v>
      </c>
      <c r="AT182" s="31">
        <v>334</v>
      </c>
      <c r="AU182" s="31">
        <v>0</v>
      </c>
      <c r="AV182" s="31">
        <v>0</v>
      </c>
      <c r="AW182" s="31">
        <v>0</v>
      </c>
      <c r="AX182" s="31">
        <v>0</v>
      </c>
      <c r="AY182" s="31">
        <v>2316</v>
      </c>
      <c r="AZ182" s="31"/>
      <c r="BA182" s="31">
        <v>17.25</v>
      </c>
      <c r="BB182" s="31">
        <v>199.33</v>
      </c>
      <c r="BC182" s="31">
        <v>202.5</v>
      </c>
      <c r="BD182" s="31">
        <v>212.5</v>
      </c>
      <c r="BE182" s="31">
        <v>225.83</v>
      </c>
      <c r="BF182" s="31"/>
      <c r="BG182">
        <v>11963</v>
      </c>
      <c r="BJ182" s="30">
        <f t="shared" si="19"/>
        <v>2325.5</v>
      </c>
      <c r="BK182" s="30">
        <f t="shared" si="20"/>
        <v>2264</v>
      </c>
      <c r="BL182" s="30">
        <f t="shared" si="21"/>
        <v>2299</v>
      </c>
      <c r="BN182" s="30">
        <f t="shared" si="22"/>
        <v>0</v>
      </c>
      <c r="BO182" s="30">
        <f t="shared" si="23"/>
        <v>0</v>
      </c>
      <c r="BP182" s="30">
        <f t="shared" si="24"/>
        <v>0</v>
      </c>
    </row>
    <row r="183" spans="1:68" x14ac:dyDescent="0.35">
      <c r="A183" s="26" t="s">
        <v>369</v>
      </c>
      <c r="B183" t="s">
        <v>7998</v>
      </c>
      <c r="C183" s="25" t="s">
        <v>108</v>
      </c>
      <c r="E183" s="31">
        <v>20.5</v>
      </c>
      <c r="F183" s="31">
        <v>260</v>
      </c>
      <c r="G183" s="31">
        <v>248.5</v>
      </c>
      <c r="H183" s="31">
        <v>249</v>
      </c>
      <c r="I183" s="31">
        <v>294</v>
      </c>
      <c r="J183" s="31">
        <v>272</v>
      </c>
      <c r="K183" s="31">
        <v>296.5</v>
      </c>
      <c r="L183" s="31">
        <v>311</v>
      </c>
      <c r="M183" s="31">
        <v>295</v>
      </c>
      <c r="N183" s="31">
        <v>329</v>
      </c>
      <c r="O183" s="31">
        <v>0</v>
      </c>
      <c r="P183" s="31">
        <v>0</v>
      </c>
      <c r="Q183" s="31">
        <v>0</v>
      </c>
      <c r="R183" s="31">
        <v>0</v>
      </c>
      <c r="S183" s="31">
        <v>2575.5</v>
      </c>
      <c r="T183" s="31"/>
      <c r="U183" s="31">
        <v>20.75</v>
      </c>
      <c r="V183" s="31">
        <v>224</v>
      </c>
      <c r="W183" s="31">
        <v>275.5</v>
      </c>
      <c r="X183" s="31">
        <v>256</v>
      </c>
      <c r="Y183" s="31">
        <v>260.5</v>
      </c>
      <c r="Z183" s="31">
        <v>282.5</v>
      </c>
      <c r="AA183" s="31">
        <v>276</v>
      </c>
      <c r="AB183" s="31">
        <v>301</v>
      </c>
      <c r="AC183" s="31">
        <v>306</v>
      </c>
      <c r="AD183" s="31">
        <v>298.5</v>
      </c>
      <c r="AE183" s="31">
        <v>0</v>
      </c>
      <c r="AF183" s="31">
        <v>0</v>
      </c>
      <c r="AG183" s="31">
        <v>0</v>
      </c>
      <c r="AH183" s="31">
        <v>0</v>
      </c>
      <c r="AI183" s="31">
        <v>2500.75</v>
      </c>
      <c r="AJ183" s="31"/>
      <c r="AK183" s="31">
        <v>27</v>
      </c>
      <c r="AL183" s="31">
        <v>247.5</v>
      </c>
      <c r="AM183" s="31">
        <v>225.5</v>
      </c>
      <c r="AN183" s="31">
        <v>281.5</v>
      </c>
      <c r="AO183" s="31">
        <v>253.5</v>
      </c>
      <c r="AP183" s="31">
        <v>251.5</v>
      </c>
      <c r="AQ183" s="31">
        <v>295</v>
      </c>
      <c r="AR183" s="31">
        <v>284</v>
      </c>
      <c r="AS183" s="31">
        <v>291.5</v>
      </c>
      <c r="AT183" s="31">
        <v>293</v>
      </c>
      <c r="AU183" s="31">
        <v>0</v>
      </c>
      <c r="AV183" s="31">
        <v>0</v>
      </c>
      <c r="AW183" s="31">
        <v>0</v>
      </c>
      <c r="AX183" s="31">
        <v>0</v>
      </c>
      <c r="AY183" s="31">
        <v>2450</v>
      </c>
      <c r="AZ183" s="31"/>
      <c r="BA183" s="31">
        <v>22.75</v>
      </c>
      <c r="BB183" s="31">
        <v>243.83</v>
      </c>
      <c r="BC183" s="31">
        <v>249.83</v>
      </c>
      <c r="BD183" s="31">
        <v>262.16000000000003</v>
      </c>
      <c r="BE183" s="31">
        <v>269.33</v>
      </c>
      <c r="BF183" s="31"/>
      <c r="BG183">
        <v>4801</v>
      </c>
      <c r="BJ183" s="30">
        <f t="shared" si="19"/>
        <v>2555</v>
      </c>
      <c r="BK183" s="30">
        <f t="shared" si="20"/>
        <v>2480</v>
      </c>
      <c r="BL183" s="30">
        <f t="shared" si="21"/>
        <v>2423</v>
      </c>
      <c r="BN183" s="30">
        <f t="shared" si="22"/>
        <v>0</v>
      </c>
      <c r="BO183" s="30">
        <f t="shared" si="23"/>
        <v>0</v>
      </c>
      <c r="BP183" s="30">
        <f t="shared" si="24"/>
        <v>0</v>
      </c>
    </row>
    <row r="184" spans="1:68" x14ac:dyDescent="0.35">
      <c r="A184" s="26" t="s">
        <v>371</v>
      </c>
      <c r="B184" t="s">
        <v>7995</v>
      </c>
      <c r="C184" s="25" t="s">
        <v>108</v>
      </c>
      <c r="E184" s="31">
        <v>10.25</v>
      </c>
      <c r="F184" s="31">
        <v>157.5</v>
      </c>
      <c r="G184" s="31">
        <v>180.5</v>
      </c>
      <c r="H184" s="31">
        <v>172.5</v>
      </c>
      <c r="I184" s="31">
        <v>197</v>
      </c>
      <c r="J184" s="31">
        <v>189.5</v>
      </c>
      <c r="K184" s="31">
        <v>193.5</v>
      </c>
      <c r="L184" s="31">
        <v>200.5</v>
      </c>
      <c r="M184" s="31">
        <v>212.5</v>
      </c>
      <c r="N184" s="31">
        <v>211.5</v>
      </c>
      <c r="O184" s="31">
        <v>0</v>
      </c>
      <c r="P184" s="31">
        <v>0</v>
      </c>
      <c r="Q184" s="31">
        <v>0</v>
      </c>
      <c r="R184" s="31">
        <v>0</v>
      </c>
      <c r="S184" s="31">
        <v>1725.25</v>
      </c>
      <c r="T184" s="31"/>
      <c r="U184" s="31">
        <v>12.5</v>
      </c>
      <c r="V184" s="31">
        <v>148.5</v>
      </c>
      <c r="W184" s="31">
        <v>156.5</v>
      </c>
      <c r="X184" s="31">
        <v>162.5</v>
      </c>
      <c r="Y184" s="31">
        <v>169</v>
      </c>
      <c r="Z184" s="31">
        <v>194</v>
      </c>
      <c r="AA184" s="31">
        <v>180</v>
      </c>
      <c r="AB184" s="31">
        <v>200</v>
      </c>
      <c r="AC184" s="31">
        <v>206</v>
      </c>
      <c r="AD184" s="31">
        <v>213</v>
      </c>
      <c r="AE184" s="31">
        <v>0</v>
      </c>
      <c r="AF184" s="31">
        <v>0</v>
      </c>
      <c r="AG184" s="31">
        <v>0</v>
      </c>
      <c r="AH184" s="31">
        <v>0</v>
      </c>
      <c r="AI184" s="31">
        <v>1642</v>
      </c>
      <c r="AJ184" s="31"/>
      <c r="AK184" s="31">
        <v>14.5</v>
      </c>
      <c r="AL184" s="31">
        <v>140.5</v>
      </c>
      <c r="AM184" s="31">
        <v>162</v>
      </c>
      <c r="AN184" s="31">
        <v>156.5</v>
      </c>
      <c r="AO184" s="31">
        <v>169.5</v>
      </c>
      <c r="AP184" s="31">
        <v>168</v>
      </c>
      <c r="AQ184" s="31">
        <v>196</v>
      </c>
      <c r="AR184" s="31">
        <v>171.5</v>
      </c>
      <c r="AS184" s="31">
        <v>214</v>
      </c>
      <c r="AT184" s="31">
        <v>208</v>
      </c>
      <c r="AU184" s="31">
        <v>0</v>
      </c>
      <c r="AV184" s="31">
        <v>0</v>
      </c>
      <c r="AW184" s="31">
        <v>0</v>
      </c>
      <c r="AX184" s="31">
        <v>0</v>
      </c>
      <c r="AY184" s="31">
        <v>1600.5</v>
      </c>
      <c r="AZ184" s="31"/>
      <c r="BA184" s="31">
        <v>12.41</v>
      </c>
      <c r="BB184" s="31">
        <v>148.83000000000001</v>
      </c>
      <c r="BC184" s="31">
        <v>166.33</v>
      </c>
      <c r="BD184" s="31">
        <v>163.83000000000001</v>
      </c>
      <c r="BE184" s="31">
        <v>178.5</v>
      </c>
      <c r="BF184" s="31"/>
      <c r="BG184">
        <v>11206</v>
      </c>
      <c r="BJ184" s="30">
        <f t="shared" si="19"/>
        <v>1715</v>
      </c>
      <c r="BK184" s="30">
        <f t="shared" si="20"/>
        <v>1629.5</v>
      </c>
      <c r="BL184" s="30">
        <f t="shared" si="21"/>
        <v>1586</v>
      </c>
      <c r="BN184" s="30">
        <f t="shared" si="22"/>
        <v>0</v>
      </c>
      <c r="BO184" s="30">
        <f t="shared" si="23"/>
        <v>0</v>
      </c>
      <c r="BP184" s="30">
        <f t="shared" si="24"/>
        <v>0</v>
      </c>
    </row>
    <row r="185" spans="1:68" x14ac:dyDescent="0.35">
      <c r="A185" s="26" t="s">
        <v>373</v>
      </c>
      <c r="B185" t="s">
        <v>7988</v>
      </c>
      <c r="C185" s="25" t="s">
        <v>108</v>
      </c>
      <c r="E185" s="31">
        <v>6.5</v>
      </c>
      <c r="F185" s="31">
        <v>100.5</v>
      </c>
      <c r="G185" s="31">
        <v>100</v>
      </c>
      <c r="H185" s="31">
        <v>112.5</v>
      </c>
      <c r="I185" s="31">
        <v>120.5</v>
      </c>
      <c r="J185" s="31">
        <v>131.5</v>
      </c>
      <c r="K185" s="31">
        <v>125.5</v>
      </c>
      <c r="L185" s="31">
        <v>145</v>
      </c>
      <c r="M185" s="31">
        <v>127.5</v>
      </c>
      <c r="N185" s="31">
        <v>128.5</v>
      </c>
      <c r="O185" s="31">
        <v>0</v>
      </c>
      <c r="P185" s="31">
        <v>0</v>
      </c>
      <c r="Q185" s="31">
        <v>0</v>
      </c>
      <c r="R185" s="31">
        <v>0</v>
      </c>
      <c r="S185" s="31">
        <v>1098</v>
      </c>
      <c r="T185" s="31"/>
      <c r="U185" s="31">
        <v>7.25</v>
      </c>
      <c r="V185" s="31">
        <v>100.5</v>
      </c>
      <c r="W185" s="31">
        <v>109</v>
      </c>
      <c r="X185" s="31">
        <v>105.5</v>
      </c>
      <c r="Y185" s="31">
        <v>119</v>
      </c>
      <c r="Z185" s="31">
        <v>113.5</v>
      </c>
      <c r="AA185" s="31">
        <v>127.5</v>
      </c>
      <c r="AB185" s="31">
        <v>124.5</v>
      </c>
      <c r="AC185" s="31">
        <v>147.5</v>
      </c>
      <c r="AD185" s="31">
        <v>126</v>
      </c>
      <c r="AE185" s="31">
        <v>0</v>
      </c>
      <c r="AF185" s="31">
        <v>0</v>
      </c>
      <c r="AG185" s="31">
        <v>0</v>
      </c>
      <c r="AH185" s="31">
        <v>0</v>
      </c>
      <c r="AI185" s="31">
        <v>1080.25</v>
      </c>
      <c r="AJ185" s="31"/>
      <c r="AK185" s="31">
        <v>7.75</v>
      </c>
      <c r="AL185" s="31">
        <v>130.5</v>
      </c>
      <c r="AM185" s="31">
        <v>108</v>
      </c>
      <c r="AN185" s="31">
        <v>113.5</v>
      </c>
      <c r="AO185" s="31">
        <v>123.5</v>
      </c>
      <c r="AP185" s="31">
        <v>130</v>
      </c>
      <c r="AQ185" s="31">
        <v>114.5</v>
      </c>
      <c r="AR185" s="31">
        <v>131.5</v>
      </c>
      <c r="AS185" s="31">
        <v>133</v>
      </c>
      <c r="AT185" s="31">
        <v>146.5</v>
      </c>
      <c r="AU185" s="31">
        <v>0</v>
      </c>
      <c r="AV185" s="31">
        <v>0</v>
      </c>
      <c r="AW185" s="31">
        <v>0</v>
      </c>
      <c r="AX185" s="31">
        <v>0</v>
      </c>
      <c r="AY185" s="31">
        <v>1138.75</v>
      </c>
      <c r="AZ185" s="31"/>
      <c r="BA185" s="31">
        <v>7.16</v>
      </c>
      <c r="BB185" s="31">
        <v>110.5</v>
      </c>
      <c r="BC185" s="31">
        <v>105.66</v>
      </c>
      <c r="BD185" s="31">
        <v>110.5</v>
      </c>
      <c r="BE185" s="31">
        <v>121</v>
      </c>
      <c r="BF185" s="31"/>
      <c r="BG185">
        <v>1898</v>
      </c>
      <c r="BJ185" s="30">
        <f t="shared" si="19"/>
        <v>1091.5</v>
      </c>
      <c r="BK185" s="30">
        <f t="shared" si="20"/>
        <v>1073</v>
      </c>
      <c r="BL185" s="30">
        <f t="shared" si="21"/>
        <v>1131</v>
      </c>
      <c r="BN185" s="30">
        <f t="shared" si="22"/>
        <v>0</v>
      </c>
      <c r="BO185" s="30">
        <f t="shared" si="23"/>
        <v>0</v>
      </c>
      <c r="BP185" s="30">
        <f t="shared" si="24"/>
        <v>0</v>
      </c>
    </row>
    <row r="186" spans="1:68" x14ac:dyDescent="0.35">
      <c r="A186" s="26" t="s">
        <v>375</v>
      </c>
      <c r="B186" t="s">
        <v>7979</v>
      </c>
      <c r="C186" s="25" t="s">
        <v>108</v>
      </c>
      <c r="E186" s="31">
        <v>10.25</v>
      </c>
      <c r="F186" s="31">
        <v>132</v>
      </c>
      <c r="G186" s="31">
        <v>144</v>
      </c>
      <c r="H186" s="31">
        <v>155</v>
      </c>
      <c r="I186" s="31">
        <v>152</v>
      </c>
      <c r="J186" s="31">
        <v>137</v>
      </c>
      <c r="K186" s="31">
        <v>138.5</v>
      </c>
      <c r="L186" s="31">
        <v>166.5</v>
      </c>
      <c r="M186" s="31">
        <v>125</v>
      </c>
      <c r="N186" s="31">
        <v>141</v>
      </c>
      <c r="O186" s="31">
        <v>0</v>
      </c>
      <c r="P186" s="31">
        <v>0</v>
      </c>
      <c r="Q186" s="31">
        <v>0</v>
      </c>
      <c r="R186" s="31">
        <v>0</v>
      </c>
      <c r="S186" s="31">
        <v>1301.25</v>
      </c>
      <c r="T186" s="31"/>
      <c r="U186" s="31">
        <v>8.5</v>
      </c>
      <c r="V186" s="31">
        <v>131.5</v>
      </c>
      <c r="W186" s="31">
        <v>125.5</v>
      </c>
      <c r="X186" s="31">
        <v>135</v>
      </c>
      <c r="Y186" s="31">
        <v>141</v>
      </c>
      <c r="Z186" s="31">
        <v>145.5</v>
      </c>
      <c r="AA186" s="31">
        <v>136.5</v>
      </c>
      <c r="AB186" s="31">
        <v>141</v>
      </c>
      <c r="AC186" s="31">
        <v>148</v>
      </c>
      <c r="AD186" s="31">
        <v>137.5</v>
      </c>
      <c r="AE186" s="31">
        <v>0</v>
      </c>
      <c r="AF186" s="31">
        <v>0</v>
      </c>
      <c r="AG186" s="31">
        <v>0</v>
      </c>
      <c r="AH186" s="31">
        <v>0</v>
      </c>
      <c r="AI186" s="31">
        <v>1250</v>
      </c>
      <c r="AJ186" s="31"/>
      <c r="AK186" s="31">
        <v>10</v>
      </c>
      <c r="AL186" s="31">
        <v>124</v>
      </c>
      <c r="AM186" s="31">
        <v>122</v>
      </c>
      <c r="AN186" s="31">
        <v>131</v>
      </c>
      <c r="AO186" s="31">
        <v>117</v>
      </c>
      <c r="AP186" s="31">
        <v>144</v>
      </c>
      <c r="AQ186" s="31">
        <v>137.5</v>
      </c>
      <c r="AR186" s="31">
        <v>139</v>
      </c>
      <c r="AS186" s="31">
        <v>145</v>
      </c>
      <c r="AT186" s="31">
        <v>153</v>
      </c>
      <c r="AU186" s="31">
        <v>0</v>
      </c>
      <c r="AV186" s="31">
        <v>0</v>
      </c>
      <c r="AW186" s="31">
        <v>0</v>
      </c>
      <c r="AX186" s="31">
        <v>0</v>
      </c>
      <c r="AY186" s="31">
        <v>1222.5</v>
      </c>
      <c r="AZ186" s="31"/>
      <c r="BA186" s="31">
        <v>9.58</v>
      </c>
      <c r="BB186" s="31">
        <v>129.16</v>
      </c>
      <c r="BC186" s="31">
        <v>130.5</v>
      </c>
      <c r="BD186" s="31">
        <v>140.33000000000001</v>
      </c>
      <c r="BE186" s="31">
        <v>136.66</v>
      </c>
      <c r="BF186" s="31"/>
      <c r="BG186">
        <v>10129</v>
      </c>
      <c r="BJ186" s="30">
        <f t="shared" si="19"/>
        <v>1291</v>
      </c>
      <c r="BK186" s="30">
        <f t="shared" si="20"/>
        <v>1241.5</v>
      </c>
      <c r="BL186" s="30">
        <f t="shared" si="21"/>
        <v>1212.5</v>
      </c>
      <c r="BN186" s="30">
        <f t="shared" si="22"/>
        <v>0</v>
      </c>
      <c r="BO186" s="30">
        <f t="shared" si="23"/>
        <v>0</v>
      </c>
      <c r="BP186" s="30">
        <f t="shared" si="24"/>
        <v>0</v>
      </c>
    </row>
    <row r="187" spans="1:68" x14ac:dyDescent="0.35">
      <c r="A187" s="26" t="s">
        <v>377</v>
      </c>
      <c r="B187" t="s">
        <v>7970</v>
      </c>
      <c r="C187" s="25" t="s">
        <v>108</v>
      </c>
      <c r="E187" s="31">
        <v>0</v>
      </c>
      <c r="F187" s="31">
        <v>47.5</v>
      </c>
      <c r="G187" s="31">
        <v>50.5</v>
      </c>
      <c r="H187" s="31">
        <v>46</v>
      </c>
      <c r="I187" s="31">
        <v>43.5</v>
      </c>
      <c r="J187" s="31">
        <v>47</v>
      </c>
      <c r="K187" s="31">
        <v>46</v>
      </c>
      <c r="L187" s="31">
        <v>39</v>
      </c>
      <c r="M187" s="31">
        <v>43</v>
      </c>
      <c r="N187" s="31">
        <v>45</v>
      </c>
      <c r="O187" s="31">
        <v>0</v>
      </c>
      <c r="P187" s="31">
        <v>0</v>
      </c>
      <c r="Q187" s="31">
        <v>0</v>
      </c>
      <c r="R187" s="31">
        <v>0</v>
      </c>
      <c r="S187" s="31">
        <v>407.5</v>
      </c>
      <c r="T187" s="31"/>
      <c r="U187" s="31">
        <v>2.25</v>
      </c>
      <c r="V187" s="31">
        <v>44.5</v>
      </c>
      <c r="W187" s="31">
        <v>48.5</v>
      </c>
      <c r="X187" s="31">
        <v>50</v>
      </c>
      <c r="Y187" s="31">
        <v>52</v>
      </c>
      <c r="Z187" s="31">
        <v>42</v>
      </c>
      <c r="AA187" s="31">
        <v>40</v>
      </c>
      <c r="AB187" s="31">
        <v>45.5</v>
      </c>
      <c r="AC187" s="31">
        <v>40</v>
      </c>
      <c r="AD187" s="31">
        <v>40.5</v>
      </c>
      <c r="AE187" s="31">
        <v>0</v>
      </c>
      <c r="AF187" s="31">
        <v>0</v>
      </c>
      <c r="AG187" s="31">
        <v>0</v>
      </c>
      <c r="AH187" s="31">
        <v>0</v>
      </c>
      <c r="AI187" s="31">
        <v>405.25</v>
      </c>
      <c r="AJ187" s="31"/>
      <c r="AK187" s="31">
        <v>1</v>
      </c>
      <c r="AL187" s="31">
        <v>50.5</v>
      </c>
      <c r="AM187" s="31">
        <v>46</v>
      </c>
      <c r="AN187" s="31">
        <v>43</v>
      </c>
      <c r="AO187" s="31">
        <v>42</v>
      </c>
      <c r="AP187" s="31">
        <v>46</v>
      </c>
      <c r="AQ187" s="31">
        <v>42</v>
      </c>
      <c r="AR187" s="31">
        <v>35.5</v>
      </c>
      <c r="AS187" s="31">
        <v>43</v>
      </c>
      <c r="AT187" s="31">
        <v>40</v>
      </c>
      <c r="AU187" s="31">
        <v>0</v>
      </c>
      <c r="AV187" s="31">
        <v>0</v>
      </c>
      <c r="AW187" s="31">
        <v>0</v>
      </c>
      <c r="AX187" s="31">
        <v>0</v>
      </c>
      <c r="AY187" s="31">
        <v>389</v>
      </c>
      <c r="AZ187" s="31"/>
      <c r="BA187" s="31">
        <v>1.08</v>
      </c>
      <c r="BB187" s="31">
        <v>47.5</v>
      </c>
      <c r="BC187" s="31">
        <v>48.33</v>
      </c>
      <c r="BD187" s="31">
        <v>46.33</v>
      </c>
      <c r="BE187" s="31">
        <v>45.83</v>
      </c>
      <c r="BF187" s="31"/>
      <c r="BG187">
        <v>1258</v>
      </c>
      <c r="BJ187" s="30">
        <f t="shared" si="19"/>
        <v>407.5</v>
      </c>
      <c r="BK187" s="30">
        <f t="shared" si="20"/>
        <v>403</v>
      </c>
      <c r="BL187" s="30">
        <f t="shared" si="21"/>
        <v>388</v>
      </c>
      <c r="BN187" s="30">
        <f t="shared" si="22"/>
        <v>0</v>
      </c>
      <c r="BO187" s="30">
        <f t="shared" si="23"/>
        <v>0</v>
      </c>
      <c r="BP187" s="30">
        <f t="shared" si="24"/>
        <v>0</v>
      </c>
    </row>
    <row r="188" spans="1:68" x14ac:dyDescent="0.35">
      <c r="A188" s="26" t="s">
        <v>379</v>
      </c>
      <c r="B188" t="s">
        <v>7962</v>
      </c>
      <c r="C188" s="25" t="s">
        <v>108</v>
      </c>
      <c r="E188" s="31">
        <v>19.75</v>
      </c>
      <c r="F188" s="31">
        <v>336</v>
      </c>
      <c r="G188" s="31">
        <v>299</v>
      </c>
      <c r="H188" s="31">
        <v>335.5</v>
      </c>
      <c r="I188" s="31">
        <v>364</v>
      </c>
      <c r="J188" s="31">
        <v>314</v>
      </c>
      <c r="K188" s="31">
        <v>359</v>
      </c>
      <c r="L188" s="31">
        <v>350</v>
      </c>
      <c r="M188" s="31">
        <v>306</v>
      </c>
      <c r="N188" s="31">
        <v>303.5</v>
      </c>
      <c r="O188" s="31">
        <v>0</v>
      </c>
      <c r="P188" s="31">
        <v>0</v>
      </c>
      <c r="Q188" s="31">
        <v>0</v>
      </c>
      <c r="R188" s="31">
        <v>0</v>
      </c>
      <c r="S188" s="31">
        <v>2986.75</v>
      </c>
      <c r="T188" s="31"/>
      <c r="U188" s="31">
        <v>20.25</v>
      </c>
      <c r="V188" s="31">
        <v>322.5</v>
      </c>
      <c r="W188" s="31">
        <v>312.5</v>
      </c>
      <c r="X188" s="31">
        <v>281</v>
      </c>
      <c r="Y188" s="31">
        <v>331.5</v>
      </c>
      <c r="Z188" s="31">
        <v>340</v>
      </c>
      <c r="AA188" s="31">
        <v>301</v>
      </c>
      <c r="AB188" s="31">
        <v>356.5</v>
      </c>
      <c r="AC188" s="31">
        <v>347.5</v>
      </c>
      <c r="AD188" s="31">
        <v>291</v>
      </c>
      <c r="AE188" s="31">
        <v>0</v>
      </c>
      <c r="AF188" s="31">
        <v>0</v>
      </c>
      <c r="AG188" s="31">
        <v>0</v>
      </c>
      <c r="AH188" s="31">
        <v>0</v>
      </c>
      <c r="AI188" s="31">
        <v>2903.75</v>
      </c>
      <c r="AJ188" s="31"/>
      <c r="AK188" s="31">
        <v>15.5</v>
      </c>
      <c r="AL188" s="31">
        <v>274</v>
      </c>
      <c r="AM188" s="31">
        <v>294.5</v>
      </c>
      <c r="AN188" s="31">
        <v>309</v>
      </c>
      <c r="AO188" s="31">
        <v>265.5</v>
      </c>
      <c r="AP188" s="31">
        <v>308.5</v>
      </c>
      <c r="AQ188" s="31">
        <v>333.5</v>
      </c>
      <c r="AR188" s="31">
        <v>290.5</v>
      </c>
      <c r="AS188" s="31">
        <v>340</v>
      </c>
      <c r="AT188" s="31">
        <v>335.5</v>
      </c>
      <c r="AU188" s="31">
        <v>0</v>
      </c>
      <c r="AV188" s="31">
        <v>0</v>
      </c>
      <c r="AW188" s="31">
        <v>0</v>
      </c>
      <c r="AX188" s="31">
        <v>0</v>
      </c>
      <c r="AY188" s="31">
        <v>2766.5</v>
      </c>
      <c r="AZ188" s="31"/>
      <c r="BA188" s="31">
        <v>18.5</v>
      </c>
      <c r="BB188" s="31">
        <v>310.83</v>
      </c>
      <c r="BC188" s="31">
        <v>302</v>
      </c>
      <c r="BD188" s="31">
        <v>308.5</v>
      </c>
      <c r="BE188" s="31">
        <v>320.33</v>
      </c>
      <c r="BF188" s="31"/>
      <c r="BG188">
        <v>12122</v>
      </c>
      <c r="BJ188" s="30">
        <f t="shared" si="19"/>
        <v>2967</v>
      </c>
      <c r="BK188" s="30">
        <f t="shared" si="20"/>
        <v>2883.5</v>
      </c>
      <c r="BL188" s="30">
        <f t="shared" si="21"/>
        <v>2751</v>
      </c>
      <c r="BN188" s="30">
        <f t="shared" si="22"/>
        <v>0</v>
      </c>
      <c r="BO188" s="30">
        <f t="shared" si="23"/>
        <v>0</v>
      </c>
      <c r="BP188" s="30">
        <f t="shared" si="24"/>
        <v>0</v>
      </c>
    </row>
    <row r="189" spans="1:68" x14ac:dyDescent="0.35">
      <c r="A189" s="26" t="s">
        <v>381</v>
      </c>
      <c r="B189" t="s">
        <v>7954</v>
      </c>
      <c r="C189" s="25" t="s">
        <v>108</v>
      </c>
      <c r="E189" s="31">
        <v>9.5</v>
      </c>
      <c r="F189" s="31">
        <v>86.75</v>
      </c>
      <c r="G189" s="31">
        <v>101.5</v>
      </c>
      <c r="H189" s="31">
        <v>105</v>
      </c>
      <c r="I189" s="31">
        <v>89.5</v>
      </c>
      <c r="J189" s="31">
        <v>133.5</v>
      </c>
      <c r="K189" s="31">
        <v>127</v>
      </c>
      <c r="L189" s="31">
        <v>130.5</v>
      </c>
      <c r="M189" s="31">
        <v>107.5</v>
      </c>
      <c r="N189" s="31">
        <v>143.5</v>
      </c>
      <c r="O189" s="31">
        <v>0</v>
      </c>
      <c r="P189" s="31">
        <v>0</v>
      </c>
      <c r="Q189" s="31">
        <v>0</v>
      </c>
      <c r="R189" s="31">
        <v>0</v>
      </c>
      <c r="S189" s="31">
        <v>1034.25</v>
      </c>
      <c r="T189" s="31"/>
      <c r="U189" s="31">
        <v>8</v>
      </c>
      <c r="V189" s="31">
        <v>77</v>
      </c>
      <c r="W189" s="31">
        <v>102</v>
      </c>
      <c r="X189" s="31">
        <v>97</v>
      </c>
      <c r="Y189" s="31">
        <v>101.5</v>
      </c>
      <c r="Z189" s="31">
        <v>91.5</v>
      </c>
      <c r="AA189" s="31">
        <v>154.5</v>
      </c>
      <c r="AB189" s="31">
        <v>126</v>
      </c>
      <c r="AC189" s="31">
        <v>140</v>
      </c>
      <c r="AD189" s="31">
        <v>112.5</v>
      </c>
      <c r="AE189" s="31">
        <v>0</v>
      </c>
      <c r="AF189" s="31">
        <v>0</v>
      </c>
      <c r="AG189" s="31">
        <v>0</v>
      </c>
      <c r="AH189" s="31">
        <v>0</v>
      </c>
      <c r="AI189" s="31">
        <v>1010</v>
      </c>
      <c r="AJ189" s="31"/>
      <c r="AK189" s="31">
        <v>7.5</v>
      </c>
      <c r="AL189" s="31">
        <v>93.5</v>
      </c>
      <c r="AM189" s="31">
        <v>88</v>
      </c>
      <c r="AN189" s="31">
        <v>105</v>
      </c>
      <c r="AO189" s="31">
        <v>100.5</v>
      </c>
      <c r="AP189" s="31">
        <v>113</v>
      </c>
      <c r="AQ189" s="31">
        <v>91</v>
      </c>
      <c r="AR189" s="31">
        <v>141</v>
      </c>
      <c r="AS189" s="31">
        <v>126</v>
      </c>
      <c r="AT189" s="31">
        <v>129</v>
      </c>
      <c r="AU189" s="31">
        <v>0</v>
      </c>
      <c r="AV189" s="31">
        <v>0</v>
      </c>
      <c r="AW189" s="31">
        <v>0</v>
      </c>
      <c r="AX189" s="31">
        <v>0</v>
      </c>
      <c r="AY189" s="31">
        <v>994.5</v>
      </c>
      <c r="AZ189" s="31"/>
      <c r="BA189" s="31">
        <v>8.33</v>
      </c>
      <c r="BB189" s="31">
        <v>85.75</v>
      </c>
      <c r="BC189" s="31">
        <v>97.16</v>
      </c>
      <c r="BD189" s="31">
        <v>102.33</v>
      </c>
      <c r="BE189" s="31">
        <v>97.16</v>
      </c>
      <c r="BF189" s="31"/>
      <c r="BG189">
        <v>4948</v>
      </c>
      <c r="BJ189" s="30">
        <f t="shared" si="19"/>
        <v>1024.75</v>
      </c>
      <c r="BK189" s="30">
        <f t="shared" si="20"/>
        <v>1002</v>
      </c>
      <c r="BL189" s="30">
        <f t="shared" si="21"/>
        <v>987</v>
      </c>
      <c r="BN189" s="30">
        <f t="shared" si="22"/>
        <v>0</v>
      </c>
      <c r="BO189" s="30">
        <f t="shared" si="23"/>
        <v>0</v>
      </c>
      <c r="BP189" s="30">
        <f t="shared" si="24"/>
        <v>0</v>
      </c>
    </row>
    <row r="190" spans="1:68" x14ac:dyDescent="0.35">
      <c r="A190" s="26" t="s">
        <v>383</v>
      </c>
      <c r="B190" t="s">
        <v>7946</v>
      </c>
      <c r="C190" s="25" t="s">
        <v>108</v>
      </c>
      <c r="E190" s="31">
        <v>2</v>
      </c>
      <c r="F190" s="31">
        <v>36</v>
      </c>
      <c r="G190" s="31">
        <v>43.5</v>
      </c>
      <c r="H190" s="31">
        <v>34</v>
      </c>
      <c r="I190" s="31">
        <v>39</v>
      </c>
      <c r="J190" s="31">
        <v>45</v>
      </c>
      <c r="K190" s="31">
        <v>51.5</v>
      </c>
      <c r="L190" s="31">
        <v>39</v>
      </c>
      <c r="M190" s="31">
        <v>40.5</v>
      </c>
      <c r="N190" s="31">
        <v>33</v>
      </c>
      <c r="O190" s="31">
        <v>0</v>
      </c>
      <c r="P190" s="31">
        <v>0</v>
      </c>
      <c r="Q190" s="31">
        <v>0</v>
      </c>
      <c r="R190" s="31">
        <v>0</v>
      </c>
      <c r="S190" s="31">
        <v>363.5</v>
      </c>
      <c r="T190" s="31"/>
      <c r="U190" s="31">
        <v>3.5</v>
      </c>
      <c r="V190" s="31">
        <v>34.5</v>
      </c>
      <c r="W190" s="31">
        <v>33</v>
      </c>
      <c r="X190" s="31">
        <v>40</v>
      </c>
      <c r="Y190" s="31">
        <v>31.5</v>
      </c>
      <c r="Z190" s="31">
        <v>43.5</v>
      </c>
      <c r="AA190" s="31">
        <v>39</v>
      </c>
      <c r="AB190" s="31">
        <v>50.5</v>
      </c>
      <c r="AC190" s="31">
        <v>42</v>
      </c>
      <c r="AD190" s="31">
        <v>39</v>
      </c>
      <c r="AE190" s="31">
        <v>0</v>
      </c>
      <c r="AF190" s="31">
        <v>0</v>
      </c>
      <c r="AG190" s="31">
        <v>0</v>
      </c>
      <c r="AH190" s="31">
        <v>0</v>
      </c>
      <c r="AI190" s="31">
        <v>356.5</v>
      </c>
      <c r="AJ190" s="31"/>
      <c r="AK190" s="31">
        <v>3.25</v>
      </c>
      <c r="AL190" s="31">
        <v>21.5</v>
      </c>
      <c r="AM190" s="31">
        <v>34.5</v>
      </c>
      <c r="AN190" s="31">
        <v>35.5</v>
      </c>
      <c r="AO190" s="31">
        <v>39.5</v>
      </c>
      <c r="AP190" s="31">
        <v>36</v>
      </c>
      <c r="AQ190" s="31">
        <v>39</v>
      </c>
      <c r="AR190" s="31">
        <v>32.5</v>
      </c>
      <c r="AS190" s="31">
        <v>50.5</v>
      </c>
      <c r="AT190" s="31">
        <v>37.5</v>
      </c>
      <c r="AU190" s="31">
        <v>0</v>
      </c>
      <c r="AV190" s="31">
        <v>0</v>
      </c>
      <c r="AW190" s="31">
        <v>0</v>
      </c>
      <c r="AX190" s="31">
        <v>0</v>
      </c>
      <c r="AY190" s="31">
        <v>329.75</v>
      </c>
      <c r="AZ190" s="31"/>
      <c r="BA190" s="31">
        <v>2.91</v>
      </c>
      <c r="BB190" s="31">
        <v>30.66</v>
      </c>
      <c r="BC190" s="31">
        <v>37</v>
      </c>
      <c r="BD190" s="31">
        <v>36.5</v>
      </c>
      <c r="BE190" s="31">
        <v>36.659999999999997</v>
      </c>
      <c r="BF190" s="31"/>
      <c r="BG190">
        <v>11316</v>
      </c>
      <c r="BJ190" s="30">
        <f t="shared" si="19"/>
        <v>361.5</v>
      </c>
      <c r="BK190" s="30">
        <f t="shared" si="20"/>
        <v>353</v>
      </c>
      <c r="BL190" s="30">
        <f t="shared" si="21"/>
        <v>326.5</v>
      </c>
      <c r="BN190" s="30">
        <f t="shared" si="22"/>
        <v>0</v>
      </c>
      <c r="BO190" s="30">
        <f t="shared" si="23"/>
        <v>0</v>
      </c>
      <c r="BP190" s="30">
        <f t="shared" si="24"/>
        <v>0</v>
      </c>
    </row>
    <row r="191" spans="1:68" x14ac:dyDescent="0.35">
      <c r="A191" s="26" t="s">
        <v>385</v>
      </c>
      <c r="B191" t="s">
        <v>7937</v>
      </c>
      <c r="C191" s="25" t="s">
        <v>108</v>
      </c>
      <c r="E191" s="31">
        <v>5.5</v>
      </c>
      <c r="F191" s="31">
        <v>149</v>
      </c>
      <c r="G191" s="31">
        <v>163.5</v>
      </c>
      <c r="H191" s="31">
        <v>138</v>
      </c>
      <c r="I191" s="31">
        <v>176</v>
      </c>
      <c r="J191" s="31">
        <v>178</v>
      </c>
      <c r="K191" s="31">
        <v>166.5</v>
      </c>
      <c r="L191" s="31">
        <v>168</v>
      </c>
      <c r="M191" s="31">
        <v>142.5</v>
      </c>
      <c r="N191" s="31">
        <v>173.5</v>
      </c>
      <c r="O191" s="31">
        <v>0</v>
      </c>
      <c r="P191" s="31">
        <v>0</v>
      </c>
      <c r="Q191" s="31">
        <v>0</v>
      </c>
      <c r="R191" s="31">
        <v>0</v>
      </c>
      <c r="S191" s="31">
        <v>1460.5</v>
      </c>
      <c r="T191" s="31"/>
      <c r="U191" s="31">
        <v>6</v>
      </c>
      <c r="V191" s="31">
        <v>140.5</v>
      </c>
      <c r="W191" s="31">
        <v>148.5</v>
      </c>
      <c r="X191" s="31">
        <v>164.5</v>
      </c>
      <c r="Y191" s="31">
        <v>136.5</v>
      </c>
      <c r="Z191" s="31">
        <v>181.5</v>
      </c>
      <c r="AA191" s="31">
        <v>187.5</v>
      </c>
      <c r="AB191" s="31">
        <v>174</v>
      </c>
      <c r="AC191" s="31">
        <v>153</v>
      </c>
      <c r="AD191" s="31">
        <v>137</v>
      </c>
      <c r="AE191" s="31">
        <v>0</v>
      </c>
      <c r="AF191" s="31">
        <v>0</v>
      </c>
      <c r="AG191" s="31">
        <v>0</v>
      </c>
      <c r="AH191" s="31">
        <v>0</v>
      </c>
      <c r="AI191" s="31">
        <v>1429</v>
      </c>
      <c r="AJ191" s="31"/>
      <c r="AK191" s="31">
        <v>14</v>
      </c>
      <c r="AL191" s="31">
        <v>153.5</v>
      </c>
      <c r="AM191" s="31">
        <v>144</v>
      </c>
      <c r="AN191" s="31">
        <v>164</v>
      </c>
      <c r="AO191" s="31">
        <v>161.5</v>
      </c>
      <c r="AP191" s="31">
        <v>137</v>
      </c>
      <c r="AQ191" s="31">
        <v>174.5</v>
      </c>
      <c r="AR191" s="31">
        <v>189.5</v>
      </c>
      <c r="AS191" s="31">
        <v>168</v>
      </c>
      <c r="AT191" s="31">
        <v>154.5</v>
      </c>
      <c r="AU191" s="31">
        <v>0</v>
      </c>
      <c r="AV191" s="31">
        <v>0</v>
      </c>
      <c r="AW191" s="31">
        <v>0</v>
      </c>
      <c r="AX191" s="31">
        <v>0</v>
      </c>
      <c r="AY191" s="31">
        <v>1460.5</v>
      </c>
      <c r="AZ191" s="31"/>
      <c r="BA191" s="31">
        <v>8.5</v>
      </c>
      <c r="BB191" s="31">
        <v>147.66</v>
      </c>
      <c r="BC191" s="31">
        <v>152</v>
      </c>
      <c r="BD191" s="31">
        <v>155.5</v>
      </c>
      <c r="BE191" s="31">
        <v>158</v>
      </c>
      <c r="BF191" s="31"/>
      <c r="BG191">
        <v>3128</v>
      </c>
      <c r="BJ191" s="30">
        <f t="shared" si="19"/>
        <v>1455</v>
      </c>
      <c r="BK191" s="30">
        <f t="shared" si="20"/>
        <v>1423</v>
      </c>
      <c r="BL191" s="30">
        <f t="shared" si="21"/>
        <v>1446.5</v>
      </c>
      <c r="BN191" s="30">
        <f t="shared" si="22"/>
        <v>0</v>
      </c>
      <c r="BO191" s="30">
        <f t="shared" si="23"/>
        <v>0</v>
      </c>
      <c r="BP191" s="30">
        <f t="shared" si="24"/>
        <v>0</v>
      </c>
    </row>
    <row r="192" spans="1:68" x14ac:dyDescent="0.35">
      <c r="A192" s="26" t="s">
        <v>387</v>
      </c>
      <c r="B192" t="s">
        <v>7928</v>
      </c>
      <c r="C192" s="25" t="s">
        <v>119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1243.5</v>
      </c>
      <c r="P192" s="31">
        <v>1229.5</v>
      </c>
      <c r="Q192" s="31">
        <v>1347</v>
      </c>
      <c r="R192" s="31">
        <v>1316</v>
      </c>
      <c r="S192" s="31">
        <v>5136</v>
      </c>
      <c r="T192" s="31"/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1177</v>
      </c>
      <c r="AF192" s="31">
        <v>1188.5</v>
      </c>
      <c r="AG192" s="31">
        <v>1223.5</v>
      </c>
      <c r="AH192" s="31">
        <v>1367.5</v>
      </c>
      <c r="AI192" s="31">
        <v>4956.5</v>
      </c>
      <c r="AJ192" s="31"/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1234</v>
      </c>
      <c r="AV192" s="31">
        <v>1156</v>
      </c>
      <c r="AW192" s="31">
        <v>1106</v>
      </c>
      <c r="AX192" s="31">
        <v>1441.5</v>
      </c>
      <c r="AY192" s="31">
        <v>4937.5</v>
      </c>
      <c r="AZ192" s="31"/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/>
      <c r="BG192">
        <v>5304</v>
      </c>
      <c r="BJ192" s="30">
        <f t="shared" si="19"/>
        <v>5136</v>
      </c>
      <c r="BK192" s="30">
        <f t="shared" si="20"/>
        <v>4956.5</v>
      </c>
      <c r="BL192" s="30">
        <f t="shared" si="21"/>
        <v>4937.5</v>
      </c>
      <c r="BN192" s="30">
        <f t="shared" si="22"/>
        <v>0</v>
      </c>
      <c r="BO192" s="30">
        <f t="shared" si="23"/>
        <v>0</v>
      </c>
      <c r="BP192" s="30">
        <f t="shared" si="24"/>
        <v>0</v>
      </c>
    </row>
    <row r="193" spans="1:68" x14ac:dyDescent="0.35">
      <c r="A193" s="26" t="s">
        <v>389</v>
      </c>
      <c r="B193" t="s">
        <v>7918</v>
      </c>
      <c r="C193" s="25" t="s">
        <v>119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897.5</v>
      </c>
      <c r="P193" s="31">
        <v>887</v>
      </c>
      <c r="Q193" s="31">
        <v>573.5</v>
      </c>
      <c r="R193" s="31">
        <v>684.5</v>
      </c>
      <c r="S193" s="31">
        <v>3042.5</v>
      </c>
      <c r="T193" s="31"/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871</v>
      </c>
      <c r="AF193" s="31">
        <v>832</v>
      </c>
      <c r="AG193" s="31">
        <v>602.5</v>
      </c>
      <c r="AH193" s="31">
        <v>628</v>
      </c>
      <c r="AI193" s="31">
        <v>2933.5</v>
      </c>
      <c r="AJ193" s="31"/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779.5</v>
      </c>
      <c r="AV193" s="31">
        <v>825.5</v>
      </c>
      <c r="AW193" s="31">
        <v>549</v>
      </c>
      <c r="AX193" s="31">
        <v>663</v>
      </c>
      <c r="AY193" s="31">
        <v>2817</v>
      </c>
      <c r="AZ193" s="31"/>
      <c r="BA193" s="31">
        <v>0</v>
      </c>
      <c r="BB193" s="31">
        <v>0</v>
      </c>
      <c r="BC193" s="31">
        <v>0</v>
      </c>
      <c r="BD193" s="31">
        <v>0</v>
      </c>
      <c r="BE193" s="31">
        <v>0</v>
      </c>
      <c r="BF193" s="31"/>
      <c r="BG193">
        <v>14014</v>
      </c>
      <c r="BJ193" s="30">
        <f t="shared" si="19"/>
        <v>3042.5</v>
      </c>
      <c r="BK193" s="30">
        <f t="shared" si="20"/>
        <v>2933.5</v>
      </c>
      <c r="BL193" s="30">
        <f t="shared" si="21"/>
        <v>2817</v>
      </c>
      <c r="BN193" s="30">
        <f t="shared" si="22"/>
        <v>0</v>
      </c>
      <c r="BO193" s="30">
        <f t="shared" si="23"/>
        <v>0</v>
      </c>
      <c r="BP193" s="30">
        <f t="shared" si="24"/>
        <v>0</v>
      </c>
    </row>
    <row r="194" spans="1:68" x14ac:dyDescent="0.35">
      <c r="A194" s="26" t="s">
        <v>391</v>
      </c>
      <c r="B194" t="s">
        <v>7910</v>
      </c>
      <c r="C194" s="25" t="s">
        <v>119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365</v>
      </c>
      <c r="P194" s="31">
        <v>321</v>
      </c>
      <c r="Q194" s="31">
        <v>331.5</v>
      </c>
      <c r="R194" s="31">
        <v>391</v>
      </c>
      <c r="S194" s="31">
        <v>1408.5</v>
      </c>
      <c r="T194" s="31"/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330</v>
      </c>
      <c r="AF194" s="31">
        <v>365.5</v>
      </c>
      <c r="AG194" s="31">
        <v>322</v>
      </c>
      <c r="AH194" s="31">
        <v>352.5</v>
      </c>
      <c r="AI194" s="31">
        <v>1370</v>
      </c>
      <c r="AJ194" s="31"/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  <c r="AU194" s="31">
        <v>344.5</v>
      </c>
      <c r="AV194" s="31">
        <v>333</v>
      </c>
      <c r="AW194" s="31">
        <v>364</v>
      </c>
      <c r="AX194" s="31">
        <v>335.5</v>
      </c>
      <c r="AY194" s="31">
        <v>1377</v>
      </c>
      <c r="AZ194" s="31"/>
      <c r="BA194" s="31">
        <v>0</v>
      </c>
      <c r="BB194" s="31">
        <v>0</v>
      </c>
      <c r="BC194" s="31">
        <v>0</v>
      </c>
      <c r="BD194" s="31">
        <v>0</v>
      </c>
      <c r="BE194" s="31">
        <v>0</v>
      </c>
      <c r="BF194" s="31"/>
      <c r="BG194">
        <v>3815</v>
      </c>
      <c r="BJ194" s="30">
        <f t="shared" si="19"/>
        <v>1408.5</v>
      </c>
      <c r="BK194" s="30">
        <f t="shared" si="20"/>
        <v>1370</v>
      </c>
      <c r="BL194" s="30">
        <f t="shared" si="21"/>
        <v>1377</v>
      </c>
      <c r="BN194" s="30">
        <f t="shared" si="22"/>
        <v>0</v>
      </c>
      <c r="BO194" s="30">
        <f t="shared" si="23"/>
        <v>0</v>
      </c>
      <c r="BP194" s="30">
        <f t="shared" si="24"/>
        <v>0</v>
      </c>
    </row>
    <row r="195" spans="1:68" x14ac:dyDescent="0.35">
      <c r="A195" s="26" t="s">
        <v>393</v>
      </c>
      <c r="B195" t="s">
        <v>7901</v>
      </c>
      <c r="C195" s="25" t="s">
        <v>119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827</v>
      </c>
      <c r="P195" s="31">
        <v>816</v>
      </c>
      <c r="Q195" s="31">
        <v>869.5</v>
      </c>
      <c r="R195" s="31">
        <v>914.5</v>
      </c>
      <c r="S195" s="31">
        <v>3427</v>
      </c>
      <c r="T195" s="31"/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873</v>
      </c>
      <c r="AF195" s="31">
        <v>848.5</v>
      </c>
      <c r="AG195" s="31">
        <v>813</v>
      </c>
      <c r="AH195" s="31">
        <v>906.5</v>
      </c>
      <c r="AI195" s="31">
        <v>3441</v>
      </c>
      <c r="AJ195" s="31"/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817</v>
      </c>
      <c r="AV195" s="31">
        <v>881.5</v>
      </c>
      <c r="AW195" s="31">
        <v>835</v>
      </c>
      <c r="AX195" s="31">
        <v>860</v>
      </c>
      <c r="AY195" s="31">
        <v>3393.5</v>
      </c>
      <c r="AZ195" s="31"/>
      <c r="BA195" s="31">
        <v>0</v>
      </c>
      <c r="BB195" s="31">
        <v>0</v>
      </c>
      <c r="BC195" s="31">
        <v>0</v>
      </c>
      <c r="BD195" s="31">
        <v>0</v>
      </c>
      <c r="BE195" s="31">
        <v>0</v>
      </c>
      <c r="BF195" s="31"/>
      <c r="BG195">
        <v>14315</v>
      </c>
      <c r="BJ195" s="30">
        <f t="shared" si="19"/>
        <v>3427</v>
      </c>
      <c r="BK195" s="30">
        <f t="shared" si="20"/>
        <v>3441</v>
      </c>
      <c r="BL195" s="30">
        <f t="shared" si="21"/>
        <v>3393.5</v>
      </c>
      <c r="BN195" s="30">
        <f t="shared" si="22"/>
        <v>0</v>
      </c>
      <c r="BO195" s="30">
        <f t="shared" si="23"/>
        <v>0</v>
      </c>
      <c r="BP195" s="30">
        <f t="shared" si="24"/>
        <v>0</v>
      </c>
    </row>
    <row r="196" spans="1:68" x14ac:dyDescent="0.35">
      <c r="A196" s="26" t="s">
        <v>395</v>
      </c>
      <c r="B196" t="s">
        <v>7892</v>
      </c>
      <c r="C196" s="25" t="s">
        <v>119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508.5</v>
      </c>
      <c r="P196" s="31">
        <v>518</v>
      </c>
      <c r="Q196" s="31">
        <v>474</v>
      </c>
      <c r="R196" s="31">
        <v>444.5</v>
      </c>
      <c r="S196" s="31">
        <v>1945</v>
      </c>
      <c r="T196" s="31"/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520</v>
      </c>
      <c r="AF196" s="31">
        <v>493</v>
      </c>
      <c r="AG196" s="31">
        <v>489</v>
      </c>
      <c r="AH196" s="31">
        <v>459.5</v>
      </c>
      <c r="AI196" s="31">
        <v>1961.5</v>
      </c>
      <c r="AJ196" s="31"/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502.5</v>
      </c>
      <c r="AV196" s="31">
        <v>512</v>
      </c>
      <c r="AW196" s="31">
        <v>477</v>
      </c>
      <c r="AX196" s="31">
        <v>481.5</v>
      </c>
      <c r="AY196" s="31">
        <v>1973</v>
      </c>
      <c r="AZ196" s="31"/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/>
      <c r="BG196">
        <v>795</v>
      </c>
      <c r="BJ196" s="30">
        <f t="shared" si="19"/>
        <v>1945</v>
      </c>
      <c r="BK196" s="30">
        <f t="shared" si="20"/>
        <v>1961.5</v>
      </c>
      <c r="BL196" s="30">
        <f t="shared" si="21"/>
        <v>1973</v>
      </c>
      <c r="BN196" s="30">
        <f t="shared" si="22"/>
        <v>0</v>
      </c>
      <c r="BO196" s="30">
        <f t="shared" si="23"/>
        <v>0</v>
      </c>
      <c r="BP196" s="30">
        <f t="shared" si="24"/>
        <v>0</v>
      </c>
    </row>
    <row r="197" spans="1:68" x14ac:dyDescent="0.35">
      <c r="A197" s="26" t="s">
        <v>397</v>
      </c>
      <c r="B197" t="s">
        <v>7883</v>
      </c>
      <c r="C197" s="25" t="s">
        <v>119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1325.5</v>
      </c>
      <c r="P197" s="31">
        <v>1346.5</v>
      </c>
      <c r="Q197" s="31">
        <v>1323</v>
      </c>
      <c r="R197" s="31">
        <v>1384</v>
      </c>
      <c r="S197" s="31">
        <v>5379</v>
      </c>
      <c r="T197" s="31"/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1367.5</v>
      </c>
      <c r="AF197" s="31">
        <v>1311.5</v>
      </c>
      <c r="AG197" s="31">
        <v>1334.5</v>
      </c>
      <c r="AH197" s="31">
        <v>1368.5</v>
      </c>
      <c r="AI197" s="31">
        <v>5382</v>
      </c>
      <c r="AJ197" s="31"/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1307.5</v>
      </c>
      <c r="AV197" s="31">
        <v>1349</v>
      </c>
      <c r="AW197" s="31">
        <v>1317</v>
      </c>
      <c r="AX197" s="31">
        <v>1372</v>
      </c>
      <c r="AY197" s="31">
        <v>5345.5</v>
      </c>
      <c r="AZ197" s="31"/>
      <c r="BA197" s="31">
        <v>0</v>
      </c>
      <c r="BB197" s="31">
        <v>0</v>
      </c>
      <c r="BC197" s="31">
        <v>0</v>
      </c>
      <c r="BD197" s="31">
        <v>0</v>
      </c>
      <c r="BE197" s="31">
        <v>0</v>
      </c>
      <c r="BF197" s="31"/>
      <c r="BG197">
        <v>7940</v>
      </c>
      <c r="BJ197" s="30">
        <f t="shared" si="19"/>
        <v>5379</v>
      </c>
      <c r="BK197" s="30">
        <f t="shared" si="20"/>
        <v>5382</v>
      </c>
      <c r="BL197" s="30">
        <f t="shared" si="21"/>
        <v>5345.5</v>
      </c>
      <c r="BN197" s="30">
        <f t="shared" si="22"/>
        <v>0</v>
      </c>
      <c r="BO197" s="30">
        <f t="shared" si="23"/>
        <v>0</v>
      </c>
      <c r="BP197" s="30">
        <f t="shared" si="24"/>
        <v>0</v>
      </c>
    </row>
    <row r="198" spans="1:68" x14ac:dyDescent="0.35">
      <c r="A198" s="26" t="s">
        <v>399</v>
      </c>
      <c r="B198" t="s">
        <v>7873</v>
      </c>
      <c r="C198" s="25" t="s">
        <v>119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453</v>
      </c>
      <c r="P198" s="31">
        <v>441</v>
      </c>
      <c r="Q198" s="31">
        <v>459.5</v>
      </c>
      <c r="R198" s="31">
        <v>462.5</v>
      </c>
      <c r="S198" s="31">
        <v>1816</v>
      </c>
      <c r="T198" s="31"/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457</v>
      </c>
      <c r="AF198" s="31">
        <v>466.5</v>
      </c>
      <c r="AG198" s="31">
        <v>441.5</v>
      </c>
      <c r="AH198" s="31">
        <v>477.5</v>
      </c>
      <c r="AI198" s="31">
        <v>1842.5</v>
      </c>
      <c r="AJ198" s="31"/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  <c r="AT198" s="31">
        <v>0</v>
      </c>
      <c r="AU198" s="31">
        <v>503</v>
      </c>
      <c r="AV198" s="31">
        <v>461</v>
      </c>
      <c r="AW198" s="31">
        <v>471.5</v>
      </c>
      <c r="AX198" s="31">
        <v>480</v>
      </c>
      <c r="AY198" s="31">
        <v>1915.5</v>
      </c>
      <c r="AZ198" s="31"/>
      <c r="BA198" s="31">
        <v>0</v>
      </c>
      <c r="BB198" s="31">
        <v>0</v>
      </c>
      <c r="BC198" s="31">
        <v>0</v>
      </c>
      <c r="BD198" s="31">
        <v>0</v>
      </c>
      <c r="BE198" s="31">
        <v>0</v>
      </c>
      <c r="BF198" s="31"/>
      <c r="BG198">
        <v>11232</v>
      </c>
      <c r="BJ198" s="30">
        <f t="shared" si="19"/>
        <v>1816</v>
      </c>
      <c r="BK198" s="30">
        <f t="shared" si="20"/>
        <v>1842.5</v>
      </c>
      <c r="BL198" s="30">
        <f t="shared" si="21"/>
        <v>1915.5</v>
      </c>
      <c r="BN198" s="30">
        <f t="shared" si="22"/>
        <v>0</v>
      </c>
      <c r="BO198" s="30">
        <f t="shared" si="23"/>
        <v>0</v>
      </c>
      <c r="BP198" s="30">
        <f t="shared" si="24"/>
        <v>0</v>
      </c>
    </row>
    <row r="199" spans="1:68" x14ac:dyDescent="0.35">
      <c r="A199" s="26" t="s">
        <v>401</v>
      </c>
      <c r="B199" t="s">
        <v>7863</v>
      </c>
      <c r="C199" s="25" t="s">
        <v>119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847</v>
      </c>
      <c r="P199" s="31">
        <v>823</v>
      </c>
      <c r="Q199" s="31">
        <v>976</v>
      </c>
      <c r="R199" s="31">
        <v>865</v>
      </c>
      <c r="S199" s="31">
        <v>3511</v>
      </c>
      <c r="T199" s="31"/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854.5</v>
      </c>
      <c r="AF199" s="31">
        <v>831.5</v>
      </c>
      <c r="AG199" s="31">
        <v>811.5</v>
      </c>
      <c r="AH199" s="31">
        <v>957</v>
      </c>
      <c r="AI199" s="31">
        <v>3454.5</v>
      </c>
      <c r="AJ199" s="31"/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855</v>
      </c>
      <c r="AV199" s="31">
        <v>822</v>
      </c>
      <c r="AW199" s="31">
        <v>801</v>
      </c>
      <c r="AX199" s="31">
        <v>816.5</v>
      </c>
      <c r="AY199" s="31">
        <v>3294.5</v>
      </c>
      <c r="AZ199" s="31"/>
      <c r="BA199" s="31">
        <v>0</v>
      </c>
      <c r="BB199" s="31">
        <v>0</v>
      </c>
      <c r="BC199" s="31">
        <v>0</v>
      </c>
      <c r="BD199" s="31">
        <v>0</v>
      </c>
      <c r="BE199" s="31">
        <v>0</v>
      </c>
      <c r="BF199" s="31"/>
      <c r="BG199">
        <v>8201</v>
      </c>
      <c r="BJ199" s="30">
        <f t="shared" si="19"/>
        <v>3511</v>
      </c>
      <c r="BK199" s="30">
        <f t="shared" si="20"/>
        <v>3454.5</v>
      </c>
      <c r="BL199" s="30">
        <f t="shared" si="21"/>
        <v>3294.5</v>
      </c>
      <c r="BN199" s="30">
        <f t="shared" si="22"/>
        <v>0</v>
      </c>
      <c r="BO199" s="30">
        <f t="shared" si="23"/>
        <v>0</v>
      </c>
      <c r="BP199" s="30">
        <f t="shared" si="24"/>
        <v>0</v>
      </c>
    </row>
    <row r="200" spans="1:68" x14ac:dyDescent="0.35">
      <c r="A200" s="26" t="s">
        <v>403</v>
      </c>
      <c r="B200" t="s">
        <v>7854</v>
      </c>
      <c r="C200" s="25" t="s">
        <v>119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1208.5</v>
      </c>
      <c r="P200" s="31">
        <v>1252</v>
      </c>
      <c r="Q200" s="31">
        <v>1269.5</v>
      </c>
      <c r="R200" s="31">
        <v>1300</v>
      </c>
      <c r="S200" s="31">
        <v>5030</v>
      </c>
      <c r="T200" s="31"/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1235</v>
      </c>
      <c r="AF200" s="31">
        <v>1225</v>
      </c>
      <c r="AG200" s="31">
        <v>1251</v>
      </c>
      <c r="AH200" s="31">
        <v>1289.5</v>
      </c>
      <c r="AI200" s="31">
        <v>5000.5</v>
      </c>
      <c r="AJ200" s="31"/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1304.5</v>
      </c>
      <c r="AV200" s="31">
        <v>1249</v>
      </c>
      <c r="AW200" s="31">
        <v>1237</v>
      </c>
      <c r="AX200" s="31">
        <v>1277.5</v>
      </c>
      <c r="AY200" s="31">
        <v>5068</v>
      </c>
      <c r="AZ200" s="31"/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/>
      <c r="BG200">
        <v>161</v>
      </c>
      <c r="BJ200" s="30">
        <f t="shared" si="19"/>
        <v>5030</v>
      </c>
      <c r="BK200" s="30">
        <f t="shared" si="20"/>
        <v>5000.5</v>
      </c>
      <c r="BL200" s="30">
        <f t="shared" si="21"/>
        <v>5068</v>
      </c>
      <c r="BN200" s="30">
        <f t="shared" si="22"/>
        <v>0</v>
      </c>
      <c r="BO200" s="30">
        <f t="shared" si="23"/>
        <v>0</v>
      </c>
      <c r="BP200" s="30">
        <f t="shared" si="24"/>
        <v>0</v>
      </c>
    </row>
    <row r="201" spans="1:68" x14ac:dyDescent="0.35">
      <c r="A201" s="26" t="s">
        <v>405</v>
      </c>
      <c r="B201" t="s">
        <v>7843</v>
      </c>
      <c r="C201" s="25" t="s">
        <v>119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492</v>
      </c>
      <c r="P201" s="31">
        <v>455</v>
      </c>
      <c r="Q201" s="31">
        <v>468.5</v>
      </c>
      <c r="R201" s="31">
        <v>430</v>
      </c>
      <c r="S201" s="31">
        <v>1845.5</v>
      </c>
      <c r="T201" s="31"/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455.5</v>
      </c>
      <c r="AF201" s="31">
        <v>492</v>
      </c>
      <c r="AG201" s="31">
        <v>460</v>
      </c>
      <c r="AH201" s="31">
        <v>492</v>
      </c>
      <c r="AI201" s="31">
        <v>1899.5</v>
      </c>
      <c r="AJ201" s="31"/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449</v>
      </c>
      <c r="AV201" s="31">
        <v>454.5</v>
      </c>
      <c r="AW201" s="31">
        <v>493.5</v>
      </c>
      <c r="AX201" s="31">
        <v>505.5</v>
      </c>
      <c r="AY201" s="31">
        <v>1902.5</v>
      </c>
      <c r="AZ201" s="31"/>
      <c r="BA201" s="31">
        <v>0</v>
      </c>
      <c r="BB201" s="31">
        <v>0</v>
      </c>
      <c r="BC201" s="31">
        <v>0</v>
      </c>
      <c r="BD201" s="31">
        <v>0</v>
      </c>
      <c r="BE201" s="31">
        <v>0</v>
      </c>
      <c r="BF201" s="31"/>
      <c r="BG201">
        <v>9032</v>
      </c>
      <c r="BJ201" s="30">
        <f t="shared" ref="BJ201:BJ264" si="25">SUM(F201:R201)</f>
        <v>1845.5</v>
      </c>
      <c r="BK201" s="30">
        <f t="shared" ref="BK201:BK264" si="26">SUM(V201:AH201)</f>
        <v>1899.5</v>
      </c>
      <c r="BL201" s="30">
        <f t="shared" ref="BL201:BL264" si="27">SUM(AL201:AX201)</f>
        <v>1902.5</v>
      </c>
      <c r="BN201" s="30">
        <f t="shared" ref="BN201:BN264" si="28">S201-E201-BJ201</f>
        <v>0</v>
      </c>
      <c r="BO201" s="30">
        <f t="shared" ref="BO201:BO264" si="29">AI201-U201-BK201</f>
        <v>0</v>
      </c>
      <c r="BP201" s="30">
        <f t="shared" ref="BP201:BP264" si="30">AY201-AK201-BL201</f>
        <v>0</v>
      </c>
    </row>
    <row r="202" spans="1:68" x14ac:dyDescent="0.35">
      <c r="A202" s="26" t="s">
        <v>407</v>
      </c>
      <c r="B202" t="s">
        <v>7834</v>
      </c>
      <c r="C202" s="25" t="s">
        <v>119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1716</v>
      </c>
      <c r="P202" s="31">
        <v>1885</v>
      </c>
      <c r="Q202" s="31">
        <v>1821.5</v>
      </c>
      <c r="R202" s="31">
        <v>1963.5</v>
      </c>
      <c r="S202" s="31">
        <v>7386</v>
      </c>
      <c r="T202" s="31"/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1901.5</v>
      </c>
      <c r="AF202" s="31">
        <v>1750.5</v>
      </c>
      <c r="AG202" s="31">
        <v>1910</v>
      </c>
      <c r="AH202" s="31">
        <v>1869.5</v>
      </c>
      <c r="AI202" s="31">
        <v>7431.5</v>
      </c>
      <c r="AJ202" s="31"/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1877.5</v>
      </c>
      <c r="AV202" s="31">
        <v>1938.5</v>
      </c>
      <c r="AW202" s="31">
        <v>1783</v>
      </c>
      <c r="AX202" s="31">
        <v>1953</v>
      </c>
      <c r="AY202" s="31">
        <v>7552</v>
      </c>
      <c r="AZ202" s="31"/>
      <c r="BA202" s="31">
        <v>0</v>
      </c>
      <c r="BB202" s="31">
        <v>0</v>
      </c>
      <c r="BC202" s="31">
        <v>0</v>
      </c>
      <c r="BD202" s="31">
        <v>0</v>
      </c>
      <c r="BE202" s="31">
        <v>0</v>
      </c>
      <c r="BF202" s="31"/>
      <c r="BG202">
        <v>4994</v>
      </c>
      <c r="BJ202" s="30">
        <f t="shared" si="25"/>
        <v>7386</v>
      </c>
      <c r="BK202" s="30">
        <f t="shared" si="26"/>
        <v>7431.5</v>
      </c>
      <c r="BL202" s="30">
        <f t="shared" si="27"/>
        <v>7552</v>
      </c>
      <c r="BN202" s="30">
        <f t="shared" si="28"/>
        <v>0</v>
      </c>
      <c r="BO202" s="30">
        <f t="shared" si="29"/>
        <v>0</v>
      </c>
      <c r="BP202" s="30">
        <f t="shared" si="30"/>
        <v>0</v>
      </c>
    </row>
    <row r="203" spans="1:68" x14ac:dyDescent="0.35">
      <c r="A203" s="26" t="s">
        <v>409</v>
      </c>
      <c r="B203" t="s">
        <v>7824</v>
      </c>
      <c r="C203" s="25" t="s">
        <v>119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173.5</v>
      </c>
      <c r="P203" s="31">
        <v>208.5</v>
      </c>
      <c r="Q203" s="31">
        <v>208.5</v>
      </c>
      <c r="R203" s="31">
        <v>248</v>
      </c>
      <c r="S203" s="31">
        <v>838.5</v>
      </c>
      <c r="T203" s="31"/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219.5</v>
      </c>
      <c r="AF203" s="31">
        <v>178</v>
      </c>
      <c r="AG203" s="31">
        <v>205</v>
      </c>
      <c r="AH203" s="31">
        <v>220</v>
      </c>
      <c r="AI203" s="31">
        <v>822.5</v>
      </c>
      <c r="AJ203" s="31"/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207</v>
      </c>
      <c r="AV203" s="31">
        <v>231.5</v>
      </c>
      <c r="AW203" s="31">
        <v>180.5</v>
      </c>
      <c r="AX203" s="31">
        <v>220</v>
      </c>
      <c r="AY203" s="31">
        <v>839</v>
      </c>
      <c r="AZ203" s="31"/>
      <c r="BA203" s="31">
        <v>0</v>
      </c>
      <c r="BB203" s="31">
        <v>0</v>
      </c>
      <c r="BC203" s="31">
        <v>0</v>
      </c>
      <c r="BD203" s="31">
        <v>0</v>
      </c>
      <c r="BE203" s="31">
        <v>0</v>
      </c>
      <c r="BF203" s="31"/>
      <c r="BG203">
        <v>12187</v>
      </c>
      <c r="BJ203" s="30">
        <f t="shared" si="25"/>
        <v>838.5</v>
      </c>
      <c r="BK203" s="30">
        <f t="shared" si="26"/>
        <v>822.5</v>
      </c>
      <c r="BL203" s="30">
        <f t="shared" si="27"/>
        <v>839</v>
      </c>
      <c r="BN203" s="30">
        <f t="shared" si="28"/>
        <v>0</v>
      </c>
      <c r="BO203" s="30">
        <f t="shared" si="29"/>
        <v>0</v>
      </c>
      <c r="BP203" s="30">
        <f t="shared" si="30"/>
        <v>0</v>
      </c>
    </row>
    <row r="204" spans="1:68" x14ac:dyDescent="0.35">
      <c r="A204" s="26" t="s">
        <v>411</v>
      </c>
      <c r="B204" t="s">
        <v>7816</v>
      </c>
      <c r="C204" s="25" t="s">
        <v>119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704.5</v>
      </c>
      <c r="P204" s="31">
        <v>676</v>
      </c>
      <c r="Q204" s="31">
        <v>704.5</v>
      </c>
      <c r="R204" s="31">
        <v>724.5</v>
      </c>
      <c r="S204" s="31">
        <v>2809.5</v>
      </c>
      <c r="T204" s="31"/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713.5</v>
      </c>
      <c r="AF204" s="31">
        <v>712</v>
      </c>
      <c r="AG204" s="31">
        <v>671</v>
      </c>
      <c r="AH204" s="31">
        <v>712.5</v>
      </c>
      <c r="AI204" s="31">
        <v>2809</v>
      </c>
      <c r="AJ204" s="31"/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686.5</v>
      </c>
      <c r="AV204" s="31">
        <v>742.5</v>
      </c>
      <c r="AW204" s="31">
        <v>721.5</v>
      </c>
      <c r="AX204" s="31">
        <v>694</v>
      </c>
      <c r="AY204" s="31">
        <v>2844.5</v>
      </c>
      <c r="AZ204" s="31"/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/>
      <c r="BG204">
        <v>12828</v>
      </c>
      <c r="BJ204" s="30">
        <f t="shared" si="25"/>
        <v>2809.5</v>
      </c>
      <c r="BK204" s="30">
        <f t="shared" si="26"/>
        <v>2809</v>
      </c>
      <c r="BL204" s="30">
        <f t="shared" si="27"/>
        <v>2844.5</v>
      </c>
      <c r="BN204" s="30">
        <f t="shared" si="28"/>
        <v>0</v>
      </c>
      <c r="BO204" s="30">
        <f t="shared" si="29"/>
        <v>0</v>
      </c>
      <c r="BP204" s="30">
        <f t="shared" si="30"/>
        <v>0</v>
      </c>
    </row>
    <row r="205" spans="1:68" x14ac:dyDescent="0.35">
      <c r="A205" s="26" t="s">
        <v>414</v>
      </c>
      <c r="B205" t="s">
        <v>7803</v>
      </c>
      <c r="C205" s="25" t="s">
        <v>10</v>
      </c>
      <c r="E205" s="31">
        <v>3.5</v>
      </c>
      <c r="F205" s="31">
        <v>49.5</v>
      </c>
      <c r="G205" s="31">
        <v>43</v>
      </c>
      <c r="H205" s="31">
        <v>43</v>
      </c>
      <c r="I205" s="31">
        <v>44.5</v>
      </c>
      <c r="J205" s="31">
        <v>40.5</v>
      </c>
      <c r="K205" s="31">
        <v>43.5</v>
      </c>
      <c r="L205" s="31">
        <v>42.5</v>
      </c>
      <c r="M205" s="31">
        <v>45.5</v>
      </c>
      <c r="N205" s="31">
        <v>49</v>
      </c>
      <c r="O205" s="31">
        <v>47.5</v>
      </c>
      <c r="P205" s="31">
        <v>53.5</v>
      </c>
      <c r="Q205" s="31">
        <v>53.5</v>
      </c>
      <c r="R205" s="31">
        <v>49.5</v>
      </c>
      <c r="S205" s="31">
        <v>608.5</v>
      </c>
      <c r="T205" s="31"/>
      <c r="U205" s="31">
        <v>3</v>
      </c>
      <c r="V205" s="31">
        <v>55</v>
      </c>
      <c r="W205" s="31">
        <v>46</v>
      </c>
      <c r="X205" s="31">
        <v>44.5</v>
      </c>
      <c r="Y205" s="31">
        <v>44</v>
      </c>
      <c r="Z205" s="31">
        <v>46</v>
      </c>
      <c r="AA205" s="31">
        <v>41.5</v>
      </c>
      <c r="AB205" s="31">
        <v>46.5</v>
      </c>
      <c r="AC205" s="31">
        <v>43</v>
      </c>
      <c r="AD205" s="31">
        <v>45</v>
      </c>
      <c r="AE205" s="31">
        <v>48.5</v>
      </c>
      <c r="AF205" s="31">
        <v>46</v>
      </c>
      <c r="AG205" s="31">
        <v>54</v>
      </c>
      <c r="AH205" s="31">
        <v>47</v>
      </c>
      <c r="AI205" s="31">
        <v>610</v>
      </c>
      <c r="AJ205" s="31"/>
      <c r="AK205" s="31">
        <v>2.25</v>
      </c>
      <c r="AL205" s="31">
        <v>45</v>
      </c>
      <c r="AM205" s="31">
        <v>57</v>
      </c>
      <c r="AN205" s="31">
        <v>52</v>
      </c>
      <c r="AO205" s="31">
        <v>43.5</v>
      </c>
      <c r="AP205" s="31">
        <v>45</v>
      </c>
      <c r="AQ205" s="31">
        <v>50</v>
      </c>
      <c r="AR205" s="31">
        <v>41</v>
      </c>
      <c r="AS205" s="31">
        <v>49</v>
      </c>
      <c r="AT205" s="31">
        <v>53.5</v>
      </c>
      <c r="AU205" s="31">
        <v>49.5</v>
      </c>
      <c r="AV205" s="31">
        <v>49</v>
      </c>
      <c r="AW205" s="31">
        <v>46</v>
      </c>
      <c r="AX205" s="31">
        <v>53</v>
      </c>
      <c r="AY205" s="31">
        <v>635.75</v>
      </c>
      <c r="AZ205" s="31"/>
      <c r="BA205" s="31">
        <v>2.91</v>
      </c>
      <c r="BB205" s="31">
        <v>49.83</v>
      </c>
      <c r="BC205" s="31">
        <v>48.66</v>
      </c>
      <c r="BD205" s="31">
        <v>46.5</v>
      </c>
      <c r="BE205" s="31">
        <v>44</v>
      </c>
      <c r="BF205" s="31"/>
      <c r="BG205">
        <v>6506</v>
      </c>
      <c r="BJ205" s="30">
        <f t="shared" si="25"/>
        <v>605</v>
      </c>
      <c r="BK205" s="30">
        <f t="shared" si="26"/>
        <v>607</v>
      </c>
      <c r="BL205" s="30">
        <f t="shared" si="27"/>
        <v>633.5</v>
      </c>
      <c r="BN205" s="30">
        <f t="shared" si="28"/>
        <v>0</v>
      </c>
      <c r="BO205" s="30">
        <f t="shared" si="29"/>
        <v>0</v>
      </c>
      <c r="BP205" s="30">
        <f t="shared" si="30"/>
        <v>0</v>
      </c>
    </row>
    <row r="206" spans="1:68" x14ac:dyDescent="0.35">
      <c r="A206" s="26" t="s">
        <v>417</v>
      </c>
      <c r="B206" t="s">
        <v>7794</v>
      </c>
      <c r="C206" s="25" t="s">
        <v>10</v>
      </c>
      <c r="E206" s="31">
        <v>8.5</v>
      </c>
      <c r="F206" s="31">
        <v>78</v>
      </c>
      <c r="G206" s="31">
        <v>77</v>
      </c>
      <c r="H206" s="31">
        <v>54</v>
      </c>
      <c r="I206" s="31">
        <v>74.5</v>
      </c>
      <c r="J206" s="31">
        <v>86</v>
      </c>
      <c r="K206" s="31">
        <v>74</v>
      </c>
      <c r="L206" s="31">
        <v>90</v>
      </c>
      <c r="M206" s="31">
        <v>79</v>
      </c>
      <c r="N206" s="31">
        <v>67</v>
      </c>
      <c r="O206" s="31">
        <v>103</v>
      </c>
      <c r="P206" s="31">
        <v>85</v>
      </c>
      <c r="Q206" s="31">
        <v>72</v>
      </c>
      <c r="R206" s="31">
        <v>87</v>
      </c>
      <c r="S206" s="31">
        <v>1035</v>
      </c>
      <c r="T206" s="31"/>
      <c r="U206" s="31">
        <v>6.75</v>
      </c>
      <c r="V206" s="31">
        <v>60</v>
      </c>
      <c r="W206" s="31">
        <v>84</v>
      </c>
      <c r="X206" s="31">
        <v>72</v>
      </c>
      <c r="Y206" s="31">
        <v>55</v>
      </c>
      <c r="Z206" s="31">
        <v>72.5</v>
      </c>
      <c r="AA206" s="31">
        <v>86</v>
      </c>
      <c r="AB206" s="31">
        <v>73.5</v>
      </c>
      <c r="AC206" s="31">
        <v>85.5</v>
      </c>
      <c r="AD206" s="31">
        <v>77.5</v>
      </c>
      <c r="AE206" s="31">
        <v>76.5</v>
      </c>
      <c r="AF206" s="31">
        <v>87</v>
      </c>
      <c r="AG206" s="31">
        <v>83</v>
      </c>
      <c r="AH206" s="31">
        <v>68.5</v>
      </c>
      <c r="AI206" s="31">
        <v>987.75</v>
      </c>
      <c r="AJ206" s="31"/>
      <c r="AK206" s="31">
        <v>3.5</v>
      </c>
      <c r="AL206" s="31">
        <v>67.5</v>
      </c>
      <c r="AM206" s="31">
        <v>57</v>
      </c>
      <c r="AN206" s="31">
        <v>79.5</v>
      </c>
      <c r="AO206" s="31">
        <v>72.5</v>
      </c>
      <c r="AP206" s="31">
        <v>55.5</v>
      </c>
      <c r="AQ206" s="31">
        <v>74</v>
      </c>
      <c r="AR206" s="31">
        <v>89</v>
      </c>
      <c r="AS206" s="31">
        <v>70</v>
      </c>
      <c r="AT206" s="31">
        <v>85.5</v>
      </c>
      <c r="AU206" s="31">
        <v>78</v>
      </c>
      <c r="AV206" s="31">
        <v>67</v>
      </c>
      <c r="AW206" s="31">
        <v>81.5</v>
      </c>
      <c r="AX206" s="31">
        <v>77.5</v>
      </c>
      <c r="AY206" s="31">
        <v>958</v>
      </c>
      <c r="AZ206" s="31"/>
      <c r="BA206" s="31">
        <v>6.25</v>
      </c>
      <c r="BB206" s="31">
        <v>68.5</v>
      </c>
      <c r="BC206" s="31">
        <v>72.66</v>
      </c>
      <c r="BD206" s="31">
        <v>68.5</v>
      </c>
      <c r="BE206" s="31">
        <v>67.33</v>
      </c>
      <c r="BF206" s="31"/>
      <c r="BG206">
        <v>9363</v>
      </c>
      <c r="BJ206" s="30">
        <f t="shared" si="25"/>
        <v>1026.5</v>
      </c>
      <c r="BK206" s="30">
        <f t="shared" si="26"/>
        <v>981</v>
      </c>
      <c r="BL206" s="30">
        <f t="shared" si="27"/>
        <v>954.5</v>
      </c>
      <c r="BN206" s="30">
        <f t="shared" si="28"/>
        <v>0</v>
      </c>
      <c r="BO206" s="30">
        <f t="shared" si="29"/>
        <v>0</v>
      </c>
      <c r="BP206" s="30">
        <f t="shared" si="30"/>
        <v>0</v>
      </c>
    </row>
    <row r="207" spans="1:68" x14ac:dyDescent="0.35">
      <c r="A207" s="26" t="s">
        <v>419</v>
      </c>
      <c r="B207" t="s">
        <v>7785</v>
      </c>
      <c r="C207" s="25" t="s">
        <v>10</v>
      </c>
      <c r="E207" s="31">
        <v>3.75</v>
      </c>
      <c r="F207" s="31">
        <v>28.5</v>
      </c>
      <c r="G207" s="31">
        <v>30</v>
      </c>
      <c r="H207" s="31">
        <v>29</v>
      </c>
      <c r="I207" s="31">
        <v>26</v>
      </c>
      <c r="J207" s="31">
        <v>34.5</v>
      </c>
      <c r="K207" s="31">
        <v>26.5</v>
      </c>
      <c r="L207" s="31">
        <v>32</v>
      </c>
      <c r="M207" s="31">
        <v>32.5</v>
      </c>
      <c r="N207" s="31">
        <v>30</v>
      </c>
      <c r="O207" s="31">
        <v>36.5</v>
      </c>
      <c r="P207" s="31">
        <v>42</v>
      </c>
      <c r="Q207" s="31">
        <v>44.5</v>
      </c>
      <c r="R207" s="31">
        <v>39.5</v>
      </c>
      <c r="S207" s="31">
        <v>435.25</v>
      </c>
      <c r="T207" s="31"/>
      <c r="U207" s="31">
        <v>5</v>
      </c>
      <c r="V207" s="31">
        <v>29</v>
      </c>
      <c r="W207" s="31">
        <v>30</v>
      </c>
      <c r="X207" s="31">
        <v>30.5</v>
      </c>
      <c r="Y207" s="31">
        <v>29.5</v>
      </c>
      <c r="Z207" s="31">
        <v>26</v>
      </c>
      <c r="AA207" s="31">
        <v>32</v>
      </c>
      <c r="AB207" s="31">
        <v>25</v>
      </c>
      <c r="AC207" s="31">
        <v>31</v>
      </c>
      <c r="AD207" s="31">
        <v>30</v>
      </c>
      <c r="AE207" s="31">
        <v>34</v>
      </c>
      <c r="AF207" s="31">
        <v>34.5</v>
      </c>
      <c r="AG207" s="31">
        <v>41.5</v>
      </c>
      <c r="AH207" s="31">
        <v>41</v>
      </c>
      <c r="AI207" s="31">
        <v>419</v>
      </c>
      <c r="AJ207" s="31"/>
      <c r="AK207" s="31">
        <v>4.25</v>
      </c>
      <c r="AL207" s="31">
        <v>34</v>
      </c>
      <c r="AM207" s="31">
        <v>29</v>
      </c>
      <c r="AN207" s="31">
        <v>27.5</v>
      </c>
      <c r="AO207" s="31">
        <v>28</v>
      </c>
      <c r="AP207" s="31">
        <v>30</v>
      </c>
      <c r="AQ207" s="31">
        <v>23</v>
      </c>
      <c r="AR207" s="31">
        <v>32</v>
      </c>
      <c r="AS207" s="31">
        <v>24.5</v>
      </c>
      <c r="AT207" s="31">
        <v>32.5</v>
      </c>
      <c r="AU207" s="31">
        <v>28.5</v>
      </c>
      <c r="AV207" s="31">
        <v>34.5</v>
      </c>
      <c r="AW207" s="31">
        <v>34</v>
      </c>
      <c r="AX207" s="31">
        <v>43.5</v>
      </c>
      <c r="AY207" s="31">
        <v>405.25</v>
      </c>
      <c r="AZ207" s="31"/>
      <c r="BA207" s="31">
        <v>4.33</v>
      </c>
      <c r="BB207" s="31">
        <v>30.5</v>
      </c>
      <c r="BC207" s="31">
        <v>29.66</v>
      </c>
      <c r="BD207" s="31">
        <v>29</v>
      </c>
      <c r="BE207" s="31">
        <v>27.83</v>
      </c>
      <c r="BF207" s="31"/>
      <c r="BG207">
        <v>748</v>
      </c>
      <c r="BJ207" s="30">
        <f t="shared" si="25"/>
        <v>431.5</v>
      </c>
      <c r="BK207" s="30">
        <f t="shared" si="26"/>
        <v>414</v>
      </c>
      <c r="BL207" s="30">
        <f t="shared" si="27"/>
        <v>401</v>
      </c>
      <c r="BN207" s="30">
        <f t="shared" si="28"/>
        <v>0</v>
      </c>
      <c r="BO207" s="30">
        <f t="shared" si="29"/>
        <v>0</v>
      </c>
      <c r="BP207" s="30">
        <f t="shared" si="30"/>
        <v>0</v>
      </c>
    </row>
    <row r="208" spans="1:68" x14ac:dyDescent="0.35">
      <c r="A208" s="26" t="s">
        <v>421</v>
      </c>
      <c r="B208" t="s">
        <v>7775</v>
      </c>
      <c r="C208" s="25" t="s">
        <v>10</v>
      </c>
      <c r="E208" s="31">
        <v>7</v>
      </c>
      <c r="F208" s="31">
        <v>40.5</v>
      </c>
      <c r="G208" s="31">
        <v>34</v>
      </c>
      <c r="H208" s="31">
        <v>42.5</v>
      </c>
      <c r="I208" s="31">
        <v>41</v>
      </c>
      <c r="J208" s="31">
        <v>42.5</v>
      </c>
      <c r="K208" s="31">
        <v>45</v>
      </c>
      <c r="L208" s="31">
        <v>36.5</v>
      </c>
      <c r="M208" s="31">
        <v>55</v>
      </c>
      <c r="N208" s="31">
        <v>58</v>
      </c>
      <c r="O208" s="31">
        <v>55</v>
      </c>
      <c r="P208" s="31">
        <v>50.5</v>
      </c>
      <c r="Q208" s="31">
        <v>59</v>
      </c>
      <c r="R208" s="31">
        <v>55</v>
      </c>
      <c r="S208" s="31">
        <v>621.5</v>
      </c>
      <c r="T208" s="31"/>
      <c r="U208" s="31">
        <v>4</v>
      </c>
      <c r="V208" s="31">
        <v>46.5</v>
      </c>
      <c r="W208" s="31">
        <v>41.5</v>
      </c>
      <c r="X208" s="31">
        <v>39.5</v>
      </c>
      <c r="Y208" s="31">
        <v>43.5</v>
      </c>
      <c r="Z208" s="31">
        <v>41</v>
      </c>
      <c r="AA208" s="31">
        <v>42</v>
      </c>
      <c r="AB208" s="31">
        <v>45.5</v>
      </c>
      <c r="AC208" s="31">
        <v>37</v>
      </c>
      <c r="AD208" s="31">
        <v>60</v>
      </c>
      <c r="AE208" s="31">
        <v>58</v>
      </c>
      <c r="AF208" s="31">
        <v>49</v>
      </c>
      <c r="AG208" s="31">
        <v>52.5</v>
      </c>
      <c r="AH208" s="31">
        <v>55.5</v>
      </c>
      <c r="AI208" s="31">
        <v>615.5</v>
      </c>
      <c r="AJ208" s="31"/>
      <c r="AK208" s="31">
        <v>4.75</v>
      </c>
      <c r="AL208" s="31">
        <v>45.5</v>
      </c>
      <c r="AM208" s="31">
        <v>45.5</v>
      </c>
      <c r="AN208" s="31">
        <v>39.5</v>
      </c>
      <c r="AO208" s="31">
        <v>37</v>
      </c>
      <c r="AP208" s="31">
        <v>45</v>
      </c>
      <c r="AQ208" s="31">
        <v>38.5</v>
      </c>
      <c r="AR208" s="31">
        <v>42</v>
      </c>
      <c r="AS208" s="31">
        <v>48.5</v>
      </c>
      <c r="AT208" s="31">
        <v>42.5</v>
      </c>
      <c r="AU208" s="31">
        <v>60</v>
      </c>
      <c r="AV208" s="31">
        <v>57.5</v>
      </c>
      <c r="AW208" s="31">
        <v>46.5</v>
      </c>
      <c r="AX208" s="31">
        <v>50.5</v>
      </c>
      <c r="AY208" s="31">
        <v>603.25</v>
      </c>
      <c r="AZ208" s="31"/>
      <c r="BA208" s="31">
        <v>5.25</v>
      </c>
      <c r="BB208" s="31">
        <v>44.16</v>
      </c>
      <c r="BC208" s="31">
        <v>40.33</v>
      </c>
      <c r="BD208" s="31">
        <v>40.5</v>
      </c>
      <c r="BE208" s="31">
        <v>40.5</v>
      </c>
      <c r="BF208" s="31"/>
      <c r="BG208">
        <v>3849</v>
      </c>
      <c r="BJ208" s="30">
        <f t="shared" si="25"/>
        <v>614.5</v>
      </c>
      <c r="BK208" s="30">
        <f t="shared" si="26"/>
        <v>611.5</v>
      </c>
      <c r="BL208" s="30">
        <f t="shared" si="27"/>
        <v>598.5</v>
      </c>
      <c r="BN208" s="30">
        <f t="shared" si="28"/>
        <v>0</v>
      </c>
      <c r="BO208" s="30">
        <f t="shared" si="29"/>
        <v>0</v>
      </c>
      <c r="BP208" s="30">
        <f t="shared" si="30"/>
        <v>0</v>
      </c>
    </row>
    <row r="209" spans="1:68" x14ac:dyDescent="0.35">
      <c r="A209" s="26" t="s">
        <v>423</v>
      </c>
      <c r="B209" t="s">
        <v>7766</v>
      </c>
      <c r="C209" s="25" t="s">
        <v>10</v>
      </c>
      <c r="E209" s="31">
        <v>8.5</v>
      </c>
      <c r="F209" s="31">
        <v>62</v>
      </c>
      <c r="G209" s="31">
        <v>63.5</v>
      </c>
      <c r="H209" s="31">
        <v>69.5</v>
      </c>
      <c r="I209" s="31">
        <v>50</v>
      </c>
      <c r="J209" s="31">
        <v>57</v>
      </c>
      <c r="K209" s="31">
        <v>71.5</v>
      </c>
      <c r="L209" s="31">
        <v>58</v>
      </c>
      <c r="M209" s="31">
        <v>56.5</v>
      </c>
      <c r="N209" s="31">
        <v>64.5</v>
      </c>
      <c r="O209" s="31">
        <v>59</v>
      </c>
      <c r="P209" s="31">
        <v>65</v>
      </c>
      <c r="Q209" s="31">
        <v>55.5</v>
      </c>
      <c r="R209" s="31">
        <v>66</v>
      </c>
      <c r="S209" s="31">
        <v>806.5</v>
      </c>
      <c r="T209" s="31"/>
      <c r="U209" s="31">
        <v>8.25</v>
      </c>
      <c r="V209" s="31">
        <v>57.5</v>
      </c>
      <c r="W209" s="31">
        <v>61.5</v>
      </c>
      <c r="X209" s="31">
        <v>67</v>
      </c>
      <c r="Y209" s="31">
        <v>67</v>
      </c>
      <c r="Z209" s="31">
        <v>53</v>
      </c>
      <c r="AA209" s="31">
        <v>57</v>
      </c>
      <c r="AB209" s="31">
        <v>71.5</v>
      </c>
      <c r="AC209" s="31">
        <v>59.5</v>
      </c>
      <c r="AD209" s="31">
        <v>55</v>
      </c>
      <c r="AE209" s="31">
        <v>64.5</v>
      </c>
      <c r="AF209" s="31">
        <v>55</v>
      </c>
      <c r="AG209" s="31">
        <v>61.5</v>
      </c>
      <c r="AH209" s="31">
        <v>55.5</v>
      </c>
      <c r="AI209" s="31">
        <v>793.75</v>
      </c>
      <c r="AJ209" s="31"/>
      <c r="AK209" s="31">
        <v>5.5</v>
      </c>
      <c r="AL209" s="31">
        <v>53</v>
      </c>
      <c r="AM209" s="31">
        <v>56</v>
      </c>
      <c r="AN209" s="31">
        <v>63</v>
      </c>
      <c r="AO209" s="31">
        <v>68.5</v>
      </c>
      <c r="AP209" s="31">
        <v>67.5</v>
      </c>
      <c r="AQ209" s="31">
        <v>56.5</v>
      </c>
      <c r="AR209" s="31">
        <v>54</v>
      </c>
      <c r="AS209" s="31">
        <v>74</v>
      </c>
      <c r="AT209" s="31">
        <v>57.5</v>
      </c>
      <c r="AU209" s="31">
        <v>58</v>
      </c>
      <c r="AV209" s="31">
        <v>61.5</v>
      </c>
      <c r="AW209" s="31">
        <v>50.5</v>
      </c>
      <c r="AX209" s="31">
        <v>59.5</v>
      </c>
      <c r="AY209" s="31">
        <v>785</v>
      </c>
      <c r="AZ209" s="31"/>
      <c r="BA209" s="31">
        <v>7.41</v>
      </c>
      <c r="BB209" s="31">
        <v>57.5</v>
      </c>
      <c r="BC209" s="31">
        <v>60.33</v>
      </c>
      <c r="BD209" s="31">
        <v>66.5</v>
      </c>
      <c r="BE209" s="31">
        <v>61.83</v>
      </c>
      <c r="BF209" s="31"/>
      <c r="BG209">
        <v>1743</v>
      </c>
      <c r="BJ209" s="30">
        <f t="shared" si="25"/>
        <v>798</v>
      </c>
      <c r="BK209" s="30">
        <f t="shared" si="26"/>
        <v>785.5</v>
      </c>
      <c r="BL209" s="30">
        <f t="shared" si="27"/>
        <v>779.5</v>
      </c>
      <c r="BN209" s="30">
        <f t="shared" si="28"/>
        <v>0</v>
      </c>
      <c r="BO209" s="30">
        <f t="shared" si="29"/>
        <v>0</v>
      </c>
      <c r="BP209" s="30">
        <f t="shared" si="30"/>
        <v>0</v>
      </c>
    </row>
    <row r="210" spans="1:68" x14ac:dyDescent="0.35">
      <c r="A210" s="26" t="s">
        <v>425</v>
      </c>
      <c r="B210" t="s">
        <v>7757</v>
      </c>
      <c r="C210" s="25" t="s">
        <v>10</v>
      </c>
      <c r="E210" s="31">
        <v>2.25</v>
      </c>
      <c r="F210" s="31">
        <v>30</v>
      </c>
      <c r="G210" s="31">
        <v>23.5</v>
      </c>
      <c r="H210" s="31">
        <v>28.5</v>
      </c>
      <c r="I210" s="31">
        <v>31.5</v>
      </c>
      <c r="J210" s="31">
        <v>24.5</v>
      </c>
      <c r="K210" s="31">
        <v>36</v>
      </c>
      <c r="L210" s="31">
        <v>29</v>
      </c>
      <c r="M210" s="31">
        <v>36</v>
      </c>
      <c r="N210" s="31">
        <v>22</v>
      </c>
      <c r="O210" s="31">
        <v>23</v>
      </c>
      <c r="P210" s="31">
        <v>23.5</v>
      </c>
      <c r="Q210" s="31">
        <v>26</v>
      </c>
      <c r="R210" s="31">
        <v>35.5</v>
      </c>
      <c r="S210" s="31">
        <v>371.25</v>
      </c>
      <c r="T210" s="31"/>
      <c r="U210" s="31">
        <v>1.75</v>
      </c>
      <c r="V210" s="31">
        <v>28.5</v>
      </c>
      <c r="W210" s="31">
        <v>29</v>
      </c>
      <c r="X210" s="31">
        <v>25</v>
      </c>
      <c r="Y210" s="31">
        <v>28.5</v>
      </c>
      <c r="Z210" s="31">
        <v>31</v>
      </c>
      <c r="AA210" s="31">
        <v>20.5</v>
      </c>
      <c r="AB210" s="31">
        <v>35</v>
      </c>
      <c r="AC210" s="31">
        <v>27</v>
      </c>
      <c r="AD210" s="31">
        <v>38</v>
      </c>
      <c r="AE210" s="31">
        <v>25</v>
      </c>
      <c r="AF210" s="31">
        <v>24.5</v>
      </c>
      <c r="AG210" s="31">
        <v>19</v>
      </c>
      <c r="AH210" s="31">
        <v>23.5</v>
      </c>
      <c r="AI210" s="31">
        <v>356.25</v>
      </c>
      <c r="AJ210" s="31"/>
      <c r="AK210" s="31">
        <v>2.75</v>
      </c>
      <c r="AL210" s="31">
        <v>31.5</v>
      </c>
      <c r="AM210" s="31">
        <v>27.5</v>
      </c>
      <c r="AN210" s="31">
        <v>26</v>
      </c>
      <c r="AO210" s="31">
        <v>23</v>
      </c>
      <c r="AP210" s="31">
        <v>32.5</v>
      </c>
      <c r="AQ210" s="31">
        <v>34.5</v>
      </c>
      <c r="AR210" s="31">
        <v>20</v>
      </c>
      <c r="AS210" s="31">
        <v>37</v>
      </c>
      <c r="AT210" s="31">
        <v>26</v>
      </c>
      <c r="AU210" s="31">
        <v>37</v>
      </c>
      <c r="AV210" s="31">
        <v>25.5</v>
      </c>
      <c r="AW210" s="31">
        <v>20.5</v>
      </c>
      <c r="AX210" s="31">
        <v>18.5</v>
      </c>
      <c r="AY210" s="31">
        <v>362.25</v>
      </c>
      <c r="AZ210" s="31"/>
      <c r="BA210" s="31">
        <v>2.25</v>
      </c>
      <c r="BB210" s="31">
        <v>30</v>
      </c>
      <c r="BC210" s="31">
        <v>26.66</v>
      </c>
      <c r="BD210" s="31">
        <v>26.5</v>
      </c>
      <c r="BE210" s="31">
        <v>27.66</v>
      </c>
      <c r="BF210" s="31"/>
      <c r="BG210">
        <v>551</v>
      </c>
      <c r="BJ210" s="30">
        <f t="shared" si="25"/>
        <v>369</v>
      </c>
      <c r="BK210" s="30">
        <f t="shared" si="26"/>
        <v>354.5</v>
      </c>
      <c r="BL210" s="30">
        <f t="shared" si="27"/>
        <v>359.5</v>
      </c>
      <c r="BN210" s="30">
        <f t="shared" si="28"/>
        <v>0</v>
      </c>
      <c r="BO210" s="30">
        <f t="shared" si="29"/>
        <v>0</v>
      </c>
      <c r="BP210" s="30">
        <f t="shared" si="30"/>
        <v>0</v>
      </c>
    </row>
    <row r="211" spans="1:68" x14ac:dyDescent="0.35">
      <c r="A211" s="26" t="s">
        <v>427</v>
      </c>
      <c r="B211" t="s">
        <v>7749</v>
      </c>
      <c r="C211" s="25" t="s">
        <v>10</v>
      </c>
      <c r="E211" s="31">
        <v>2.75</v>
      </c>
      <c r="F211" s="31">
        <v>40</v>
      </c>
      <c r="G211" s="31">
        <v>43</v>
      </c>
      <c r="H211" s="31">
        <v>40.5</v>
      </c>
      <c r="I211" s="31">
        <v>46</v>
      </c>
      <c r="J211" s="31">
        <v>49</v>
      </c>
      <c r="K211" s="31">
        <v>41</v>
      </c>
      <c r="L211" s="31">
        <v>37</v>
      </c>
      <c r="M211" s="31">
        <v>42.5</v>
      </c>
      <c r="N211" s="31">
        <v>46.5</v>
      </c>
      <c r="O211" s="31">
        <v>53</v>
      </c>
      <c r="P211" s="31">
        <v>46</v>
      </c>
      <c r="Q211" s="31">
        <v>42.5</v>
      </c>
      <c r="R211" s="31">
        <v>43.5</v>
      </c>
      <c r="S211" s="31">
        <v>573.25</v>
      </c>
      <c r="T211" s="31"/>
      <c r="U211" s="31">
        <v>3</v>
      </c>
      <c r="V211" s="31">
        <v>25.5</v>
      </c>
      <c r="W211" s="31">
        <v>39</v>
      </c>
      <c r="X211" s="31">
        <v>45.5</v>
      </c>
      <c r="Y211" s="31">
        <v>43</v>
      </c>
      <c r="Z211" s="31">
        <v>46.5</v>
      </c>
      <c r="AA211" s="31">
        <v>49.5</v>
      </c>
      <c r="AB211" s="31">
        <v>41</v>
      </c>
      <c r="AC211" s="31">
        <v>40</v>
      </c>
      <c r="AD211" s="31">
        <v>44.5</v>
      </c>
      <c r="AE211" s="31">
        <v>48</v>
      </c>
      <c r="AF211" s="31">
        <v>47</v>
      </c>
      <c r="AG211" s="31">
        <v>40.5</v>
      </c>
      <c r="AH211" s="31">
        <v>45</v>
      </c>
      <c r="AI211" s="31">
        <v>558</v>
      </c>
      <c r="AJ211" s="31"/>
      <c r="AK211" s="31">
        <v>4.5</v>
      </c>
      <c r="AL211" s="31">
        <v>36.75</v>
      </c>
      <c r="AM211" s="31">
        <v>26</v>
      </c>
      <c r="AN211" s="31">
        <v>36.5</v>
      </c>
      <c r="AO211" s="31">
        <v>43</v>
      </c>
      <c r="AP211" s="31">
        <v>45</v>
      </c>
      <c r="AQ211" s="31">
        <v>49</v>
      </c>
      <c r="AR211" s="31">
        <v>50.5</v>
      </c>
      <c r="AS211" s="31">
        <v>41</v>
      </c>
      <c r="AT211" s="31">
        <v>41</v>
      </c>
      <c r="AU211" s="31">
        <v>47</v>
      </c>
      <c r="AV211" s="31">
        <v>46.5</v>
      </c>
      <c r="AW211" s="31">
        <v>45.5</v>
      </c>
      <c r="AX211" s="31">
        <v>36</v>
      </c>
      <c r="AY211" s="31">
        <v>548.25</v>
      </c>
      <c r="AZ211" s="31"/>
      <c r="BA211" s="31">
        <v>3.41</v>
      </c>
      <c r="BB211" s="31">
        <v>34.08</v>
      </c>
      <c r="BC211" s="31">
        <v>36</v>
      </c>
      <c r="BD211" s="31">
        <v>40.83</v>
      </c>
      <c r="BE211" s="31">
        <v>44</v>
      </c>
      <c r="BF211" s="31"/>
      <c r="BG211">
        <v>7811</v>
      </c>
      <c r="BJ211" s="30">
        <f t="shared" si="25"/>
        <v>570.5</v>
      </c>
      <c r="BK211" s="30">
        <f t="shared" si="26"/>
        <v>555</v>
      </c>
      <c r="BL211" s="30">
        <f t="shared" si="27"/>
        <v>543.75</v>
      </c>
      <c r="BN211" s="30">
        <f t="shared" si="28"/>
        <v>0</v>
      </c>
      <c r="BO211" s="30">
        <f t="shared" si="29"/>
        <v>0</v>
      </c>
      <c r="BP211" s="30">
        <f t="shared" si="30"/>
        <v>0</v>
      </c>
    </row>
    <row r="212" spans="1:68" x14ac:dyDescent="0.35">
      <c r="A212" s="26" t="s">
        <v>429</v>
      </c>
      <c r="B212" t="s">
        <v>7740</v>
      </c>
      <c r="C212" s="25" t="s">
        <v>10</v>
      </c>
      <c r="E212" s="31">
        <v>2</v>
      </c>
      <c r="F212" s="31">
        <v>35</v>
      </c>
      <c r="G212" s="31">
        <v>27</v>
      </c>
      <c r="H212" s="31">
        <v>42.5</v>
      </c>
      <c r="I212" s="31">
        <v>32</v>
      </c>
      <c r="J212" s="31">
        <v>34</v>
      </c>
      <c r="K212" s="31">
        <v>31</v>
      </c>
      <c r="L212" s="31">
        <v>41</v>
      </c>
      <c r="M212" s="31">
        <v>47</v>
      </c>
      <c r="N212" s="31">
        <v>39.5</v>
      </c>
      <c r="O212" s="31">
        <v>39</v>
      </c>
      <c r="P212" s="31">
        <v>33</v>
      </c>
      <c r="Q212" s="31">
        <v>34</v>
      </c>
      <c r="R212" s="31">
        <v>35</v>
      </c>
      <c r="S212" s="31">
        <v>472</v>
      </c>
      <c r="T212" s="31"/>
      <c r="U212" s="31">
        <v>1.5</v>
      </c>
      <c r="V212" s="31">
        <v>25.5</v>
      </c>
      <c r="W212" s="31">
        <v>32.5</v>
      </c>
      <c r="X212" s="31">
        <v>27</v>
      </c>
      <c r="Y212" s="31">
        <v>41.5</v>
      </c>
      <c r="Z212" s="31">
        <v>35</v>
      </c>
      <c r="AA212" s="31">
        <v>35.5</v>
      </c>
      <c r="AB212" s="31">
        <v>32</v>
      </c>
      <c r="AC212" s="31">
        <v>41.5</v>
      </c>
      <c r="AD212" s="31">
        <v>45</v>
      </c>
      <c r="AE212" s="31">
        <v>44.5</v>
      </c>
      <c r="AF212" s="31">
        <v>34.5</v>
      </c>
      <c r="AG212" s="31">
        <v>36</v>
      </c>
      <c r="AH212" s="31">
        <v>32</v>
      </c>
      <c r="AI212" s="31">
        <v>464</v>
      </c>
      <c r="AJ212" s="31"/>
      <c r="AK212" s="31">
        <v>3</v>
      </c>
      <c r="AL212" s="31">
        <v>27.5</v>
      </c>
      <c r="AM212" s="31">
        <v>28</v>
      </c>
      <c r="AN212" s="31">
        <v>31.5</v>
      </c>
      <c r="AO212" s="31">
        <v>27.5</v>
      </c>
      <c r="AP212" s="31">
        <v>41.5</v>
      </c>
      <c r="AQ212" s="31">
        <v>32</v>
      </c>
      <c r="AR212" s="31">
        <v>38</v>
      </c>
      <c r="AS212" s="31">
        <v>30.5</v>
      </c>
      <c r="AT212" s="31">
        <v>41</v>
      </c>
      <c r="AU212" s="31">
        <v>43.5</v>
      </c>
      <c r="AV212" s="31">
        <v>39</v>
      </c>
      <c r="AW212" s="31">
        <v>34</v>
      </c>
      <c r="AX212" s="31">
        <v>33</v>
      </c>
      <c r="AY212" s="31">
        <v>450</v>
      </c>
      <c r="AZ212" s="31"/>
      <c r="BA212" s="31">
        <v>2.16</v>
      </c>
      <c r="BB212" s="31">
        <v>29.33</v>
      </c>
      <c r="BC212" s="31">
        <v>29.16</v>
      </c>
      <c r="BD212" s="31">
        <v>33.659999999999997</v>
      </c>
      <c r="BE212" s="31">
        <v>33.659999999999997</v>
      </c>
      <c r="BF212" s="31"/>
      <c r="BG212">
        <v>2960</v>
      </c>
      <c r="BJ212" s="30">
        <f t="shared" si="25"/>
        <v>470</v>
      </c>
      <c r="BK212" s="30">
        <f t="shared" si="26"/>
        <v>462.5</v>
      </c>
      <c r="BL212" s="30">
        <f t="shared" si="27"/>
        <v>447</v>
      </c>
      <c r="BN212" s="30">
        <f t="shared" si="28"/>
        <v>0</v>
      </c>
      <c r="BO212" s="30">
        <f t="shared" si="29"/>
        <v>0</v>
      </c>
      <c r="BP212" s="30">
        <f t="shared" si="30"/>
        <v>0</v>
      </c>
    </row>
    <row r="213" spans="1:68" x14ac:dyDescent="0.35">
      <c r="A213" s="26" t="s">
        <v>431</v>
      </c>
      <c r="B213" t="s">
        <v>7731</v>
      </c>
      <c r="C213" s="25" t="s">
        <v>10</v>
      </c>
      <c r="E213" s="31">
        <v>1.75</v>
      </c>
      <c r="F213" s="31">
        <v>18.5</v>
      </c>
      <c r="G213" s="31">
        <v>21</v>
      </c>
      <c r="H213" s="31">
        <v>17</v>
      </c>
      <c r="I213" s="31">
        <v>19.5</v>
      </c>
      <c r="J213" s="31">
        <v>18</v>
      </c>
      <c r="K213" s="31">
        <v>17</v>
      </c>
      <c r="L213" s="31">
        <v>26</v>
      </c>
      <c r="M213" s="31">
        <v>14</v>
      </c>
      <c r="N213" s="31">
        <v>20</v>
      </c>
      <c r="O213" s="31">
        <v>21.5</v>
      </c>
      <c r="P213" s="31">
        <v>12.5</v>
      </c>
      <c r="Q213" s="31">
        <v>11.5</v>
      </c>
      <c r="R213" s="31">
        <v>17</v>
      </c>
      <c r="S213" s="31">
        <v>235.25</v>
      </c>
      <c r="T213" s="31"/>
      <c r="U213" s="31">
        <v>0.75</v>
      </c>
      <c r="V213" s="31">
        <v>12</v>
      </c>
      <c r="W213" s="31">
        <v>15.5</v>
      </c>
      <c r="X213" s="31">
        <v>22</v>
      </c>
      <c r="Y213" s="31">
        <v>17</v>
      </c>
      <c r="Z213" s="31">
        <v>19.5</v>
      </c>
      <c r="AA213" s="31">
        <v>20</v>
      </c>
      <c r="AB213" s="31">
        <v>18.5</v>
      </c>
      <c r="AC213" s="31">
        <v>26</v>
      </c>
      <c r="AD213" s="31">
        <v>15</v>
      </c>
      <c r="AE213" s="31">
        <v>21</v>
      </c>
      <c r="AF213" s="31">
        <v>21.5</v>
      </c>
      <c r="AG213" s="31">
        <v>13</v>
      </c>
      <c r="AH213" s="31">
        <v>13</v>
      </c>
      <c r="AI213" s="31">
        <v>234.75</v>
      </c>
      <c r="AJ213" s="31"/>
      <c r="AK213" s="31">
        <v>2.75</v>
      </c>
      <c r="AL213" s="31">
        <v>13.5</v>
      </c>
      <c r="AM213" s="31">
        <v>12</v>
      </c>
      <c r="AN213" s="31">
        <v>16.5</v>
      </c>
      <c r="AO213" s="31">
        <v>22</v>
      </c>
      <c r="AP213" s="31">
        <v>16.5</v>
      </c>
      <c r="AQ213" s="31">
        <v>20</v>
      </c>
      <c r="AR213" s="31">
        <v>18.5</v>
      </c>
      <c r="AS213" s="31">
        <v>17</v>
      </c>
      <c r="AT213" s="31">
        <v>26</v>
      </c>
      <c r="AU213" s="31">
        <v>15</v>
      </c>
      <c r="AV213" s="31">
        <v>21</v>
      </c>
      <c r="AW213" s="31">
        <v>20</v>
      </c>
      <c r="AX213" s="31">
        <v>17</v>
      </c>
      <c r="AY213" s="31">
        <v>237.75</v>
      </c>
      <c r="AZ213" s="31"/>
      <c r="BA213" s="31">
        <v>1.75</v>
      </c>
      <c r="BB213" s="31">
        <v>14.66</v>
      </c>
      <c r="BC213" s="31">
        <v>16.16</v>
      </c>
      <c r="BD213" s="31">
        <v>18.5</v>
      </c>
      <c r="BE213" s="31">
        <v>19.5</v>
      </c>
      <c r="BF213" s="31"/>
      <c r="BG213">
        <v>10225</v>
      </c>
      <c r="BJ213" s="30">
        <f t="shared" si="25"/>
        <v>233.5</v>
      </c>
      <c r="BK213" s="30">
        <f t="shared" si="26"/>
        <v>234</v>
      </c>
      <c r="BL213" s="30">
        <f t="shared" si="27"/>
        <v>235</v>
      </c>
      <c r="BN213" s="30">
        <f t="shared" si="28"/>
        <v>0</v>
      </c>
      <c r="BO213" s="30">
        <f t="shared" si="29"/>
        <v>0</v>
      </c>
      <c r="BP213" s="30">
        <f t="shared" si="30"/>
        <v>0</v>
      </c>
    </row>
    <row r="214" spans="1:68" x14ac:dyDescent="0.35">
      <c r="A214" s="26" t="s">
        <v>433</v>
      </c>
      <c r="B214" t="s">
        <v>7722</v>
      </c>
      <c r="C214" s="25" t="s">
        <v>10</v>
      </c>
      <c r="E214" s="31">
        <v>26</v>
      </c>
      <c r="F214" s="31">
        <v>303.25</v>
      </c>
      <c r="G214" s="31">
        <v>276.5</v>
      </c>
      <c r="H214" s="31">
        <v>296</v>
      </c>
      <c r="I214" s="31">
        <v>303.5</v>
      </c>
      <c r="J214" s="31">
        <v>298</v>
      </c>
      <c r="K214" s="31">
        <v>304</v>
      </c>
      <c r="L214" s="31">
        <v>301</v>
      </c>
      <c r="M214" s="31">
        <v>274.5</v>
      </c>
      <c r="N214" s="31">
        <v>283</v>
      </c>
      <c r="O214" s="31">
        <v>296.5</v>
      </c>
      <c r="P214" s="31">
        <v>322</v>
      </c>
      <c r="Q214" s="31">
        <v>305.5</v>
      </c>
      <c r="R214" s="31">
        <v>260</v>
      </c>
      <c r="S214" s="31">
        <v>3849.75</v>
      </c>
      <c r="T214" s="31"/>
      <c r="U214" s="31">
        <v>22.75</v>
      </c>
      <c r="V214" s="31">
        <v>303</v>
      </c>
      <c r="W214" s="31">
        <v>297.5</v>
      </c>
      <c r="X214" s="31">
        <v>261.5</v>
      </c>
      <c r="Y214" s="31">
        <v>287</v>
      </c>
      <c r="Z214" s="31">
        <v>300</v>
      </c>
      <c r="AA214" s="31">
        <v>282</v>
      </c>
      <c r="AB214" s="31">
        <v>298</v>
      </c>
      <c r="AC214" s="31">
        <v>288.5</v>
      </c>
      <c r="AD214" s="31">
        <v>261</v>
      </c>
      <c r="AE214" s="31">
        <v>301</v>
      </c>
      <c r="AF214" s="31">
        <v>294.5</v>
      </c>
      <c r="AG214" s="31">
        <v>294</v>
      </c>
      <c r="AH214" s="31">
        <v>285.5</v>
      </c>
      <c r="AI214" s="31">
        <v>3776.25</v>
      </c>
      <c r="AJ214" s="31"/>
      <c r="AK214" s="31">
        <v>21.5</v>
      </c>
      <c r="AL214" s="31">
        <v>287</v>
      </c>
      <c r="AM214" s="31">
        <v>270.5</v>
      </c>
      <c r="AN214" s="31">
        <v>282.5</v>
      </c>
      <c r="AO214" s="31">
        <v>250.5</v>
      </c>
      <c r="AP214" s="31">
        <v>281.5</v>
      </c>
      <c r="AQ214" s="31">
        <v>293</v>
      </c>
      <c r="AR214" s="31">
        <v>269</v>
      </c>
      <c r="AS214" s="31">
        <v>283</v>
      </c>
      <c r="AT214" s="31">
        <v>258.5</v>
      </c>
      <c r="AU214" s="31">
        <v>264.5</v>
      </c>
      <c r="AV214" s="31">
        <v>291.5</v>
      </c>
      <c r="AW214" s="31">
        <v>270.5</v>
      </c>
      <c r="AX214" s="31">
        <v>254.5</v>
      </c>
      <c r="AY214" s="31">
        <v>3578</v>
      </c>
      <c r="AZ214" s="31"/>
      <c r="BA214" s="31">
        <v>23.41</v>
      </c>
      <c r="BB214" s="31">
        <v>297.75</v>
      </c>
      <c r="BC214" s="31">
        <v>281.5</v>
      </c>
      <c r="BD214" s="31">
        <v>280</v>
      </c>
      <c r="BE214" s="31">
        <v>280.33</v>
      </c>
      <c r="BF214" s="31"/>
      <c r="BG214">
        <v>8545</v>
      </c>
      <c r="BJ214" s="30">
        <f t="shared" si="25"/>
        <v>3823.75</v>
      </c>
      <c r="BK214" s="30">
        <f t="shared" si="26"/>
        <v>3753.5</v>
      </c>
      <c r="BL214" s="30">
        <f t="shared" si="27"/>
        <v>3556.5</v>
      </c>
      <c r="BN214" s="30">
        <f t="shared" si="28"/>
        <v>0</v>
      </c>
      <c r="BO214" s="30">
        <f t="shared" si="29"/>
        <v>0</v>
      </c>
      <c r="BP214" s="30">
        <f t="shared" si="30"/>
        <v>0</v>
      </c>
    </row>
    <row r="215" spans="1:68" x14ac:dyDescent="0.35">
      <c r="A215" s="26" t="s">
        <v>436</v>
      </c>
      <c r="B215" t="s">
        <v>7713</v>
      </c>
      <c r="C215" s="25" t="s">
        <v>10</v>
      </c>
      <c r="E215" s="31">
        <v>1</v>
      </c>
      <c r="F215" s="31">
        <v>23</v>
      </c>
      <c r="G215" s="31">
        <v>26.5</v>
      </c>
      <c r="H215" s="31">
        <v>39</v>
      </c>
      <c r="I215" s="31">
        <v>32</v>
      </c>
      <c r="J215" s="31">
        <v>21.5</v>
      </c>
      <c r="K215" s="31">
        <v>51.5</v>
      </c>
      <c r="L215" s="31">
        <v>30</v>
      </c>
      <c r="M215" s="31">
        <v>33</v>
      </c>
      <c r="N215" s="31">
        <v>36.5</v>
      </c>
      <c r="O215" s="31">
        <v>30</v>
      </c>
      <c r="P215" s="31">
        <v>32.5</v>
      </c>
      <c r="Q215" s="31">
        <v>36.5</v>
      </c>
      <c r="R215" s="31">
        <v>37</v>
      </c>
      <c r="S215" s="31">
        <v>430</v>
      </c>
      <c r="T215" s="31"/>
      <c r="U215" s="31">
        <v>1.25</v>
      </c>
      <c r="V215" s="31">
        <v>22.5</v>
      </c>
      <c r="W215" s="31">
        <v>23.5</v>
      </c>
      <c r="X215" s="31">
        <v>28</v>
      </c>
      <c r="Y215" s="31">
        <v>43</v>
      </c>
      <c r="Z215" s="31">
        <v>31.5</v>
      </c>
      <c r="AA215" s="31">
        <v>24.5</v>
      </c>
      <c r="AB215" s="31">
        <v>49</v>
      </c>
      <c r="AC215" s="31">
        <v>32.5</v>
      </c>
      <c r="AD215" s="31">
        <v>31.5</v>
      </c>
      <c r="AE215" s="31">
        <v>38</v>
      </c>
      <c r="AF215" s="31">
        <v>32.5</v>
      </c>
      <c r="AG215" s="31">
        <v>29</v>
      </c>
      <c r="AH215" s="31">
        <v>35.5</v>
      </c>
      <c r="AI215" s="31">
        <v>422.25</v>
      </c>
      <c r="AJ215" s="31"/>
      <c r="AK215" s="31">
        <v>0.75</v>
      </c>
      <c r="AL215" s="31">
        <v>23.5</v>
      </c>
      <c r="AM215" s="31">
        <v>24</v>
      </c>
      <c r="AN215" s="31">
        <v>27</v>
      </c>
      <c r="AO215" s="31">
        <v>31</v>
      </c>
      <c r="AP215" s="31">
        <v>45</v>
      </c>
      <c r="AQ215" s="31">
        <v>30</v>
      </c>
      <c r="AR215" s="31">
        <v>25</v>
      </c>
      <c r="AS215" s="31">
        <v>51.5</v>
      </c>
      <c r="AT215" s="31">
        <v>31</v>
      </c>
      <c r="AU215" s="31">
        <v>32.5</v>
      </c>
      <c r="AV215" s="31">
        <v>36</v>
      </c>
      <c r="AW215" s="31">
        <v>30</v>
      </c>
      <c r="AX215" s="31">
        <v>27.5</v>
      </c>
      <c r="AY215" s="31">
        <v>414.75</v>
      </c>
      <c r="AZ215" s="31"/>
      <c r="BA215" s="31">
        <v>1</v>
      </c>
      <c r="BB215" s="31">
        <v>23</v>
      </c>
      <c r="BC215" s="31">
        <v>24.66</v>
      </c>
      <c r="BD215" s="31">
        <v>31.33</v>
      </c>
      <c r="BE215" s="31">
        <v>35.33</v>
      </c>
      <c r="BF215" s="31"/>
      <c r="BG215">
        <v>619</v>
      </c>
      <c r="BJ215" s="30">
        <f t="shared" si="25"/>
        <v>429</v>
      </c>
      <c r="BK215" s="30">
        <f t="shared" si="26"/>
        <v>421</v>
      </c>
      <c r="BL215" s="30">
        <f t="shared" si="27"/>
        <v>414</v>
      </c>
      <c r="BN215" s="30">
        <f t="shared" si="28"/>
        <v>0</v>
      </c>
      <c r="BO215" s="30">
        <f t="shared" si="29"/>
        <v>0</v>
      </c>
      <c r="BP215" s="30">
        <f t="shared" si="30"/>
        <v>0</v>
      </c>
    </row>
    <row r="216" spans="1:68" x14ac:dyDescent="0.35">
      <c r="A216" s="26" t="s">
        <v>438</v>
      </c>
      <c r="B216" t="s">
        <v>7703</v>
      </c>
      <c r="C216" s="25" t="s">
        <v>10</v>
      </c>
      <c r="E216" s="31">
        <v>2.5</v>
      </c>
      <c r="F216" s="31">
        <v>52</v>
      </c>
      <c r="G216" s="31">
        <v>50</v>
      </c>
      <c r="H216" s="31">
        <v>63</v>
      </c>
      <c r="I216" s="31">
        <v>52</v>
      </c>
      <c r="J216" s="31">
        <v>74</v>
      </c>
      <c r="K216" s="31">
        <v>69.5</v>
      </c>
      <c r="L216" s="31">
        <v>52</v>
      </c>
      <c r="M216" s="31">
        <v>59</v>
      </c>
      <c r="N216" s="31">
        <v>72</v>
      </c>
      <c r="O216" s="31">
        <v>67</v>
      </c>
      <c r="P216" s="31">
        <v>71</v>
      </c>
      <c r="Q216" s="31">
        <v>56.5</v>
      </c>
      <c r="R216" s="31">
        <v>59.5</v>
      </c>
      <c r="S216" s="31">
        <v>800</v>
      </c>
      <c r="T216" s="31"/>
      <c r="U216" s="31">
        <v>2</v>
      </c>
      <c r="V216" s="31">
        <v>49</v>
      </c>
      <c r="W216" s="31">
        <v>57.5</v>
      </c>
      <c r="X216" s="31">
        <v>42.5</v>
      </c>
      <c r="Y216" s="31">
        <v>61</v>
      </c>
      <c r="Z216" s="31">
        <v>53</v>
      </c>
      <c r="AA216" s="31">
        <v>74</v>
      </c>
      <c r="AB216" s="31">
        <v>66</v>
      </c>
      <c r="AC216" s="31">
        <v>55.5</v>
      </c>
      <c r="AD216" s="31">
        <v>58.5</v>
      </c>
      <c r="AE216" s="31">
        <v>75.5</v>
      </c>
      <c r="AF216" s="31">
        <v>65.5</v>
      </c>
      <c r="AG216" s="31">
        <v>71</v>
      </c>
      <c r="AH216" s="31">
        <v>52</v>
      </c>
      <c r="AI216" s="31">
        <v>783</v>
      </c>
      <c r="AJ216" s="31"/>
      <c r="AK216" s="31">
        <v>3</v>
      </c>
      <c r="AL216" s="31">
        <v>57</v>
      </c>
      <c r="AM216" s="31">
        <v>49</v>
      </c>
      <c r="AN216" s="31">
        <v>59.5</v>
      </c>
      <c r="AO216" s="31">
        <v>44</v>
      </c>
      <c r="AP216" s="31">
        <v>61</v>
      </c>
      <c r="AQ216" s="31">
        <v>53.5</v>
      </c>
      <c r="AR216" s="31">
        <v>76.5</v>
      </c>
      <c r="AS216" s="31">
        <v>66</v>
      </c>
      <c r="AT216" s="31">
        <v>60.5</v>
      </c>
      <c r="AU216" s="31">
        <v>63</v>
      </c>
      <c r="AV216" s="31">
        <v>78.5</v>
      </c>
      <c r="AW216" s="31">
        <v>63.5</v>
      </c>
      <c r="AX216" s="31">
        <v>64</v>
      </c>
      <c r="AY216" s="31">
        <v>799</v>
      </c>
      <c r="AZ216" s="31"/>
      <c r="BA216" s="31">
        <v>2.5</v>
      </c>
      <c r="BB216" s="31">
        <v>52.66</v>
      </c>
      <c r="BC216" s="31">
        <v>52.16</v>
      </c>
      <c r="BD216" s="31">
        <v>55</v>
      </c>
      <c r="BE216" s="31">
        <v>52.33</v>
      </c>
      <c r="BF216" s="31"/>
      <c r="BG216">
        <v>8706</v>
      </c>
      <c r="BJ216" s="30">
        <f t="shared" si="25"/>
        <v>797.5</v>
      </c>
      <c r="BK216" s="30">
        <f t="shared" si="26"/>
        <v>781</v>
      </c>
      <c r="BL216" s="30">
        <f t="shared" si="27"/>
        <v>796</v>
      </c>
      <c r="BN216" s="30">
        <f t="shared" si="28"/>
        <v>0</v>
      </c>
      <c r="BO216" s="30">
        <f t="shared" si="29"/>
        <v>0</v>
      </c>
      <c r="BP216" s="30">
        <f t="shared" si="30"/>
        <v>0</v>
      </c>
    </row>
    <row r="217" spans="1:68" x14ac:dyDescent="0.35">
      <c r="A217" s="26" t="s">
        <v>440</v>
      </c>
      <c r="B217" t="s">
        <v>7694</v>
      </c>
      <c r="C217" s="25" t="s">
        <v>10</v>
      </c>
      <c r="E217" s="31">
        <v>4</v>
      </c>
      <c r="F217" s="31">
        <v>50</v>
      </c>
      <c r="G217" s="31">
        <v>58</v>
      </c>
      <c r="H217" s="31">
        <v>55.5</v>
      </c>
      <c r="I217" s="31">
        <v>55.5</v>
      </c>
      <c r="J217" s="31">
        <v>65</v>
      </c>
      <c r="K217" s="31">
        <v>64.5</v>
      </c>
      <c r="L217" s="31">
        <v>63.5</v>
      </c>
      <c r="M217" s="31">
        <v>51</v>
      </c>
      <c r="N217" s="31">
        <v>65.5</v>
      </c>
      <c r="O217" s="31">
        <v>66.5</v>
      </c>
      <c r="P217" s="31">
        <v>63.5</v>
      </c>
      <c r="Q217" s="31">
        <v>50</v>
      </c>
      <c r="R217" s="31">
        <v>58</v>
      </c>
      <c r="S217" s="31">
        <v>770.5</v>
      </c>
      <c r="T217" s="31"/>
      <c r="U217" s="31">
        <v>3.25</v>
      </c>
      <c r="V217" s="31">
        <v>61.5</v>
      </c>
      <c r="W217" s="31">
        <v>48</v>
      </c>
      <c r="X217" s="31">
        <v>59</v>
      </c>
      <c r="Y217" s="31">
        <v>53</v>
      </c>
      <c r="Z217" s="31">
        <v>51.5</v>
      </c>
      <c r="AA217" s="31">
        <v>65.5</v>
      </c>
      <c r="AB217" s="31">
        <v>66.5</v>
      </c>
      <c r="AC217" s="31">
        <v>63</v>
      </c>
      <c r="AD217" s="31">
        <v>52.5</v>
      </c>
      <c r="AE217" s="31">
        <v>68</v>
      </c>
      <c r="AF217" s="31">
        <v>64</v>
      </c>
      <c r="AG217" s="31">
        <v>64.5</v>
      </c>
      <c r="AH217" s="31">
        <v>51</v>
      </c>
      <c r="AI217" s="31">
        <v>771.25</v>
      </c>
      <c r="AJ217" s="31"/>
      <c r="AK217" s="31">
        <v>3.25</v>
      </c>
      <c r="AL217" s="31">
        <v>48</v>
      </c>
      <c r="AM217" s="31">
        <v>60.5</v>
      </c>
      <c r="AN217" s="31">
        <v>50</v>
      </c>
      <c r="AO217" s="31">
        <v>64</v>
      </c>
      <c r="AP217" s="31">
        <v>55</v>
      </c>
      <c r="AQ217" s="31">
        <v>54</v>
      </c>
      <c r="AR217" s="31">
        <v>68</v>
      </c>
      <c r="AS217" s="31">
        <v>67</v>
      </c>
      <c r="AT217" s="31">
        <v>63.5</v>
      </c>
      <c r="AU217" s="31">
        <v>58.5</v>
      </c>
      <c r="AV217" s="31">
        <v>71.5</v>
      </c>
      <c r="AW217" s="31">
        <v>61</v>
      </c>
      <c r="AX217" s="31">
        <v>59.5</v>
      </c>
      <c r="AY217" s="31">
        <v>783.75</v>
      </c>
      <c r="AZ217" s="31"/>
      <c r="BA217" s="31">
        <v>3.5</v>
      </c>
      <c r="BB217" s="31">
        <v>53.16</v>
      </c>
      <c r="BC217" s="31">
        <v>55.5</v>
      </c>
      <c r="BD217" s="31">
        <v>54.83</v>
      </c>
      <c r="BE217" s="31">
        <v>57.5</v>
      </c>
      <c r="BF217" s="31"/>
      <c r="BG217">
        <v>1522</v>
      </c>
      <c r="BJ217" s="30">
        <f t="shared" si="25"/>
        <v>766.5</v>
      </c>
      <c r="BK217" s="30">
        <f t="shared" si="26"/>
        <v>768</v>
      </c>
      <c r="BL217" s="30">
        <f t="shared" si="27"/>
        <v>780.5</v>
      </c>
      <c r="BN217" s="30">
        <f t="shared" si="28"/>
        <v>0</v>
      </c>
      <c r="BO217" s="30">
        <f t="shared" si="29"/>
        <v>0</v>
      </c>
      <c r="BP217" s="30">
        <f t="shared" si="30"/>
        <v>0</v>
      </c>
    </row>
    <row r="218" spans="1:68" x14ac:dyDescent="0.35">
      <c r="A218" s="26" t="s">
        <v>442</v>
      </c>
      <c r="B218" t="s">
        <v>7685</v>
      </c>
      <c r="C218" s="25" t="s">
        <v>10</v>
      </c>
      <c r="E218" s="31">
        <v>1</v>
      </c>
      <c r="F218" s="31">
        <v>14.5</v>
      </c>
      <c r="G218" s="31">
        <v>15.5</v>
      </c>
      <c r="H218" s="31">
        <v>20</v>
      </c>
      <c r="I218" s="31">
        <v>30.5</v>
      </c>
      <c r="J218" s="31">
        <v>21</v>
      </c>
      <c r="K218" s="31">
        <v>28.5</v>
      </c>
      <c r="L218" s="31">
        <v>24</v>
      </c>
      <c r="M218" s="31">
        <v>29</v>
      </c>
      <c r="N218" s="31">
        <v>24.5</v>
      </c>
      <c r="O218" s="31">
        <v>30</v>
      </c>
      <c r="P218" s="31">
        <v>25.5</v>
      </c>
      <c r="Q218" s="31">
        <v>28.5</v>
      </c>
      <c r="R218" s="31">
        <v>20.5</v>
      </c>
      <c r="S218" s="31">
        <v>313</v>
      </c>
      <c r="T218" s="31"/>
      <c r="U218" s="31">
        <v>1.25</v>
      </c>
      <c r="V218" s="31">
        <v>15.5</v>
      </c>
      <c r="W218" s="31">
        <v>14.5</v>
      </c>
      <c r="X218" s="31">
        <v>14</v>
      </c>
      <c r="Y218" s="31">
        <v>20.5</v>
      </c>
      <c r="Z218" s="31">
        <v>33</v>
      </c>
      <c r="AA218" s="31">
        <v>19</v>
      </c>
      <c r="AB218" s="31">
        <v>30.5</v>
      </c>
      <c r="AC218" s="31">
        <v>23</v>
      </c>
      <c r="AD218" s="31">
        <v>29</v>
      </c>
      <c r="AE218" s="31">
        <v>25</v>
      </c>
      <c r="AF218" s="31">
        <v>32</v>
      </c>
      <c r="AG218" s="31">
        <v>24</v>
      </c>
      <c r="AH218" s="31">
        <v>27</v>
      </c>
      <c r="AI218" s="31">
        <v>308.25</v>
      </c>
      <c r="AJ218" s="31"/>
      <c r="AK218" s="31">
        <v>3</v>
      </c>
      <c r="AL218" s="31">
        <v>20</v>
      </c>
      <c r="AM218" s="31">
        <v>11</v>
      </c>
      <c r="AN218" s="31">
        <v>17</v>
      </c>
      <c r="AO218" s="31">
        <v>15</v>
      </c>
      <c r="AP218" s="31">
        <v>19.5</v>
      </c>
      <c r="AQ218" s="31">
        <v>32</v>
      </c>
      <c r="AR218" s="31">
        <v>18</v>
      </c>
      <c r="AS218" s="31">
        <v>28</v>
      </c>
      <c r="AT218" s="31">
        <v>21</v>
      </c>
      <c r="AU218" s="31">
        <v>28</v>
      </c>
      <c r="AV218" s="31">
        <v>25.5</v>
      </c>
      <c r="AW218" s="31">
        <v>29.5</v>
      </c>
      <c r="AX218" s="31">
        <v>27.5</v>
      </c>
      <c r="AY218" s="31">
        <v>295</v>
      </c>
      <c r="AZ218" s="31"/>
      <c r="BA218" s="31">
        <v>1.75</v>
      </c>
      <c r="BB218" s="31">
        <v>16.66</v>
      </c>
      <c r="BC218" s="31">
        <v>13.66</v>
      </c>
      <c r="BD218" s="31">
        <v>17</v>
      </c>
      <c r="BE218" s="31">
        <v>22</v>
      </c>
      <c r="BF218" s="31"/>
      <c r="BG218">
        <v>9607</v>
      </c>
      <c r="BJ218" s="30">
        <f t="shared" si="25"/>
        <v>312</v>
      </c>
      <c r="BK218" s="30">
        <f t="shared" si="26"/>
        <v>307</v>
      </c>
      <c r="BL218" s="30">
        <f t="shared" si="27"/>
        <v>292</v>
      </c>
      <c r="BN218" s="30">
        <f t="shared" si="28"/>
        <v>0</v>
      </c>
      <c r="BO218" s="30">
        <f t="shared" si="29"/>
        <v>0</v>
      </c>
      <c r="BP218" s="30">
        <f t="shared" si="30"/>
        <v>0</v>
      </c>
    </row>
    <row r="219" spans="1:68" x14ac:dyDescent="0.35">
      <c r="A219" s="26" t="s">
        <v>445</v>
      </c>
      <c r="B219" t="s">
        <v>7675</v>
      </c>
      <c r="C219" s="25" t="s">
        <v>10</v>
      </c>
      <c r="E219" s="31">
        <v>2</v>
      </c>
      <c r="F219" s="31">
        <v>49</v>
      </c>
      <c r="G219" s="31">
        <v>42</v>
      </c>
      <c r="H219" s="31">
        <v>54.5</v>
      </c>
      <c r="I219" s="31">
        <v>46</v>
      </c>
      <c r="J219" s="31">
        <v>41</v>
      </c>
      <c r="K219" s="31">
        <v>50.5</v>
      </c>
      <c r="L219" s="31">
        <v>50.5</v>
      </c>
      <c r="M219" s="31">
        <v>47.5</v>
      </c>
      <c r="N219" s="31">
        <v>44</v>
      </c>
      <c r="O219" s="31">
        <v>46</v>
      </c>
      <c r="P219" s="31">
        <v>49</v>
      </c>
      <c r="Q219" s="31">
        <v>49.5</v>
      </c>
      <c r="R219" s="31">
        <v>52.5</v>
      </c>
      <c r="S219" s="31">
        <v>624</v>
      </c>
      <c r="T219" s="31"/>
      <c r="U219" s="31">
        <v>2.75</v>
      </c>
      <c r="V219" s="31">
        <v>48.5</v>
      </c>
      <c r="W219" s="31">
        <v>45.5</v>
      </c>
      <c r="X219" s="31">
        <v>48</v>
      </c>
      <c r="Y219" s="31">
        <v>54</v>
      </c>
      <c r="Z219" s="31">
        <v>41</v>
      </c>
      <c r="AA219" s="31">
        <v>40</v>
      </c>
      <c r="AB219" s="31">
        <v>52.5</v>
      </c>
      <c r="AC219" s="31">
        <v>48</v>
      </c>
      <c r="AD219" s="31">
        <v>50</v>
      </c>
      <c r="AE219" s="31">
        <v>40</v>
      </c>
      <c r="AF219" s="31">
        <v>46</v>
      </c>
      <c r="AG219" s="31">
        <v>42.5</v>
      </c>
      <c r="AH219" s="31">
        <v>44</v>
      </c>
      <c r="AI219" s="31">
        <v>602.75</v>
      </c>
      <c r="AJ219" s="31"/>
      <c r="AK219" s="31">
        <v>2.25</v>
      </c>
      <c r="AL219" s="31">
        <v>49</v>
      </c>
      <c r="AM219" s="31">
        <v>48</v>
      </c>
      <c r="AN219" s="31">
        <v>46</v>
      </c>
      <c r="AO219" s="31">
        <v>47</v>
      </c>
      <c r="AP219" s="31">
        <v>53.5</v>
      </c>
      <c r="AQ219" s="31">
        <v>40</v>
      </c>
      <c r="AR219" s="31">
        <v>40.5</v>
      </c>
      <c r="AS219" s="31">
        <v>51.5</v>
      </c>
      <c r="AT219" s="31">
        <v>45.5</v>
      </c>
      <c r="AU219" s="31">
        <v>44</v>
      </c>
      <c r="AV219" s="31">
        <v>40</v>
      </c>
      <c r="AW219" s="31">
        <v>42</v>
      </c>
      <c r="AX219" s="31">
        <v>40.5</v>
      </c>
      <c r="AY219" s="31">
        <v>589.75</v>
      </c>
      <c r="AZ219" s="31"/>
      <c r="BA219" s="31">
        <v>2.33</v>
      </c>
      <c r="BB219" s="31">
        <v>48.83</v>
      </c>
      <c r="BC219" s="31">
        <v>45.16</v>
      </c>
      <c r="BD219" s="31">
        <v>49.5</v>
      </c>
      <c r="BE219" s="31">
        <v>49</v>
      </c>
      <c r="BF219" s="31"/>
      <c r="BG219">
        <v>13954</v>
      </c>
      <c r="BJ219" s="30">
        <f t="shared" si="25"/>
        <v>622</v>
      </c>
      <c r="BK219" s="30">
        <f t="shared" si="26"/>
        <v>600</v>
      </c>
      <c r="BL219" s="30">
        <f t="shared" si="27"/>
        <v>587.5</v>
      </c>
      <c r="BN219" s="30">
        <f t="shared" si="28"/>
        <v>0</v>
      </c>
      <c r="BO219" s="30">
        <f t="shared" si="29"/>
        <v>0</v>
      </c>
      <c r="BP219" s="30">
        <f t="shared" si="30"/>
        <v>0</v>
      </c>
    </row>
    <row r="220" spans="1:68" x14ac:dyDescent="0.35">
      <c r="A220" s="26" t="s">
        <v>447</v>
      </c>
      <c r="B220" t="s">
        <v>7666</v>
      </c>
      <c r="C220" s="25" t="s">
        <v>10</v>
      </c>
      <c r="E220" s="31">
        <v>4.25</v>
      </c>
      <c r="F220" s="31">
        <v>218</v>
      </c>
      <c r="G220" s="31">
        <v>235</v>
      </c>
      <c r="H220" s="31">
        <v>220</v>
      </c>
      <c r="I220" s="31">
        <v>244</v>
      </c>
      <c r="J220" s="31">
        <v>222.5</v>
      </c>
      <c r="K220" s="31">
        <v>250</v>
      </c>
      <c r="L220" s="31">
        <v>225.5</v>
      </c>
      <c r="M220" s="31">
        <v>257.5</v>
      </c>
      <c r="N220" s="31">
        <v>252.5</v>
      </c>
      <c r="O220" s="31">
        <v>224</v>
      </c>
      <c r="P220" s="31">
        <v>216</v>
      </c>
      <c r="Q220" s="31">
        <v>229</v>
      </c>
      <c r="R220" s="31">
        <v>255</v>
      </c>
      <c r="S220" s="31">
        <v>3053.25</v>
      </c>
      <c r="T220" s="31"/>
      <c r="U220" s="31">
        <v>10</v>
      </c>
      <c r="V220" s="31">
        <v>232.75</v>
      </c>
      <c r="W220" s="31">
        <v>227.5</v>
      </c>
      <c r="X220" s="31">
        <v>232.5</v>
      </c>
      <c r="Y220" s="31">
        <v>234.5</v>
      </c>
      <c r="Z220" s="31">
        <v>255</v>
      </c>
      <c r="AA220" s="31">
        <v>228</v>
      </c>
      <c r="AB220" s="31">
        <v>264.5</v>
      </c>
      <c r="AC220" s="31">
        <v>233.5</v>
      </c>
      <c r="AD220" s="31">
        <v>257.5</v>
      </c>
      <c r="AE220" s="31">
        <v>262</v>
      </c>
      <c r="AF220" s="31">
        <v>221.5</v>
      </c>
      <c r="AG220" s="31">
        <v>214</v>
      </c>
      <c r="AH220" s="31">
        <v>240.5</v>
      </c>
      <c r="AI220" s="31">
        <v>3113.75</v>
      </c>
      <c r="AJ220" s="31"/>
      <c r="AK220" s="31">
        <v>17.25</v>
      </c>
      <c r="AL220" s="31">
        <v>255.25</v>
      </c>
      <c r="AM220" s="31">
        <v>257.5</v>
      </c>
      <c r="AN220" s="31">
        <v>225</v>
      </c>
      <c r="AO220" s="31">
        <v>242</v>
      </c>
      <c r="AP220" s="31">
        <v>239</v>
      </c>
      <c r="AQ220" s="31">
        <v>262.5</v>
      </c>
      <c r="AR220" s="31">
        <v>238</v>
      </c>
      <c r="AS220" s="31">
        <v>267</v>
      </c>
      <c r="AT220" s="31">
        <v>228.5</v>
      </c>
      <c r="AU220" s="31">
        <v>262.5</v>
      </c>
      <c r="AV220" s="31">
        <v>260</v>
      </c>
      <c r="AW220" s="31">
        <v>210.5</v>
      </c>
      <c r="AX220" s="31">
        <v>220.5</v>
      </c>
      <c r="AY220" s="31">
        <v>3185.5</v>
      </c>
      <c r="AZ220" s="31"/>
      <c r="BA220" s="31">
        <v>10.5</v>
      </c>
      <c r="BB220" s="31">
        <v>235.33</v>
      </c>
      <c r="BC220" s="31">
        <v>240</v>
      </c>
      <c r="BD220" s="31">
        <v>225.83</v>
      </c>
      <c r="BE220" s="31">
        <v>240.16</v>
      </c>
      <c r="BF220" s="31"/>
      <c r="BG220">
        <v>11554</v>
      </c>
      <c r="BJ220" s="30">
        <f t="shared" si="25"/>
        <v>3049</v>
      </c>
      <c r="BK220" s="30">
        <f t="shared" si="26"/>
        <v>3103.75</v>
      </c>
      <c r="BL220" s="30">
        <f t="shared" si="27"/>
        <v>3168.25</v>
      </c>
      <c r="BN220" s="30">
        <f t="shared" si="28"/>
        <v>0</v>
      </c>
      <c r="BO220" s="30">
        <f t="shared" si="29"/>
        <v>0</v>
      </c>
      <c r="BP220" s="30">
        <f t="shared" si="30"/>
        <v>0</v>
      </c>
    </row>
    <row r="221" spans="1:68" x14ac:dyDescent="0.35">
      <c r="A221" s="26" t="s">
        <v>449</v>
      </c>
      <c r="B221" t="s">
        <v>7657</v>
      </c>
      <c r="C221" s="25" t="s">
        <v>10</v>
      </c>
      <c r="E221" s="31">
        <v>45.25</v>
      </c>
      <c r="F221" s="31">
        <v>819.5</v>
      </c>
      <c r="G221" s="31">
        <v>809</v>
      </c>
      <c r="H221" s="31">
        <v>793.5</v>
      </c>
      <c r="I221" s="31">
        <v>774</v>
      </c>
      <c r="J221" s="31">
        <v>839</v>
      </c>
      <c r="K221" s="31">
        <v>823</v>
      </c>
      <c r="L221" s="31">
        <v>750.5</v>
      </c>
      <c r="M221" s="31">
        <v>704</v>
      </c>
      <c r="N221" s="31">
        <v>656.5</v>
      </c>
      <c r="O221" s="31">
        <v>814.5</v>
      </c>
      <c r="P221" s="31">
        <v>686.5</v>
      </c>
      <c r="Q221" s="31">
        <v>690</v>
      </c>
      <c r="R221" s="31">
        <v>566</v>
      </c>
      <c r="S221" s="31">
        <v>9771.25</v>
      </c>
      <c r="T221" s="31"/>
      <c r="U221" s="31">
        <v>56.25</v>
      </c>
      <c r="V221" s="31">
        <v>875</v>
      </c>
      <c r="W221" s="31">
        <v>815.5</v>
      </c>
      <c r="X221" s="31">
        <v>771</v>
      </c>
      <c r="Y221" s="31">
        <v>780.5</v>
      </c>
      <c r="Z221" s="31">
        <v>782</v>
      </c>
      <c r="AA221" s="31">
        <v>826.5</v>
      </c>
      <c r="AB221" s="31">
        <v>782</v>
      </c>
      <c r="AC221" s="31">
        <v>736</v>
      </c>
      <c r="AD221" s="31">
        <v>650</v>
      </c>
      <c r="AE221" s="31">
        <v>824.5</v>
      </c>
      <c r="AF221" s="31">
        <v>649</v>
      </c>
      <c r="AG221" s="31">
        <v>654.5</v>
      </c>
      <c r="AH221" s="31">
        <v>637.5</v>
      </c>
      <c r="AI221" s="31">
        <v>9840.25</v>
      </c>
      <c r="AJ221" s="31"/>
      <c r="AK221" s="31">
        <v>60.5</v>
      </c>
      <c r="AL221" s="31">
        <v>849.5</v>
      </c>
      <c r="AM221" s="31">
        <v>867</v>
      </c>
      <c r="AN221" s="31">
        <v>823</v>
      </c>
      <c r="AO221" s="31">
        <v>769</v>
      </c>
      <c r="AP221" s="31">
        <v>793.5</v>
      </c>
      <c r="AQ221" s="31">
        <v>799</v>
      </c>
      <c r="AR221" s="31">
        <v>811</v>
      </c>
      <c r="AS221" s="31">
        <v>786.5</v>
      </c>
      <c r="AT221" s="31">
        <v>721.5</v>
      </c>
      <c r="AU221" s="31">
        <v>843.5</v>
      </c>
      <c r="AV221" s="31">
        <v>652.5</v>
      </c>
      <c r="AW221" s="31">
        <v>626.5</v>
      </c>
      <c r="AX221" s="31">
        <v>583.5</v>
      </c>
      <c r="AY221" s="31">
        <v>9986.5</v>
      </c>
      <c r="AZ221" s="31"/>
      <c r="BA221" s="31">
        <v>54</v>
      </c>
      <c r="BB221" s="31">
        <v>848</v>
      </c>
      <c r="BC221" s="31">
        <v>830.5</v>
      </c>
      <c r="BD221" s="31">
        <v>795.83</v>
      </c>
      <c r="BE221" s="31">
        <v>774.5</v>
      </c>
      <c r="BF221" s="31"/>
      <c r="BG221">
        <v>3458</v>
      </c>
      <c r="BJ221" s="30">
        <f t="shared" si="25"/>
        <v>9726</v>
      </c>
      <c r="BK221" s="30">
        <f t="shared" si="26"/>
        <v>9784</v>
      </c>
      <c r="BL221" s="30">
        <f t="shared" si="27"/>
        <v>9926</v>
      </c>
      <c r="BN221" s="30">
        <f t="shared" si="28"/>
        <v>0</v>
      </c>
      <c r="BO221" s="30">
        <f t="shared" si="29"/>
        <v>0</v>
      </c>
      <c r="BP221" s="30">
        <f t="shared" si="30"/>
        <v>0</v>
      </c>
    </row>
    <row r="222" spans="1:68" x14ac:dyDescent="0.35">
      <c r="A222" s="26" t="s">
        <v>451</v>
      </c>
      <c r="B222" t="s">
        <v>7649</v>
      </c>
      <c r="C222" s="25" t="s">
        <v>10</v>
      </c>
      <c r="E222" s="31">
        <v>9.5</v>
      </c>
      <c r="F222" s="31">
        <v>108.25</v>
      </c>
      <c r="G222" s="31">
        <v>115</v>
      </c>
      <c r="H222" s="31">
        <v>87.5</v>
      </c>
      <c r="I222" s="31">
        <v>104.5</v>
      </c>
      <c r="J222" s="31">
        <v>136.5</v>
      </c>
      <c r="K222" s="31">
        <v>123.5</v>
      </c>
      <c r="L222" s="31">
        <v>139</v>
      </c>
      <c r="M222" s="31">
        <v>121.5</v>
      </c>
      <c r="N222" s="31">
        <v>116.5</v>
      </c>
      <c r="O222" s="31">
        <v>124.5</v>
      </c>
      <c r="P222" s="31">
        <v>148</v>
      </c>
      <c r="Q222" s="31">
        <v>146</v>
      </c>
      <c r="R222" s="31">
        <v>130.5</v>
      </c>
      <c r="S222" s="31">
        <v>1610.75</v>
      </c>
      <c r="T222" s="31"/>
      <c r="U222" s="31">
        <v>11.5</v>
      </c>
      <c r="V222" s="31">
        <v>90</v>
      </c>
      <c r="W222" s="31">
        <v>110</v>
      </c>
      <c r="X222" s="31">
        <v>119</v>
      </c>
      <c r="Y222" s="31">
        <v>93.5</v>
      </c>
      <c r="Z222" s="31">
        <v>103</v>
      </c>
      <c r="AA222" s="31">
        <v>131.5</v>
      </c>
      <c r="AB222" s="31">
        <v>128.5</v>
      </c>
      <c r="AC222" s="31">
        <v>137.5</v>
      </c>
      <c r="AD222" s="31">
        <v>121.5</v>
      </c>
      <c r="AE222" s="31">
        <v>130</v>
      </c>
      <c r="AF222" s="31">
        <v>120.5</v>
      </c>
      <c r="AG222" s="31">
        <v>140.5</v>
      </c>
      <c r="AH222" s="31">
        <v>146.5</v>
      </c>
      <c r="AI222" s="31">
        <v>1583.5</v>
      </c>
      <c r="AJ222" s="31"/>
      <c r="AK222" s="31">
        <v>10.25</v>
      </c>
      <c r="AL222" s="31">
        <v>101</v>
      </c>
      <c r="AM222" s="31">
        <v>97</v>
      </c>
      <c r="AN222" s="31">
        <v>115.5</v>
      </c>
      <c r="AO222" s="31">
        <v>120.5</v>
      </c>
      <c r="AP222" s="31">
        <v>94.5</v>
      </c>
      <c r="AQ222" s="31">
        <v>104.5</v>
      </c>
      <c r="AR222" s="31">
        <v>138.5</v>
      </c>
      <c r="AS222" s="31">
        <v>129.5</v>
      </c>
      <c r="AT222" s="31">
        <v>140.5</v>
      </c>
      <c r="AU222" s="31">
        <v>129</v>
      </c>
      <c r="AV222" s="31">
        <v>126</v>
      </c>
      <c r="AW222" s="31">
        <v>109.5</v>
      </c>
      <c r="AX222" s="31">
        <v>134</v>
      </c>
      <c r="AY222" s="31">
        <v>1550.25</v>
      </c>
      <c r="AZ222" s="31"/>
      <c r="BA222" s="31">
        <v>10.41</v>
      </c>
      <c r="BB222" s="31">
        <v>99.75</v>
      </c>
      <c r="BC222" s="31">
        <v>107.33</v>
      </c>
      <c r="BD222" s="31">
        <v>107.33</v>
      </c>
      <c r="BE222" s="31">
        <v>106.16</v>
      </c>
      <c r="BF222" s="31"/>
      <c r="BG222">
        <v>2424</v>
      </c>
      <c r="BJ222" s="30">
        <f t="shared" si="25"/>
        <v>1601.25</v>
      </c>
      <c r="BK222" s="30">
        <f t="shared" si="26"/>
        <v>1572</v>
      </c>
      <c r="BL222" s="30">
        <f t="shared" si="27"/>
        <v>1540</v>
      </c>
      <c r="BN222" s="30">
        <f t="shared" si="28"/>
        <v>0</v>
      </c>
      <c r="BO222" s="30">
        <f t="shared" si="29"/>
        <v>0</v>
      </c>
      <c r="BP222" s="30">
        <f t="shared" si="30"/>
        <v>0</v>
      </c>
    </row>
    <row r="223" spans="1:68" x14ac:dyDescent="0.35">
      <c r="A223" s="26" t="s">
        <v>453</v>
      </c>
      <c r="B223" t="s">
        <v>7639</v>
      </c>
      <c r="C223" s="25" t="s">
        <v>10</v>
      </c>
      <c r="E223" s="31">
        <v>4.75</v>
      </c>
      <c r="F223" s="31">
        <v>24</v>
      </c>
      <c r="G223" s="31">
        <v>33</v>
      </c>
      <c r="H223" s="31">
        <v>30.5</v>
      </c>
      <c r="I223" s="31">
        <v>31</v>
      </c>
      <c r="J223" s="31">
        <v>30</v>
      </c>
      <c r="K223" s="31">
        <v>37.5</v>
      </c>
      <c r="L223" s="31">
        <v>31</v>
      </c>
      <c r="M223" s="31">
        <v>31</v>
      </c>
      <c r="N223" s="31">
        <v>34</v>
      </c>
      <c r="O223" s="31">
        <v>40.5</v>
      </c>
      <c r="P223" s="31">
        <v>44.5</v>
      </c>
      <c r="Q223" s="31">
        <v>51.5</v>
      </c>
      <c r="R223" s="31">
        <v>32.5</v>
      </c>
      <c r="S223" s="31">
        <v>455.75</v>
      </c>
      <c r="T223" s="31"/>
      <c r="U223" s="31">
        <v>4</v>
      </c>
      <c r="V223" s="31">
        <v>23</v>
      </c>
      <c r="W223" s="31">
        <v>24</v>
      </c>
      <c r="X223" s="31">
        <v>33</v>
      </c>
      <c r="Y223" s="31">
        <v>27.5</v>
      </c>
      <c r="Z223" s="31">
        <v>33</v>
      </c>
      <c r="AA223" s="31">
        <v>25</v>
      </c>
      <c r="AB223" s="31">
        <v>41.5</v>
      </c>
      <c r="AC223" s="31">
        <v>24</v>
      </c>
      <c r="AD223" s="31">
        <v>27</v>
      </c>
      <c r="AE223" s="31">
        <v>34.5</v>
      </c>
      <c r="AF223" s="31">
        <v>37</v>
      </c>
      <c r="AG223" s="31">
        <v>40</v>
      </c>
      <c r="AH223" s="31">
        <v>46</v>
      </c>
      <c r="AI223" s="31">
        <v>419.5</v>
      </c>
      <c r="AJ223" s="31"/>
      <c r="AK223" s="31">
        <v>2</v>
      </c>
      <c r="AL223" s="31">
        <v>27</v>
      </c>
      <c r="AM223" s="31">
        <v>22</v>
      </c>
      <c r="AN223" s="31">
        <v>23.5</v>
      </c>
      <c r="AO223" s="31">
        <v>29.5</v>
      </c>
      <c r="AP223" s="31">
        <v>27</v>
      </c>
      <c r="AQ223" s="31">
        <v>31.5</v>
      </c>
      <c r="AR223" s="31">
        <v>24</v>
      </c>
      <c r="AS223" s="31">
        <v>37</v>
      </c>
      <c r="AT223" s="31">
        <v>27</v>
      </c>
      <c r="AU223" s="31">
        <v>30.5</v>
      </c>
      <c r="AV223" s="31">
        <v>30.5</v>
      </c>
      <c r="AW223" s="31">
        <v>35</v>
      </c>
      <c r="AX223" s="31">
        <v>37</v>
      </c>
      <c r="AY223" s="31">
        <v>383.5</v>
      </c>
      <c r="AZ223" s="31"/>
      <c r="BA223" s="31">
        <v>3.58</v>
      </c>
      <c r="BB223" s="31">
        <v>24.66</v>
      </c>
      <c r="BC223" s="31">
        <v>26.33</v>
      </c>
      <c r="BD223" s="31">
        <v>29</v>
      </c>
      <c r="BE223" s="31">
        <v>29.33</v>
      </c>
      <c r="BF223" s="31"/>
      <c r="BG223">
        <v>9597</v>
      </c>
      <c r="BJ223" s="30">
        <f t="shared" si="25"/>
        <v>451</v>
      </c>
      <c r="BK223" s="30">
        <f t="shared" si="26"/>
        <v>415.5</v>
      </c>
      <c r="BL223" s="30">
        <f t="shared" si="27"/>
        <v>381.5</v>
      </c>
      <c r="BN223" s="30">
        <f t="shared" si="28"/>
        <v>0</v>
      </c>
      <c r="BO223" s="30">
        <f t="shared" si="29"/>
        <v>0</v>
      </c>
      <c r="BP223" s="30">
        <f t="shared" si="30"/>
        <v>0</v>
      </c>
    </row>
    <row r="224" spans="1:68" x14ac:dyDescent="0.35">
      <c r="A224" s="26" t="s">
        <v>455</v>
      </c>
      <c r="B224" t="s">
        <v>7630</v>
      </c>
      <c r="C224" s="25" t="s">
        <v>10</v>
      </c>
      <c r="E224" s="31">
        <v>42.75</v>
      </c>
      <c r="F224" s="31">
        <v>343</v>
      </c>
      <c r="G224" s="31">
        <v>342.5</v>
      </c>
      <c r="H224" s="31">
        <v>353.5</v>
      </c>
      <c r="I224" s="31">
        <v>336.5</v>
      </c>
      <c r="J224" s="31">
        <v>348</v>
      </c>
      <c r="K224" s="31">
        <v>348.5</v>
      </c>
      <c r="L224" s="31">
        <v>327.5</v>
      </c>
      <c r="M224" s="31">
        <v>313.5</v>
      </c>
      <c r="N224" s="31">
        <v>290</v>
      </c>
      <c r="O224" s="31">
        <v>341.5</v>
      </c>
      <c r="P224" s="31">
        <v>314.5</v>
      </c>
      <c r="Q224" s="31">
        <v>294</v>
      </c>
      <c r="R224" s="31">
        <v>227</v>
      </c>
      <c r="S224" s="31">
        <v>4222.75</v>
      </c>
      <c r="T224" s="31"/>
      <c r="U224" s="31">
        <v>36.25</v>
      </c>
      <c r="V224" s="31">
        <v>352.5</v>
      </c>
      <c r="W224" s="31">
        <v>326.5</v>
      </c>
      <c r="X224" s="31">
        <v>328.5</v>
      </c>
      <c r="Y224" s="31">
        <v>325.5</v>
      </c>
      <c r="Z224" s="31">
        <v>327</v>
      </c>
      <c r="AA224" s="31">
        <v>342</v>
      </c>
      <c r="AB224" s="31">
        <v>333.5</v>
      </c>
      <c r="AC224" s="31">
        <v>335</v>
      </c>
      <c r="AD224" s="31">
        <v>311.5</v>
      </c>
      <c r="AE224" s="31">
        <v>340</v>
      </c>
      <c r="AF224" s="31">
        <v>302.5</v>
      </c>
      <c r="AG224" s="31">
        <v>294</v>
      </c>
      <c r="AH224" s="31">
        <v>255</v>
      </c>
      <c r="AI224" s="31">
        <v>4209.75</v>
      </c>
      <c r="AJ224" s="31"/>
      <c r="AK224" s="31">
        <v>40.5</v>
      </c>
      <c r="AL224" s="31">
        <v>349</v>
      </c>
      <c r="AM224" s="31">
        <v>331</v>
      </c>
      <c r="AN224" s="31">
        <v>326</v>
      </c>
      <c r="AO224" s="31">
        <v>324</v>
      </c>
      <c r="AP224" s="31">
        <v>349</v>
      </c>
      <c r="AQ224" s="31">
        <v>316</v>
      </c>
      <c r="AR224" s="31">
        <v>313.5</v>
      </c>
      <c r="AS224" s="31">
        <v>309.5</v>
      </c>
      <c r="AT224" s="31">
        <v>318.5</v>
      </c>
      <c r="AU224" s="31">
        <v>336.5</v>
      </c>
      <c r="AV224" s="31">
        <v>274.5</v>
      </c>
      <c r="AW224" s="31">
        <v>263.5</v>
      </c>
      <c r="AX224" s="31">
        <v>242</v>
      </c>
      <c r="AY224" s="31">
        <v>4093.5</v>
      </c>
      <c r="AZ224" s="31"/>
      <c r="BA224" s="31">
        <v>39.83</v>
      </c>
      <c r="BB224" s="31">
        <v>348.16</v>
      </c>
      <c r="BC224" s="31">
        <v>333.33</v>
      </c>
      <c r="BD224" s="31">
        <v>336</v>
      </c>
      <c r="BE224" s="31">
        <v>328.66</v>
      </c>
      <c r="BF224" s="31"/>
      <c r="BG224">
        <v>2647</v>
      </c>
      <c r="BJ224" s="30">
        <f t="shared" si="25"/>
        <v>4180</v>
      </c>
      <c r="BK224" s="30">
        <f t="shared" si="26"/>
        <v>4173.5</v>
      </c>
      <c r="BL224" s="30">
        <f t="shared" si="27"/>
        <v>4053</v>
      </c>
      <c r="BN224" s="30">
        <f t="shared" si="28"/>
        <v>0</v>
      </c>
      <c r="BO224" s="30">
        <f t="shared" si="29"/>
        <v>0</v>
      </c>
      <c r="BP224" s="30">
        <f t="shared" si="30"/>
        <v>0</v>
      </c>
    </row>
    <row r="225" spans="1:68" x14ac:dyDescent="0.35">
      <c r="A225" s="26" t="s">
        <v>457</v>
      </c>
      <c r="B225" t="s">
        <v>7621</v>
      </c>
      <c r="C225" s="25" t="s">
        <v>108</v>
      </c>
      <c r="E225" s="31">
        <v>1.75</v>
      </c>
      <c r="F225" s="31">
        <v>12</v>
      </c>
      <c r="G225" s="31">
        <v>17</v>
      </c>
      <c r="H225" s="31">
        <v>16</v>
      </c>
      <c r="I225" s="31">
        <v>18.5</v>
      </c>
      <c r="J225" s="31">
        <v>17</v>
      </c>
      <c r="K225" s="31">
        <v>16</v>
      </c>
      <c r="L225" s="31">
        <v>19.5</v>
      </c>
      <c r="M225" s="31">
        <v>20</v>
      </c>
      <c r="N225" s="31">
        <v>12.5</v>
      </c>
      <c r="O225" s="31">
        <v>0</v>
      </c>
      <c r="P225" s="31">
        <v>0</v>
      </c>
      <c r="Q225" s="31">
        <v>0</v>
      </c>
      <c r="R225" s="31">
        <v>0</v>
      </c>
      <c r="S225" s="31">
        <v>150.25</v>
      </c>
      <c r="T225" s="31"/>
      <c r="U225" s="31">
        <v>1</v>
      </c>
      <c r="V225" s="31">
        <v>11.5</v>
      </c>
      <c r="W225" s="31">
        <v>15</v>
      </c>
      <c r="X225" s="31">
        <v>15.5</v>
      </c>
      <c r="Y225" s="31">
        <v>15.5</v>
      </c>
      <c r="Z225" s="31">
        <v>21.5</v>
      </c>
      <c r="AA225" s="31">
        <v>15</v>
      </c>
      <c r="AB225" s="31">
        <v>16.5</v>
      </c>
      <c r="AC225" s="31">
        <v>21</v>
      </c>
      <c r="AD225" s="31">
        <v>15.5</v>
      </c>
      <c r="AE225" s="31">
        <v>0</v>
      </c>
      <c r="AF225" s="31">
        <v>0</v>
      </c>
      <c r="AG225" s="31">
        <v>0</v>
      </c>
      <c r="AH225" s="31">
        <v>0</v>
      </c>
      <c r="AI225" s="31">
        <v>148</v>
      </c>
      <c r="AJ225" s="31"/>
      <c r="AK225" s="31">
        <v>1.5</v>
      </c>
      <c r="AL225" s="31">
        <v>17.5</v>
      </c>
      <c r="AM225" s="31">
        <v>14.5</v>
      </c>
      <c r="AN225" s="31">
        <v>14</v>
      </c>
      <c r="AO225" s="31">
        <v>18</v>
      </c>
      <c r="AP225" s="31">
        <v>14</v>
      </c>
      <c r="AQ225" s="31">
        <v>18</v>
      </c>
      <c r="AR225" s="31">
        <v>19</v>
      </c>
      <c r="AS225" s="31">
        <v>15</v>
      </c>
      <c r="AT225" s="31">
        <v>20.5</v>
      </c>
      <c r="AU225" s="31">
        <v>0</v>
      </c>
      <c r="AV225" s="31">
        <v>0</v>
      </c>
      <c r="AW225" s="31">
        <v>0</v>
      </c>
      <c r="AX225" s="31">
        <v>0</v>
      </c>
      <c r="AY225" s="31">
        <v>152</v>
      </c>
      <c r="AZ225" s="31"/>
      <c r="BA225" s="31">
        <v>1.41</v>
      </c>
      <c r="BB225" s="31">
        <v>13.66</v>
      </c>
      <c r="BC225" s="31">
        <v>15.5</v>
      </c>
      <c r="BD225" s="31">
        <v>15.16</v>
      </c>
      <c r="BE225" s="31">
        <v>17.329999999999998</v>
      </c>
      <c r="BF225" s="31"/>
      <c r="BG225">
        <v>1547</v>
      </c>
      <c r="BJ225" s="30">
        <f t="shared" si="25"/>
        <v>148.5</v>
      </c>
      <c r="BK225" s="30">
        <f t="shared" si="26"/>
        <v>147</v>
      </c>
      <c r="BL225" s="30">
        <f t="shared" si="27"/>
        <v>150.5</v>
      </c>
      <c r="BN225" s="30">
        <f t="shared" si="28"/>
        <v>0</v>
      </c>
      <c r="BO225" s="30">
        <f t="shared" si="29"/>
        <v>0</v>
      </c>
      <c r="BP225" s="30">
        <f t="shared" si="30"/>
        <v>0</v>
      </c>
    </row>
    <row r="226" spans="1:68" x14ac:dyDescent="0.35">
      <c r="A226" s="26" t="s">
        <v>459</v>
      </c>
      <c r="B226" t="s">
        <v>7613</v>
      </c>
      <c r="C226" s="25" t="s">
        <v>108</v>
      </c>
      <c r="E226" s="31">
        <v>13.25</v>
      </c>
      <c r="F226" s="31">
        <v>200</v>
      </c>
      <c r="G226" s="31">
        <v>161</v>
      </c>
      <c r="H226" s="31">
        <v>185</v>
      </c>
      <c r="I226" s="31">
        <v>193.5</v>
      </c>
      <c r="J226" s="31">
        <v>203.5</v>
      </c>
      <c r="K226" s="31">
        <v>173.5</v>
      </c>
      <c r="L226" s="31">
        <v>166</v>
      </c>
      <c r="M226" s="31">
        <v>179.5</v>
      </c>
      <c r="N226" s="31">
        <v>150</v>
      </c>
      <c r="O226" s="31">
        <v>0</v>
      </c>
      <c r="P226" s="31">
        <v>0</v>
      </c>
      <c r="Q226" s="31">
        <v>0</v>
      </c>
      <c r="R226" s="31">
        <v>0</v>
      </c>
      <c r="S226" s="31">
        <v>1625.25</v>
      </c>
      <c r="T226" s="31"/>
      <c r="U226" s="31">
        <v>19</v>
      </c>
      <c r="V226" s="31">
        <v>176</v>
      </c>
      <c r="W226" s="31">
        <v>195</v>
      </c>
      <c r="X226" s="31">
        <v>167</v>
      </c>
      <c r="Y226" s="31">
        <v>172.5</v>
      </c>
      <c r="Z226" s="31">
        <v>180.5</v>
      </c>
      <c r="AA226" s="31">
        <v>199.5</v>
      </c>
      <c r="AB226" s="31">
        <v>169.5</v>
      </c>
      <c r="AC226" s="31">
        <v>159.5</v>
      </c>
      <c r="AD226" s="31">
        <v>174</v>
      </c>
      <c r="AE226" s="31">
        <v>0</v>
      </c>
      <c r="AF226" s="31">
        <v>0</v>
      </c>
      <c r="AG226" s="31">
        <v>0</v>
      </c>
      <c r="AH226" s="31">
        <v>0</v>
      </c>
      <c r="AI226" s="31">
        <v>1612.5</v>
      </c>
      <c r="AJ226" s="31"/>
      <c r="AK226" s="31">
        <v>19.25</v>
      </c>
      <c r="AL226" s="31">
        <v>200</v>
      </c>
      <c r="AM226" s="31">
        <v>193.5</v>
      </c>
      <c r="AN226" s="31">
        <v>201</v>
      </c>
      <c r="AO226" s="31">
        <v>176.5</v>
      </c>
      <c r="AP226" s="31">
        <v>178.5</v>
      </c>
      <c r="AQ226" s="31">
        <v>193.5</v>
      </c>
      <c r="AR226" s="31">
        <v>200.5</v>
      </c>
      <c r="AS226" s="31">
        <v>171.5</v>
      </c>
      <c r="AT226" s="31">
        <v>161.5</v>
      </c>
      <c r="AU226" s="31">
        <v>0</v>
      </c>
      <c r="AV226" s="31">
        <v>0</v>
      </c>
      <c r="AW226" s="31">
        <v>0</v>
      </c>
      <c r="AX226" s="31">
        <v>0</v>
      </c>
      <c r="AY226" s="31">
        <v>1695.75</v>
      </c>
      <c r="AZ226" s="31"/>
      <c r="BA226" s="31">
        <v>17.16</v>
      </c>
      <c r="BB226" s="31">
        <v>192</v>
      </c>
      <c r="BC226" s="31">
        <v>183.16</v>
      </c>
      <c r="BD226" s="31">
        <v>184.33</v>
      </c>
      <c r="BE226" s="31">
        <v>180.83</v>
      </c>
      <c r="BF226" s="31"/>
      <c r="BG226">
        <v>11140</v>
      </c>
      <c r="BJ226" s="30">
        <f t="shared" si="25"/>
        <v>1612</v>
      </c>
      <c r="BK226" s="30">
        <f t="shared" si="26"/>
        <v>1593.5</v>
      </c>
      <c r="BL226" s="30">
        <f t="shared" si="27"/>
        <v>1676.5</v>
      </c>
      <c r="BN226" s="30">
        <f t="shared" si="28"/>
        <v>0</v>
      </c>
      <c r="BO226" s="30">
        <f t="shared" si="29"/>
        <v>0</v>
      </c>
      <c r="BP226" s="30">
        <f t="shared" si="30"/>
        <v>0</v>
      </c>
    </row>
    <row r="227" spans="1:68" x14ac:dyDescent="0.35">
      <c r="A227" s="26" t="s">
        <v>461</v>
      </c>
      <c r="B227" t="s">
        <v>7605</v>
      </c>
      <c r="C227" s="25" t="s">
        <v>108</v>
      </c>
      <c r="E227" s="31">
        <v>0.5</v>
      </c>
      <c r="F227" s="31">
        <v>3.5</v>
      </c>
      <c r="G227" s="31">
        <v>6.5</v>
      </c>
      <c r="H227" s="31">
        <v>4</v>
      </c>
      <c r="I227" s="31">
        <v>8</v>
      </c>
      <c r="J227" s="31">
        <v>5.5</v>
      </c>
      <c r="K227" s="31">
        <v>10</v>
      </c>
      <c r="L227" s="31">
        <v>8</v>
      </c>
      <c r="M227" s="31">
        <v>15</v>
      </c>
      <c r="N227" s="31">
        <v>6</v>
      </c>
      <c r="O227" s="31">
        <v>0</v>
      </c>
      <c r="P227" s="31">
        <v>0</v>
      </c>
      <c r="Q227" s="31">
        <v>0</v>
      </c>
      <c r="R227" s="31">
        <v>0</v>
      </c>
      <c r="S227" s="31">
        <v>67</v>
      </c>
      <c r="T227" s="31"/>
      <c r="U227" s="31">
        <v>0.5</v>
      </c>
      <c r="V227" s="31">
        <v>3</v>
      </c>
      <c r="W227" s="31">
        <v>4.5</v>
      </c>
      <c r="X227" s="31">
        <v>5.5</v>
      </c>
      <c r="Y227" s="31">
        <v>2</v>
      </c>
      <c r="Z227" s="31">
        <v>8.5</v>
      </c>
      <c r="AA227" s="31">
        <v>4.5</v>
      </c>
      <c r="AB227" s="31">
        <v>8.5</v>
      </c>
      <c r="AC227" s="31">
        <v>7</v>
      </c>
      <c r="AD227" s="31">
        <v>12</v>
      </c>
      <c r="AE227" s="31">
        <v>0</v>
      </c>
      <c r="AF227" s="31">
        <v>0</v>
      </c>
      <c r="AG227" s="31">
        <v>0</v>
      </c>
      <c r="AH227" s="31">
        <v>0</v>
      </c>
      <c r="AI227" s="31">
        <v>56</v>
      </c>
      <c r="AJ227" s="31"/>
      <c r="AK227" s="31">
        <v>0.25</v>
      </c>
      <c r="AL227" s="31">
        <v>7</v>
      </c>
      <c r="AM227" s="31">
        <v>2</v>
      </c>
      <c r="AN227" s="31">
        <v>5</v>
      </c>
      <c r="AO227" s="31">
        <v>5.5</v>
      </c>
      <c r="AP227" s="31">
        <v>2</v>
      </c>
      <c r="AQ227" s="31">
        <v>12</v>
      </c>
      <c r="AR227" s="31">
        <v>6.5</v>
      </c>
      <c r="AS227" s="31">
        <v>9.5</v>
      </c>
      <c r="AT227" s="31">
        <v>6</v>
      </c>
      <c r="AU227" s="31">
        <v>0</v>
      </c>
      <c r="AV227" s="31">
        <v>0</v>
      </c>
      <c r="AW227" s="31">
        <v>0</v>
      </c>
      <c r="AX227" s="31">
        <v>0</v>
      </c>
      <c r="AY227" s="31">
        <v>55.75</v>
      </c>
      <c r="AZ227" s="31"/>
      <c r="BA227" s="31">
        <v>0.41</v>
      </c>
      <c r="BB227" s="31">
        <v>4.5</v>
      </c>
      <c r="BC227" s="31">
        <v>4.33</v>
      </c>
      <c r="BD227" s="31">
        <v>4.83</v>
      </c>
      <c r="BE227" s="31">
        <v>5.16</v>
      </c>
      <c r="BF227" s="31"/>
      <c r="BG227">
        <v>9644</v>
      </c>
      <c r="BJ227" s="30">
        <f t="shared" si="25"/>
        <v>66.5</v>
      </c>
      <c r="BK227" s="30">
        <f t="shared" si="26"/>
        <v>55.5</v>
      </c>
      <c r="BL227" s="30">
        <f t="shared" si="27"/>
        <v>55.5</v>
      </c>
      <c r="BN227" s="30">
        <f t="shared" si="28"/>
        <v>0</v>
      </c>
      <c r="BO227" s="30">
        <f t="shared" si="29"/>
        <v>0</v>
      </c>
      <c r="BP227" s="30">
        <f t="shared" si="30"/>
        <v>0</v>
      </c>
    </row>
    <row r="228" spans="1:68" x14ac:dyDescent="0.35">
      <c r="A228" s="26" t="s">
        <v>463</v>
      </c>
      <c r="B228" t="s">
        <v>7596</v>
      </c>
      <c r="C228" s="25" t="s">
        <v>108</v>
      </c>
      <c r="E228" s="31">
        <v>5.25</v>
      </c>
      <c r="F228" s="31">
        <v>68.25</v>
      </c>
      <c r="G228" s="31">
        <v>85.5</v>
      </c>
      <c r="H228" s="31">
        <v>84.5</v>
      </c>
      <c r="I228" s="31">
        <v>98.5</v>
      </c>
      <c r="J228" s="31">
        <v>96</v>
      </c>
      <c r="K228" s="31">
        <v>86</v>
      </c>
      <c r="L228" s="31">
        <v>92.5</v>
      </c>
      <c r="M228" s="31">
        <v>99</v>
      </c>
      <c r="N228" s="31">
        <v>91.5</v>
      </c>
      <c r="O228" s="31">
        <v>0</v>
      </c>
      <c r="P228" s="31">
        <v>0</v>
      </c>
      <c r="Q228" s="31">
        <v>0</v>
      </c>
      <c r="R228" s="31">
        <v>0</v>
      </c>
      <c r="S228" s="31">
        <v>807</v>
      </c>
      <c r="T228" s="31"/>
      <c r="U228" s="31">
        <v>2.75</v>
      </c>
      <c r="V228" s="31">
        <v>66.5</v>
      </c>
      <c r="W228" s="31">
        <v>70</v>
      </c>
      <c r="X228" s="31">
        <v>86</v>
      </c>
      <c r="Y228" s="31">
        <v>86.5</v>
      </c>
      <c r="Z228" s="31">
        <v>94</v>
      </c>
      <c r="AA228" s="31">
        <v>101</v>
      </c>
      <c r="AB228" s="31">
        <v>86</v>
      </c>
      <c r="AC228" s="31">
        <v>89.5</v>
      </c>
      <c r="AD228" s="31">
        <v>93</v>
      </c>
      <c r="AE228" s="31">
        <v>0</v>
      </c>
      <c r="AF228" s="31">
        <v>0</v>
      </c>
      <c r="AG228" s="31">
        <v>0</v>
      </c>
      <c r="AH228" s="31">
        <v>0</v>
      </c>
      <c r="AI228" s="31">
        <v>775.25</v>
      </c>
      <c r="AJ228" s="31"/>
      <c r="AK228" s="31">
        <v>5.5</v>
      </c>
      <c r="AL228" s="31">
        <v>77</v>
      </c>
      <c r="AM228" s="31">
        <v>68</v>
      </c>
      <c r="AN228" s="31">
        <v>75.5</v>
      </c>
      <c r="AO228" s="31">
        <v>86</v>
      </c>
      <c r="AP228" s="31">
        <v>91.5</v>
      </c>
      <c r="AQ228" s="31">
        <v>88</v>
      </c>
      <c r="AR228" s="31">
        <v>101</v>
      </c>
      <c r="AS228" s="31">
        <v>88</v>
      </c>
      <c r="AT228" s="31">
        <v>89</v>
      </c>
      <c r="AU228" s="31">
        <v>0</v>
      </c>
      <c r="AV228" s="31">
        <v>0</v>
      </c>
      <c r="AW228" s="31">
        <v>0</v>
      </c>
      <c r="AX228" s="31">
        <v>0</v>
      </c>
      <c r="AY228" s="31">
        <v>769.5</v>
      </c>
      <c r="AZ228" s="31"/>
      <c r="BA228" s="31">
        <v>4.5</v>
      </c>
      <c r="BB228" s="31">
        <v>70.58</v>
      </c>
      <c r="BC228" s="31">
        <v>74.5</v>
      </c>
      <c r="BD228" s="31">
        <v>82</v>
      </c>
      <c r="BE228" s="31">
        <v>90.33</v>
      </c>
      <c r="BF228" s="31"/>
      <c r="BG228">
        <v>732</v>
      </c>
      <c r="BJ228" s="30">
        <f t="shared" si="25"/>
        <v>801.75</v>
      </c>
      <c r="BK228" s="30">
        <f t="shared" si="26"/>
        <v>772.5</v>
      </c>
      <c r="BL228" s="30">
        <f t="shared" si="27"/>
        <v>764</v>
      </c>
      <c r="BN228" s="30">
        <f t="shared" si="28"/>
        <v>0</v>
      </c>
      <c r="BO228" s="30">
        <f t="shared" si="29"/>
        <v>0</v>
      </c>
      <c r="BP228" s="30">
        <f t="shared" si="30"/>
        <v>0</v>
      </c>
    </row>
    <row r="229" spans="1:68" x14ac:dyDescent="0.35">
      <c r="A229" s="26" t="s">
        <v>465</v>
      </c>
      <c r="B229" t="s">
        <v>7588</v>
      </c>
      <c r="C229" s="25" t="s">
        <v>108</v>
      </c>
      <c r="E229" s="31">
        <v>1</v>
      </c>
      <c r="F229" s="31">
        <v>20</v>
      </c>
      <c r="G229" s="31">
        <v>16</v>
      </c>
      <c r="H229" s="31">
        <v>28</v>
      </c>
      <c r="I229" s="31">
        <v>23</v>
      </c>
      <c r="J229" s="31">
        <v>21</v>
      </c>
      <c r="K229" s="31">
        <v>25</v>
      </c>
      <c r="L229" s="31">
        <v>20.5</v>
      </c>
      <c r="M229" s="31">
        <v>26</v>
      </c>
      <c r="N229" s="31">
        <v>19.5</v>
      </c>
      <c r="O229" s="31">
        <v>0</v>
      </c>
      <c r="P229" s="31">
        <v>0</v>
      </c>
      <c r="Q229" s="31">
        <v>0</v>
      </c>
      <c r="R229" s="31">
        <v>0</v>
      </c>
      <c r="S229" s="31">
        <v>200</v>
      </c>
      <c r="T229" s="31"/>
      <c r="U229" s="31">
        <v>1.25</v>
      </c>
      <c r="V229" s="31">
        <v>12</v>
      </c>
      <c r="W229" s="31">
        <v>19</v>
      </c>
      <c r="X229" s="31">
        <v>16</v>
      </c>
      <c r="Y229" s="31">
        <v>27.5</v>
      </c>
      <c r="Z229" s="31">
        <v>21</v>
      </c>
      <c r="AA229" s="31">
        <v>19</v>
      </c>
      <c r="AB229" s="31">
        <v>24</v>
      </c>
      <c r="AC229" s="31">
        <v>18</v>
      </c>
      <c r="AD229" s="31">
        <v>25</v>
      </c>
      <c r="AE229" s="31">
        <v>0</v>
      </c>
      <c r="AF229" s="31">
        <v>0</v>
      </c>
      <c r="AG229" s="31">
        <v>0</v>
      </c>
      <c r="AH229" s="31">
        <v>0</v>
      </c>
      <c r="AI229" s="31">
        <v>182.75</v>
      </c>
      <c r="AJ229" s="31"/>
      <c r="AK229" s="31">
        <v>0.75</v>
      </c>
      <c r="AL229" s="31">
        <v>18</v>
      </c>
      <c r="AM229" s="31">
        <v>11</v>
      </c>
      <c r="AN229" s="31">
        <v>18</v>
      </c>
      <c r="AO229" s="31">
        <v>15.5</v>
      </c>
      <c r="AP229" s="31">
        <v>25.5</v>
      </c>
      <c r="AQ229" s="31">
        <v>22.5</v>
      </c>
      <c r="AR229" s="31">
        <v>15.5</v>
      </c>
      <c r="AS229" s="31">
        <v>25.5</v>
      </c>
      <c r="AT229" s="31">
        <v>13</v>
      </c>
      <c r="AU229" s="31">
        <v>0</v>
      </c>
      <c r="AV229" s="31">
        <v>0</v>
      </c>
      <c r="AW229" s="31">
        <v>0</v>
      </c>
      <c r="AX229" s="31">
        <v>0</v>
      </c>
      <c r="AY229" s="31">
        <v>165.25</v>
      </c>
      <c r="AZ229" s="31"/>
      <c r="BA229" s="31">
        <v>1</v>
      </c>
      <c r="BB229" s="31">
        <v>16.66</v>
      </c>
      <c r="BC229" s="31">
        <v>15.33</v>
      </c>
      <c r="BD229" s="31">
        <v>20.66</v>
      </c>
      <c r="BE229" s="31">
        <v>22</v>
      </c>
      <c r="BF229" s="31"/>
      <c r="BG229">
        <v>10636</v>
      </c>
      <c r="BJ229" s="30">
        <f t="shared" si="25"/>
        <v>199</v>
      </c>
      <c r="BK229" s="30">
        <f t="shared" si="26"/>
        <v>181.5</v>
      </c>
      <c r="BL229" s="30">
        <f t="shared" si="27"/>
        <v>164.5</v>
      </c>
      <c r="BN229" s="30">
        <f t="shared" si="28"/>
        <v>0</v>
      </c>
      <c r="BO229" s="30">
        <f t="shared" si="29"/>
        <v>0</v>
      </c>
      <c r="BP229" s="30">
        <f t="shared" si="30"/>
        <v>0</v>
      </c>
    </row>
    <row r="230" spans="1:68" x14ac:dyDescent="0.35">
      <c r="A230" s="26" t="s">
        <v>467</v>
      </c>
      <c r="B230" t="s">
        <v>7579</v>
      </c>
      <c r="C230" s="25" t="s">
        <v>119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206.5</v>
      </c>
      <c r="P230" s="31">
        <v>200.5</v>
      </c>
      <c r="Q230" s="31">
        <v>190</v>
      </c>
      <c r="R230" s="31">
        <v>157.5</v>
      </c>
      <c r="S230" s="31">
        <v>754.5</v>
      </c>
      <c r="T230" s="31"/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199.5</v>
      </c>
      <c r="AF230" s="31">
        <v>196</v>
      </c>
      <c r="AG230" s="31">
        <v>183</v>
      </c>
      <c r="AH230" s="31">
        <v>183</v>
      </c>
      <c r="AI230" s="31">
        <v>761.5</v>
      </c>
      <c r="AJ230" s="31"/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231</v>
      </c>
      <c r="AV230" s="31">
        <v>193.5</v>
      </c>
      <c r="AW230" s="31">
        <v>175</v>
      </c>
      <c r="AX230" s="31">
        <v>174</v>
      </c>
      <c r="AY230" s="31">
        <v>773.5</v>
      </c>
      <c r="AZ230" s="31"/>
      <c r="BA230" s="31">
        <v>0</v>
      </c>
      <c r="BB230" s="31">
        <v>0</v>
      </c>
      <c r="BC230" s="31">
        <v>0</v>
      </c>
      <c r="BD230" s="31">
        <v>0</v>
      </c>
      <c r="BE230" s="31">
        <v>0</v>
      </c>
      <c r="BF230" s="31"/>
      <c r="BG230">
        <v>8983</v>
      </c>
      <c r="BJ230" s="30">
        <f t="shared" si="25"/>
        <v>754.5</v>
      </c>
      <c r="BK230" s="30">
        <f t="shared" si="26"/>
        <v>761.5</v>
      </c>
      <c r="BL230" s="30">
        <f t="shared" si="27"/>
        <v>773.5</v>
      </c>
      <c r="BN230" s="30">
        <f t="shared" si="28"/>
        <v>0</v>
      </c>
      <c r="BO230" s="30">
        <f t="shared" si="29"/>
        <v>0</v>
      </c>
      <c r="BP230" s="30">
        <f t="shared" si="30"/>
        <v>0</v>
      </c>
    </row>
    <row r="231" spans="1:68" x14ac:dyDescent="0.35">
      <c r="A231" s="26" t="s">
        <v>469</v>
      </c>
      <c r="B231" t="s">
        <v>7570</v>
      </c>
      <c r="C231" s="25" t="s">
        <v>108</v>
      </c>
      <c r="E231" s="31">
        <v>2.75</v>
      </c>
      <c r="F231" s="31">
        <v>36.5</v>
      </c>
      <c r="G231" s="31">
        <v>37.5</v>
      </c>
      <c r="H231" s="31">
        <v>29</v>
      </c>
      <c r="I231" s="31">
        <v>20.5</v>
      </c>
      <c r="J231" s="31">
        <v>28.5</v>
      </c>
      <c r="K231" s="31">
        <v>31</v>
      </c>
      <c r="L231" s="31">
        <v>23</v>
      </c>
      <c r="M231" s="31">
        <v>25</v>
      </c>
      <c r="N231" s="31">
        <v>22.5</v>
      </c>
      <c r="O231" s="31">
        <v>0</v>
      </c>
      <c r="P231" s="31">
        <v>0</v>
      </c>
      <c r="Q231" s="31">
        <v>0</v>
      </c>
      <c r="R231" s="31">
        <v>0</v>
      </c>
      <c r="S231" s="31">
        <v>256.25</v>
      </c>
      <c r="T231" s="31"/>
      <c r="U231" s="31">
        <v>4.25</v>
      </c>
      <c r="V231" s="31">
        <v>36</v>
      </c>
      <c r="W231" s="31">
        <v>35</v>
      </c>
      <c r="X231" s="31">
        <v>38</v>
      </c>
      <c r="Y231" s="31">
        <v>28</v>
      </c>
      <c r="Z231" s="31">
        <v>20</v>
      </c>
      <c r="AA231" s="31">
        <v>25</v>
      </c>
      <c r="AB231" s="31">
        <v>29</v>
      </c>
      <c r="AC231" s="31">
        <v>24</v>
      </c>
      <c r="AD231" s="31">
        <v>26</v>
      </c>
      <c r="AE231" s="31">
        <v>0</v>
      </c>
      <c r="AF231" s="31">
        <v>0</v>
      </c>
      <c r="AG231" s="31">
        <v>0</v>
      </c>
      <c r="AH231" s="31">
        <v>0</v>
      </c>
      <c r="AI231" s="31">
        <v>265.25</v>
      </c>
      <c r="AJ231" s="31"/>
      <c r="AK231" s="31">
        <v>3</v>
      </c>
      <c r="AL231" s="31">
        <v>28</v>
      </c>
      <c r="AM231" s="31">
        <v>29</v>
      </c>
      <c r="AN231" s="31">
        <v>33</v>
      </c>
      <c r="AO231" s="31">
        <v>36</v>
      </c>
      <c r="AP231" s="31">
        <v>26</v>
      </c>
      <c r="AQ231" s="31">
        <v>18.5</v>
      </c>
      <c r="AR231" s="31">
        <v>24</v>
      </c>
      <c r="AS231" s="31">
        <v>28</v>
      </c>
      <c r="AT231" s="31">
        <v>23.5</v>
      </c>
      <c r="AU231" s="31">
        <v>0</v>
      </c>
      <c r="AV231" s="31">
        <v>0</v>
      </c>
      <c r="AW231" s="31">
        <v>0</v>
      </c>
      <c r="AX231" s="31">
        <v>0</v>
      </c>
      <c r="AY231" s="31">
        <v>249</v>
      </c>
      <c r="AZ231" s="31"/>
      <c r="BA231" s="31">
        <v>3.33</v>
      </c>
      <c r="BB231" s="31">
        <v>33.5</v>
      </c>
      <c r="BC231" s="31">
        <v>33.83</v>
      </c>
      <c r="BD231" s="31">
        <v>33.33</v>
      </c>
      <c r="BE231" s="31">
        <v>28.16</v>
      </c>
      <c r="BF231" s="31"/>
      <c r="BG231">
        <v>10841</v>
      </c>
      <c r="BJ231" s="30">
        <f t="shared" si="25"/>
        <v>253.5</v>
      </c>
      <c r="BK231" s="30">
        <f t="shared" si="26"/>
        <v>261</v>
      </c>
      <c r="BL231" s="30">
        <f t="shared" si="27"/>
        <v>246</v>
      </c>
      <c r="BN231" s="30">
        <f t="shared" si="28"/>
        <v>0</v>
      </c>
      <c r="BO231" s="30">
        <f t="shared" si="29"/>
        <v>0</v>
      </c>
      <c r="BP231" s="30">
        <f t="shared" si="30"/>
        <v>0</v>
      </c>
    </row>
    <row r="232" spans="1:68" x14ac:dyDescent="0.35">
      <c r="A232" s="26" t="s">
        <v>471</v>
      </c>
      <c r="B232" t="s">
        <v>7560</v>
      </c>
      <c r="C232" s="25" t="s">
        <v>119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117.5</v>
      </c>
      <c r="P232" s="31">
        <v>115.5</v>
      </c>
      <c r="Q232" s="31">
        <v>125</v>
      </c>
      <c r="R232" s="31">
        <v>107.5</v>
      </c>
      <c r="S232" s="31">
        <v>465.5</v>
      </c>
      <c r="T232" s="31"/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113.5</v>
      </c>
      <c r="AF232" s="31">
        <v>109.5</v>
      </c>
      <c r="AG232" s="31">
        <v>115.5</v>
      </c>
      <c r="AH232" s="31">
        <v>118</v>
      </c>
      <c r="AI232" s="31">
        <v>456.5</v>
      </c>
      <c r="AJ232" s="31"/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122.5</v>
      </c>
      <c r="AV232" s="31">
        <v>108.5</v>
      </c>
      <c r="AW232" s="31">
        <v>105.5</v>
      </c>
      <c r="AX232" s="31">
        <v>114</v>
      </c>
      <c r="AY232" s="31">
        <v>450.5</v>
      </c>
      <c r="AZ232" s="31"/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/>
      <c r="BG232">
        <v>4617</v>
      </c>
      <c r="BJ232" s="30">
        <f t="shared" si="25"/>
        <v>465.5</v>
      </c>
      <c r="BK232" s="30">
        <f t="shared" si="26"/>
        <v>456.5</v>
      </c>
      <c r="BL232" s="30">
        <f t="shared" si="27"/>
        <v>450.5</v>
      </c>
      <c r="BN232" s="30">
        <f t="shared" si="28"/>
        <v>0</v>
      </c>
      <c r="BO232" s="30">
        <f t="shared" si="29"/>
        <v>0</v>
      </c>
      <c r="BP232" s="30">
        <f t="shared" si="30"/>
        <v>0</v>
      </c>
    </row>
    <row r="233" spans="1:68" x14ac:dyDescent="0.35">
      <c r="A233" s="26" t="s">
        <v>473</v>
      </c>
      <c r="B233" t="s">
        <v>7549</v>
      </c>
      <c r="C233" s="25" t="s">
        <v>10</v>
      </c>
      <c r="E233" s="31">
        <v>9.75</v>
      </c>
      <c r="F233" s="31">
        <v>61</v>
      </c>
      <c r="G233" s="31">
        <v>84.5</v>
      </c>
      <c r="H233" s="31">
        <v>65</v>
      </c>
      <c r="I233" s="31">
        <v>71</v>
      </c>
      <c r="J233" s="31">
        <v>73.5</v>
      </c>
      <c r="K233" s="31">
        <v>66.5</v>
      </c>
      <c r="L233" s="31">
        <v>78.5</v>
      </c>
      <c r="M233" s="31">
        <v>78.5</v>
      </c>
      <c r="N233" s="31">
        <v>70.5</v>
      </c>
      <c r="O233" s="31">
        <v>78.5</v>
      </c>
      <c r="P233" s="31">
        <v>83</v>
      </c>
      <c r="Q233" s="31">
        <v>79.5</v>
      </c>
      <c r="R233" s="31">
        <v>66</v>
      </c>
      <c r="S233" s="31">
        <v>965.75</v>
      </c>
      <c r="T233" s="31"/>
      <c r="U233" s="31">
        <v>10.5</v>
      </c>
      <c r="V233" s="31">
        <v>58</v>
      </c>
      <c r="W233" s="31">
        <v>65</v>
      </c>
      <c r="X233" s="31">
        <v>81.5</v>
      </c>
      <c r="Y233" s="31">
        <v>67</v>
      </c>
      <c r="Z233" s="31">
        <v>73</v>
      </c>
      <c r="AA233" s="31">
        <v>73</v>
      </c>
      <c r="AB233" s="31">
        <v>72.5</v>
      </c>
      <c r="AC233" s="31">
        <v>75.5</v>
      </c>
      <c r="AD233" s="31">
        <v>84</v>
      </c>
      <c r="AE233" s="31">
        <v>73</v>
      </c>
      <c r="AF233" s="31">
        <v>75.5</v>
      </c>
      <c r="AG233" s="31">
        <v>78.5</v>
      </c>
      <c r="AH233" s="31">
        <v>75</v>
      </c>
      <c r="AI233" s="31">
        <v>962</v>
      </c>
      <c r="AJ233" s="31"/>
      <c r="AK233" s="31">
        <v>9.25</v>
      </c>
      <c r="AL233" s="31">
        <v>83.5</v>
      </c>
      <c r="AM233" s="31">
        <v>60.5</v>
      </c>
      <c r="AN233" s="31">
        <v>62.5</v>
      </c>
      <c r="AO233" s="31">
        <v>87.5</v>
      </c>
      <c r="AP233" s="31">
        <v>68</v>
      </c>
      <c r="AQ233" s="31">
        <v>71.5</v>
      </c>
      <c r="AR233" s="31">
        <v>76.5</v>
      </c>
      <c r="AS233" s="31">
        <v>71.5</v>
      </c>
      <c r="AT233" s="31">
        <v>79</v>
      </c>
      <c r="AU233" s="31">
        <v>82.5</v>
      </c>
      <c r="AV233" s="31">
        <v>68.5</v>
      </c>
      <c r="AW233" s="31">
        <v>72.5</v>
      </c>
      <c r="AX233" s="31">
        <v>74</v>
      </c>
      <c r="AY233" s="31">
        <v>967.25</v>
      </c>
      <c r="AZ233" s="31"/>
      <c r="BA233" s="31">
        <v>9.83</v>
      </c>
      <c r="BB233" s="31">
        <v>67.5</v>
      </c>
      <c r="BC233" s="31">
        <v>70</v>
      </c>
      <c r="BD233" s="31">
        <v>69.66</v>
      </c>
      <c r="BE233" s="31">
        <v>75.16</v>
      </c>
      <c r="BF233" s="31"/>
      <c r="BG233">
        <v>8691</v>
      </c>
      <c r="BJ233" s="30">
        <f t="shared" si="25"/>
        <v>956</v>
      </c>
      <c r="BK233" s="30">
        <f t="shared" si="26"/>
        <v>951.5</v>
      </c>
      <c r="BL233" s="30">
        <f t="shared" si="27"/>
        <v>958</v>
      </c>
      <c r="BN233" s="30">
        <f t="shared" si="28"/>
        <v>0</v>
      </c>
      <c r="BO233" s="30">
        <f t="shared" si="29"/>
        <v>0</v>
      </c>
      <c r="BP233" s="30">
        <f t="shared" si="30"/>
        <v>0</v>
      </c>
    </row>
    <row r="234" spans="1:68" x14ac:dyDescent="0.35">
      <c r="A234" s="26" t="s">
        <v>476</v>
      </c>
      <c r="B234" t="s">
        <v>7540</v>
      </c>
      <c r="C234" s="25" t="s">
        <v>10</v>
      </c>
      <c r="E234" s="31">
        <v>8.5</v>
      </c>
      <c r="F234" s="31">
        <v>91.75</v>
      </c>
      <c r="G234" s="31">
        <v>85.5</v>
      </c>
      <c r="H234" s="31">
        <v>88.5</v>
      </c>
      <c r="I234" s="31">
        <v>84</v>
      </c>
      <c r="J234" s="31">
        <v>95</v>
      </c>
      <c r="K234" s="31">
        <v>93.5</v>
      </c>
      <c r="L234" s="31">
        <v>96.5</v>
      </c>
      <c r="M234" s="31">
        <v>105.5</v>
      </c>
      <c r="N234" s="31">
        <v>112.5</v>
      </c>
      <c r="O234" s="31">
        <v>131</v>
      </c>
      <c r="P234" s="31">
        <v>130</v>
      </c>
      <c r="Q234" s="31">
        <v>110.5</v>
      </c>
      <c r="R234" s="31">
        <v>102</v>
      </c>
      <c r="S234" s="31">
        <v>1334.75</v>
      </c>
      <c r="T234" s="31"/>
      <c r="U234" s="31">
        <v>7</v>
      </c>
      <c r="V234" s="31">
        <v>101.5</v>
      </c>
      <c r="W234" s="31">
        <v>90</v>
      </c>
      <c r="X234" s="31">
        <v>84.5</v>
      </c>
      <c r="Y234" s="31">
        <v>90</v>
      </c>
      <c r="Z234" s="31">
        <v>85</v>
      </c>
      <c r="AA234" s="31">
        <v>95</v>
      </c>
      <c r="AB234" s="31">
        <v>91</v>
      </c>
      <c r="AC234" s="31">
        <v>96.5</v>
      </c>
      <c r="AD234" s="31">
        <v>105</v>
      </c>
      <c r="AE234" s="31">
        <v>121.5</v>
      </c>
      <c r="AF234" s="31">
        <v>117.5</v>
      </c>
      <c r="AG234" s="31">
        <v>120</v>
      </c>
      <c r="AH234" s="31">
        <v>103.5</v>
      </c>
      <c r="AI234" s="31">
        <v>1308</v>
      </c>
      <c r="AJ234" s="31"/>
      <c r="AK234" s="31">
        <v>6.5</v>
      </c>
      <c r="AL234" s="31">
        <v>87.5</v>
      </c>
      <c r="AM234" s="31">
        <v>93</v>
      </c>
      <c r="AN234" s="31">
        <v>91.5</v>
      </c>
      <c r="AO234" s="31">
        <v>87.5</v>
      </c>
      <c r="AP234" s="31">
        <v>92.5</v>
      </c>
      <c r="AQ234" s="31">
        <v>82.5</v>
      </c>
      <c r="AR234" s="31">
        <v>100</v>
      </c>
      <c r="AS234" s="31">
        <v>101</v>
      </c>
      <c r="AT234" s="31">
        <v>94</v>
      </c>
      <c r="AU234" s="31">
        <v>125</v>
      </c>
      <c r="AV234" s="31">
        <v>111</v>
      </c>
      <c r="AW234" s="31">
        <v>111</v>
      </c>
      <c r="AX234" s="31">
        <v>114.5</v>
      </c>
      <c r="AY234" s="31">
        <v>1297.5</v>
      </c>
      <c r="AZ234" s="31"/>
      <c r="BA234" s="31">
        <v>7.33</v>
      </c>
      <c r="BB234" s="31">
        <v>93.58</v>
      </c>
      <c r="BC234" s="31">
        <v>89.5</v>
      </c>
      <c r="BD234" s="31">
        <v>88.16</v>
      </c>
      <c r="BE234" s="31">
        <v>87.16</v>
      </c>
      <c r="BF234" s="31"/>
      <c r="BG234">
        <v>10009</v>
      </c>
      <c r="BJ234" s="30">
        <f t="shared" si="25"/>
        <v>1326.25</v>
      </c>
      <c r="BK234" s="30">
        <f t="shared" si="26"/>
        <v>1301</v>
      </c>
      <c r="BL234" s="30">
        <f t="shared" si="27"/>
        <v>1291</v>
      </c>
      <c r="BN234" s="30">
        <f t="shared" si="28"/>
        <v>0</v>
      </c>
      <c r="BO234" s="30">
        <f t="shared" si="29"/>
        <v>0</v>
      </c>
      <c r="BP234" s="30">
        <f t="shared" si="30"/>
        <v>0</v>
      </c>
    </row>
    <row r="235" spans="1:68" x14ac:dyDescent="0.35">
      <c r="A235" s="26" t="s">
        <v>1767</v>
      </c>
      <c r="B235" t="s">
        <v>7530</v>
      </c>
      <c r="C235" s="25" t="s">
        <v>10</v>
      </c>
      <c r="E235" s="31">
        <v>17</v>
      </c>
      <c r="F235" s="31">
        <v>103</v>
      </c>
      <c r="G235" s="31">
        <v>89</v>
      </c>
      <c r="H235" s="31">
        <v>107</v>
      </c>
      <c r="I235" s="31">
        <v>94.5</v>
      </c>
      <c r="J235" s="31">
        <v>103.5</v>
      </c>
      <c r="K235" s="31">
        <v>88.5</v>
      </c>
      <c r="L235" s="31">
        <v>99</v>
      </c>
      <c r="M235" s="31">
        <v>112</v>
      </c>
      <c r="N235" s="31">
        <v>88</v>
      </c>
      <c r="O235" s="31">
        <v>96.5</v>
      </c>
      <c r="P235" s="31">
        <v>102</v>
      </c>
      <c r="Q235" s="31">
        <v>100.5</v>
      </c>
      <c r="R235" s="31">
        <v>95</v>
      </c>
      <c r="S235" s="31">
        <v>1295.5</v>
      </c>
      <c r="T235" s="31"/>
      <c r="U235" s="31">
        <v>18</v>
      </c>
      <c r="V235" s="31">
        <v>95.25</v>
      </c>
      <c r="W235" s="31">
        <v>105.5</v>
      </c>
      <c r="X235" s="31">
        <v>94</v>
      </c>
      <c r="Y235" s="31">
        <v>108.5</v>
      </c>
      <c r="Z235" s="31">
        <v>92.5</v>
      </c>
      <c r="AA235" s="31">
        <v>102.5</v>
      </c>
      <c r="AB235" s="31">
        <v>92</v>
      </c>
      <c r="AC235" s="31">
        <v>98</v>
      </c>
      <c r="AD235" s="31">
        <v>104.5</v>
      </c>
      <c r="AE235" s="31">
        <v>91</v>
      </c>
      <c r="AF235" s="31">
        <v>89.5</v>
      </c>
      <c r="AG235" s="31">
        <v>97.5</v>
      </c>
      <c r="AH235" s="31">
        <v>102</v>
      </c>
      <c r="AI235" s="31">
        <v>1290.75</v>
      </c>
      <c r="AJ235" s="31"/>
      <c r="AK235" s="31">
        <v>17.5</v>
      </c>
      <c r="AL235" s="31">
        <v>95</v>
      </c>
      <c r="AM235" s="31">
        <v>94.5</v>
      </c>
      <c r="AN235" s="31">
        <v>106</v>
      </c>
      <c r="AO235" s="31">
        <v>96</v>
      </c>
      <c r="AP235" s="31">
        <v>111.5</v>
      </c>
      <c r="AQ235" s="31">
        <v>89</v>
      </c>
      <c r="AR235" s="31">
        <v>97</v>
      </c>
      <c r="AS235" s="31">
        <v>91</v>
      </c>
      <c r="AT235" s="31">
        <v>97</v>
      </c>
      <c r="AU235" s="31">
        <v>105</v>
      </c>
      <c r="AV235" s="31">
        <v>80.5</v>
      </c>
      <c r="AW235" s="31">
        <v>90</v>
      </c>
      <c r="AX235" s="31">
        <v>97.5</v>
      </c>
      <c r="AY235" s="31">
        <v>1267.5</v>
      </c>
      <c r="AZ235" s="31"/>
      <c r="BA235" s="31">
        <v>17.5</v>
      </c>
      <c r="BB235" s="31">
        <v>97.75</v>
      </c>
      <c r="BC235" s="31">
        <v>96.33</v>
      </c>
      <c r="BD235" s="31">
        <v>102.33</v>
      </c>
      <c r="BE235" s="31">
        <v>99.66</v>
      </c>
      <c r="BF235" s="31"/>
      <c r="BG235">
        <v>2463</v>
      </c>
      <c r="BJ235" s="30">
        <f t="shared" si="25"/>
        <v>1278.5</v>
      </c>
      <c r="BK235" s="30">
        <f t="shared" si="26"/>
        <v>1272.75</v>
      </c>
      <c r="BL235" s="30">
        <f t="shared" si="27"/>
        <v>1250</v>
      </c>
      <c r="BN235" s="30">
        <f t="shared" si="28"/>
        <v>0</v>
      </c>
      <c r="BO235" s="30">
        <f t="shared" si="29"/>
        <v>0</v>
      </c>
      <c r="BP235" s="30">
        <f t="shared" si="30"/>
        <v>0</v>
      </c>
    </row>
    <row r="236" spans="1:68" x14ac:dyDescent="0.35">
      <c r="A236" s="26" t="s">
        <v>1770</v>
      </c>
      <c r="B236" t="s">
        <v>7522</v>
      </c>
      <c r="C236" s="25" t="s">
        <v>10</v>
      </c>
      <c r="E236" s="31">
        <v>4</v>
      </c>
      <c r="F236" s="31">
        <v>43.5</v>
      </c>
      <c r="G236" s="31">
        <v>34</v>
      </c>
      <c r="H236" s="31">
        <v>26</v>
      </c>
      <c r="I236" s="31">
        <v>22</v>
      </c>
      <c r="J236" s="31">
        <v>20</v>
      </c>
      <c r="K236" s="31">
        <v>35.5</v>
      </c>
      <c r="L236" s="31">
        <v>33</v>
      </c>
      <c r="M236" s="31">
        <v>32</v>
      </c>
      <c r="N236" s="31">
        <v>28.5</v>
      </c>
      <c r="O236" s="31">
        <v>31.5</v>
      </c>
      <c r="P236" s="31">
        <v>22</v>
      </c>
      <c r="Q236" s="31">
        <v>29</v>
      </c>
      <c r="R236" s="31">
        <v>30</v>
      </c>
      <c r="S236" s="31">
        <v>391</v>
      </c>
      <c r="T236" s="31"/>
      <c r="U236" s="31">
        <v>3.25</v>
      </c>
      <c r="V236" s="31">
        <v>32.5</v>
      </c>
      <c r="W236" s="31">
        <v>36.5</v>
      </c>
      <c r="X236" s="31">
        <v>31</v>
      </c>
      <c r="Y236" s="31">
        <v>26</v>
      </c>
      <c r="Z236" s="31">
        <v>22</v>
      </c>
      <c r="AA236" s="31">
        <v>20</v>
      </c>
      <c r="AB236" s="31">
        <v>37.5</v>
      </c>
      <c r="AC236" s="31">
        <v>32.5</v>
      </c>
      <c r="AD236" s="31">
        <v>36.5</v>
      </c>
      <c r="AE236" s="31">
        <v>26</v>
      </c>
      <c r="AF236" s="31">
        <v>25</v>
      </c>
      <c r="AG236" s="31">
        <v>20.5</v>
      </c>
      <c r="AH236" s="31">
        <v>29</v>
      </c>
      <c r="AI236" s="31">
        <v>378.25</v>
      </c>
      <c r="AJ236" s="31"/>
      <c r="AK236" s="31">
        <v>4</v>
      </c>
      <c r="AL236" s="31">
        <v>28.5</v>
      </c>
      <c r="AM236" s="31">
        <v>26.5</v>
      </c>
      <c r="AN236" s="31">
        <v>36</v>
      </c>
      <c r="AO236" s="31">
        <v>26.5</v>
      </c>
      <c r="AP236" s="31">
        <v>26</v>
      </c>
      <c r="AQ236" s="31">
        <v>21</v>
      </c>
      <c r="AR236" s="31">
        <v>20</v>
      </c>
      <c r="AS236" s="31">
        <v>42</v>
      </c>
      <c r="AT236" s="31">
        <v>28.5</v>
      </c>
      <c r="AU236" s="31">
        <v>35</v>
      </c>
      <c r="AV236" s="31">
        <v>25</v>
      </c>
      <c r="AW236" s="31">
        <v>22.5</v>
      </c>
      <c r="AX236" s="31">
        <v>16.5</v>
      </c>
      <c r="AY236" s="31">
        <v>358</v>
      </c>
      <c r="AZ236" s="31"/>
      <c r="BA236" s="31">
        <v>3.75</v>
      </c>
      <c r="BB236" s="31">
        <v>34.83</v>
      </c>
      <c r="BC236" s="31">
        <v>32.33</v>
      </c>
      <c r="BD236" s="31">
        <v>31</v>
      </c>
      <c r="BE236" s="31">
        <v>24.83</v>
      </c>
      <c r="BF236" s="31"/>
      <c r="BG236">
        <v>10564</v>
      </c>
      <c r="BJ236" s="30">
        <f t="shared" si="25"/>
        <v>387</v>
      </c>
      <c r="BK236" s="30">
        <f t="shared" si="26"/>
        <v>375</v>
      </c>
      <c r="BL236" s="30">
        <f t="shared" si="27"/>
        <v>354</v>
      </c>
      <c r="BN236" s="30">
        <f t="shared" si="28"/>
        <v>0</v>
      </c>
      <c r="BO236" s="30">
        <f t="shared" si="29"/>
        <v>0</v>
      </c>
      <c r="BP236" s="30">
        <f t="shared" si="30"/>
        <v>0</v>
      </c>
    </row>
    <row r="237" spans="1:68" x14ac:dyDescent="0.35">
      <c r="A237" s="26" t="s">
        <v>1772</v>
      </c>
      <c r="B237" t="s">
        <v>7512</v>
      </c>
      <c r="C237" s="25" t="s">
        <v>10</v>
      </c>
      <c r="E237" s="31">
        <v>12.25</v>
      </c>
      <c r="F237" s="31">
        <v>58</v>
      </c>
      <c r="G237" s="31">
        <v>76</v>
      </c>
      <c r="H237" s="31">
        <v>58</v>
      </c>
      <c r="I237" s="31">
        <v>61</v>
      </c>
      <c r="J237" s="31">
        <v>62</v>
      </c>
      <c r="K237" s="31">
        <v>62.5</v>
      </c>
      <c r="L237" s="31">
        <v>62.5</v>
      </c>
      <c r="M237" s="31">
        <v>63.5</v>
      </c>
      <c r="N237" s="31">
        <v>59.5</v>
      </c>
      <c r="O237" s="31">
        <v>72</v>
      </c>
      <c r="P237" s="31">
        <v>65</v>
      </c>
      <c r="Q237" s="31">
        <v>77</v>
      </c>
      <c r="R237" s="31">
        <v>64.5</v>
      </c>
      <c r="S237" s="31">
        <v>853.75</v>
      </c>
      <c r="T237" s="31"/>
      <c r="U237" s="31">
        <v>7.75</v>
      </c>
      <c r="V237" s="31">
        <v>68.5</v>
      </c>
      <c r="W237" s="31">
        <v>52.5</v>
      </c>
      <c r="X237" s="31">
        <v>74</v>
      </c>
      <c r="Y237" s="31">
        <v>56.5</v>
      </c>
      <c r="Z237" s="31">
        <v>67.5</v>
      </c>
      <c r="AA237" s="31">
        <v>62.5</v>
      </c>
      <c r="AB237" s="31">
        <v>64.5</v>
      </c>
      <c r="AC237" s="31">
        <v>62</v>
      </c>
      <c r="AD237" s="31">
        <v>64</v>
      </c>
      <c r="AE237" s="31">
        <v>65</v>
      </c>
      <c r="AF237" s="31">
        <v>75</v>
      </c>
      <c r="AG237" s="31">
        <v>64.5</v>
      </c>
      <c r="AH237" s="31">
        <v>70.5</v>
      </c>
      <c r="AI237" s="31">
        <v>854.75</v>
      </c>
      <c r="AJ237" s="31"/>
      <c r="AK237" s="31">
        <v>7.75</v>
      </c>
      <c r="AL237" s="31">
        <v>63</v>
      </c>
      <c r="AM237" s="31">
        <v>73</v>
      </c>
      <c r="AN237" s="31">
        <v>44.5</v>
      </c>
      <c r="AO237" s="31">
        <v>70.5</v>
      </c>
      <c r="AP237" s="31">
        <v>55</v>
      </c>
      <c r="AQ237" s="31">
        <v>66.5</v>
      </c>
      <c r="AR237" s="31">
        <v>62</v>
      </c>
      <c r="AS237" s="31">
        <v>63.5</v>
      </c>
      <c r="AT237" s="31">
        <v>62</v>
      </c>
      <c r="AU237" s="31">
        <v>70</v>
      </c>
      <c r="AV237" s="31">
        <v>60</v>
      </c>
      <c r="AW237" s="31">
        <v>64</v>
      </c>
      <c r="AX237" s="31">
        <v>58.5</v>
      </c>
      <c r="AY237" s="31">
        <v>820.25</v>
      </c>
      <c r="AZ237" s="31"/>
      <c r="BA237" s="31">
        <v>9.25</v>
      </c>
      <c r="BB237" s="31">
        <v>63.16</v>
      </c>
      <c r="BC237" s="31">
        <v>67.16</v>
      </c>
      <c r="BD237" s="31">
        <v>58.83</v>
      </c>
      <c r="BE237" s="31">
        <v>62.66</v>
      </c>
      <c r="BF237" s="31"/>
      <c r="BG237">
        <v>3307</v>
      </c>
      <c r="BJ237" s="30">
        <f t="shared" si="25"/>
        <v>841.5</v>
      </c>
      <c r="BK237" s="30">
        <f t="shared" si="26"/>
        <v>847</v>
      </c>
      <c r="BL237" s="30">
        <f t="shared" si="27"/>
        <v>812.5</v>
      </c>
      <c r="BN237" s="30">
        <f t="shared" si="28"/>
        <v>0</v>
      </c>
      <c r="BO237" s="30">
        <f t="shared" si="29"/>
        <v>0</v>
      </c>
      <c r="BP237" s="30">
        <f t="shared" si="30"/>
        <v>0</v>
      </c>
    </row>
    <row r="238" spans="1:68" x14ac:dyDescent="0.35">
      <c r="A238" s="26" t="s">
        <v>479</v>
      </c>
      <c r="B238" t="s">
        <v>7502</v>
      </c>
      <c r="C238" s="25" t="s">
        <v>10</v>
      </c>
      <c r="E238" s="31">
        <v>27.5</v>
      </c>
      <c r="F238" s="31">
        <v>193</v>
      </c>
      <c r="G238" s="31">
        <v>174.5</v>
      </c>
      <c r="H238" s="31">
        <v>200.5</v>
      </c>
      <c r="I238" s="31">
        <v>208.5</v>
      </c>
      <c r="J238" s="31">
        <v>209.5</v>
      </c>
      <c r="K238" s="31">
        <v>209</v>
      </c>
      <c r="L238" s="31">
        <v>193</v>
      </c>
      <c r="M238" s="31">
        <v>186.5</v>
      </c>
      <c r="N238" s="31">
        <v>228.5</v>
      </c>
      <c r="O238" s="31">
        <v>208</v>
      </c>
      <c r="P238" s="31">
        <v>211.5</v>
      </c>
      <c r="Q238" s="31">
        <v>205</v>
      </c>
      <c r="R238" s="31">
        <v>208</v>
      </c>
      <c r="S238" s="31">
        <v>2663</v>
      </c>
      <c r="T238" s="31"/>
      <c r="U238" s="31">
        <v>29.25</v>
      </c>
      <c r="V238" s="31">
        <v>198.25</v>
      </c>
      <c r="W238" s="31">
        <v>196.5</v>
      </c>
      <c r="X238" s="31">
        <v>177</v>
      </c>
      <c r="Y238" s="31">
        <v>203</v>
      </c>
      <c r="Z238" s="31">
        <v>200.5</v>
      </c>
      <c r="AA238" s="31">
        <v>213</v>
      </c>
      <c r="AB238" s="31">
        <v>201</v>
      </c>
      <c r="AC238" s="31">
        <v>193.5</v>
      </c>
      <c r="AD238" s="31">
        <v>190</v>
      </c>
      <c r="AE238" s="31">
        <v>223.5</v>
      </c>
      <c r="AF238" s="31">
        <v>196</v>
      </c>
      <c r="AG238" s="31">
        <v>201</v>
      </c>
      <c r="AH238" s="31">
        <v>204.5</v>
      </c>
      <c r="AI238" s="31">
        <v>2627</v>
      </c>
      <c r="AJ238" s="31"/>
      <c r="AK238" s="31">
        <v>29.5</v>
      </c>
      <c r="AL238" s="31">
        <v>218</v>
      </c>
      <c r="AM238" s="31">
        <v>212</v>
      </c>
      <c r="AN238" s="31">
        <v>191.5</v>
      </c>
      <c r="AO238" s="31">
        <v>183.5</v>
      </c>
      <c r="AP238" s="31">
        <v>202</v>
      </c>
      <c r="AQ238" s="31">
        <v>196.5</v>
      </c>
      <c r="AR238" s="31">
        <v>198</v>
      </c>
      <c r="AS238" s="31">
        <v>194.5</v>
      </c>
      <c r="AT238" s="31">
        <v>185.5</v>
      </c>
      <c r="AU238" s="31">
        <v>186</v>
      </c>
      <c r="AV238" s="31">
        <v>224.5</v>
      </c>
      <c r="AW238" s="31">
        <v>182</v>
      </c>
      <c r="AX238" s="31">
        <v>196</v>
      </c>
      <c r="AY238" s="31">
        <v>2599.5</v>
      </c>
      <c r="AZ238" s="31"/>
      <c r="BA238" s="31">
        <v>28.75</v>
      </c>
      <c r="BB238" s="31">
        <v>203.08</v>
      </c>
      <c r="BC238" s="31">
        <v>194.33</v>
      </c>
      <c r="BD238" s="31">
        <v>189.66</v>
      </c>
      <c r="BE238" s="31">
        <v>198.33</v>
      </c>
      <c r="BF238" s="31"/>
      <c r="BG238">
        <v>1859</v>
      </c>
      <c r="BJ238" s="30">
        <f t="shared" si="25"/>
        <v>2635.5</v>
      </c>
      <c r="BK238" s="30">
        <f t="shared" si="26"/>
        <v>2597.75</v>
      </c>
      <c r="BL238" s="30">
        <f t="shared" si="27"/>
        <v>2570</v>
      </c>
      <c r="BN238" s="30">
        <f t="shared" si="28"/>
        <v>0</v>
      </c>
      <c r="BO238" s="30">
        <f t="shared" si="29"/>
        <v>0</v>
      </c>
      <c r="BP238" s="30">
        <f t="shared" si="30"/>
        <v>0</v>
      </c>
    </row>
    <row r="239" spans="1:68" x14ac:dyDescent="0.35">
      <c r="A239" s="26" t="s">
        <v>481</v>
      </c>
      <c r="B239" t="s">
        <v>7493</v>
      </c>
      <c r="C239" s="25" t="s">
        <v>10</v>
      </c>
      <c r="E239" s="31">
        <v>26</v>
      </c>
      <c r="F239" s="31">
        <v>222.75</v>
      </c>
      <c r="G239" s="31">
        <v>257</v>
      </c>
      <c r="H239" s="31">
        <v>204</v>
      </c>
      <c r="I239" s="31">
        <v>248.5</v>
      </c>
      <c r="J239" s="31">
        <v>272.5</v>
      </c>
      <c r="K239" s="31">
        <v>251.5</v>
      </c>
      <c r="L239" s="31">
        <v>248.5</v>
      </c>
      <c r="M239" s="31">
        <v>250.5</v>
      </c>
      <c r="N239" s="31">
        <v>244.5</v>
      </c>
      <c r="O239" s="31">
        <v>243.5</v>
      </c>
      <c r="P239" s="31">
        <v>249.5</v>
      </c>
      <c r="Q239" s="31">
        <v>281.5</v>
      </c>
      <c r="R239" s="31">
        <v>255.5</v>
      </c>
      <c r="S239" s="31">
        <v>3255.75</v>
      </c>
      <c r="T239" s="31"/>
      <c r="U239" s="31">
        <v>27.75</v>
      </c>
      <c r="V239" s="31">
        <v>210.5</v>
      </c>
      <c r="W239" s="31">
        <v>221</v>
      </c>
      <c r="X239" s="31">
        <v>253.5</v>
      </c>
      <c r="Y239" s="31">
        <v>208.5</v>
      </c>
      <c r="Z239" s="31">
        <v>247</v>
      </c>
      <c r="AA239" s="31">
        <v>269</v>
      </c>
      <c r="AB239" s="31">
        <v>259.5</v>
      </c>
      <c r="AC239" s="31">
        <v>249.5</v>
      </c>
      <c r="AD239" s="31">
        <v>247</v>
      </c>
      <c r="AE239" s="31">
        <v>241.5</v>
      </c>
      <c r="AF239" s="31">
        <v>243</v>
      </c>
      <c r="AG239" s="31">
        <v>242</v>
      </c>
      <c r="AH239" s="31">
        <v>265</v>
      </c>
      <c r="AI239" s="31">
        <v>3184.75</v>
      </c>
      <c r="AJ239" s="31"/>
      <c r="AK239" s="31">
        <v>35</v>
      </c>
      <c r="AL239" s="31">
        <v>212.5</v>
      </c>
      <c r="AM239" s="31">
        <v>195</v>
      </c>
      <c r="AN239" s="31">
        <v>225.5</v>
      </c>
      <c r="AO239" s="31">
        <v>246.5</v>
      </c>
      <c r="AP239" s="31">
        <v>203</v>
      </c>
      <c r="AQ239" s="31">
        <v>232</v>
      </c>
      <c r="AR239" s="31">
        <v>266.5</v>
      </c>
      <c r="AS239" s="31">
        <v>248.5</v>
      </c>
      <c r="AT239" s="31">
        <v>241</v>
      </c>
      <c r="AU239" s="31">
        <v>247</v>
      </c>
      <c r="AV239" s="31">
        <v>239</v>
      </c>
      <c r="AW239" s="31">
        <v>218</v>
      </c>
      <c r="AX239" s="31">
        <v>224</v>
      </c>
      <c r="AY239" s="31">
        <v>3033.5</v>
      </c>
      <c r="AZ239" s="31"/>
      <c r="BA239" s="31">
        <v>29.58</v>
      </c>
      <c r="BB239" s="31">
        <v>215.25</v>
      </c>
      <c r="BC239" s="31">
        <v>224.33</v>
      </c>
      <c r="BD239" s="31">
        <v>227.66</v>
      </c>
      <c r="BE239" s="31">
        <v>234.5</v>
      </c>
      <c r="BF239" s="31"/>
      <c r="BG239">
        <v>10811</v>
      </c>
      <c r="BJ239" s="30">
        <f t="shared" si="25"/>
        <v>3229.75</v>
      </c>
      <c r="BK239" s="30">
        <f t="shared" si="26"/>
        <v>3157</v>
      </c>
      <c r="BL239" s="30">
        <f t="shared" si="27"/>
        <v>2998.5</v>
      </c>
      <c r="BN239" s="30">
        <f t="shared" si="28"/>
        <v>0</v>
      </c>
      <c r="BO239" s="30">
        <f t="shared" si="29"/>
        <v>0</v>
      </c>
      <c r="BP239" s="30">
        <f t="shared" si="30"/>
        <v>0</v>
      </c>
    </row>
    <row r="240" spans="1:68" x14ac:dyDescent="0.35">
      <c r="A240" s="26" t="s">
        <v>483</v>
      </c>
      <c r="B240" t="s">
        <v>7484</v>
      </c>
      <c r="C240" s="25" t="s">
        <v>10</v>
      </c>
      <c r="E240" s="31">
        <v>1.25</v>
      </c>
      <c r="F240" s="31">
        <v>24.5</v>
      </c>
      <c r="G240" s="31">
        <v>16</v>
      </c>
      <c r="H240" s="31">
        <v>16</v>
      </c>
      <c r="I240" s="31">
        <v>18.5</v>
      </c>
      <c r="J240" s="31">
        <v>17</v>
      </c>
      <c r="K240" s="31">
        <v>19.5</v>
      </c>
      <c r="L240" s="31">
        <v>24</v>
      </c>
      <c r="M240" s="31">
        <v>18.5</v>
      </c>
      <c r="N240" s="31">
        <v>14.5</v>
      </c>
      <c r="O240" s="31">
        <v>19</v>
      </c>
      <c r="P240" s="31">
        <v>18.5</v>
      </c>
      <c r="Q240" s="31">
        <v>22.5</v>
      </c>
      <c r="R240" s="31">
        <v>19.5</v>
      </c>
      <c r="S240" s="31">
        <v>249.25</v>
      </c>
      <c r="T240" s="31"/>
      <c r="U240" s="31">
        <v>1.5</v>
      </c>
      <c r="V240" s="31">
        <v>19</v>
      </c>
      <c r="W240" s="31">
        <v>24.5</v>
      </c>
      <c r="X240" s="31">
        <v>18</v>
      </c>
      <c r="Y240" s="31">
        <v>15.5</v>
      </c>
      <c r="Z240" s="31">
        <v>15.5</v>
      </c>
      <c r="AA240" s="31">
        <v>19.5</v>
      </c>
      <c r="AB240" s="31">
        <v>21.5</v>
      </c>
      <c r="AC240" s="31">
        <v>20.5</v>
      </c>
      <c r="AD240" s="31">
        <v>19</v>
      </c>
      <c r="AE240" s="31">
        <v>18</v>
      </c>
      <c r="AF240" s="31">
        <v>18.5</v>
      </c>
      <c r="AG240" s="31">
        <v>16.5</v>
      </c>
      <c r="AH240" s="31">
        <v>22.5</v>
      </c>
      <c r="AI240" s="31">
        <v>250</v>
      </c>
      <c r="AJ240" s="31"/>
      <c r="AK240" s="31">
        <v>2.75</v>
      </c>
      <c r="AL240" s="31">
        <v>23.5</v>
      </c>
      <c r="AM240" s="31">
        <v>18</v>
      </c>
      <c r="AN240" s="31">
        <v>22.5</v>
      </c>
      <c r="AO240" s="31">
        <v>17.5</v>
      </c>
      <c r="AP240" s="31">
        <v>16</v>
      </c>
      <c r="AQ240" s="31">
        <v>15</v>
      </c>
      <c r="AR240" s="31">
        <v>18.5</v>
      </c>
      <c r="AS240" s="31">
        <v>19.5</v>
      </c>
      <c r="AT240" s="31">
        <v>21</v>
      </c>
      <c r="AU240" s="31">
        <v>17.5</v>
      </c>
      <c r="AV240" s="31">
        <v>17.5</v>
      </c>
      <c r="AW240" s="31">
        <v>19</v>
      </c>
      <c r="AX240" s="31">
        <v>16.5</v>
      </c>
      <c r="AY240" s="31">
        <v>244.75</v>
      </c>
      <c r="AZ240" s="31"/>
      <c r="BA240" s="31">
        <v>1.83</v>
      </c>
      <c r="BB240" s="31">
        <v>22.33</v>
      </c>
      <c r="BC240" s="31">
        <v>19.5</v>
      </c>
      <c r="BD240" s="31">
        <v>18.829999999999998</v>
      </c>
      <c r="BE240" s="31">
        <v>17.16</v>
      </c>
      <c r="BF240" s="31"/>
      <c r="BG240">
        <v>64</v>
      </c>
      <c r="BJ240" s="30">
        <f t="shared" si="25"/>
        <v>248</v>
      </c>
      <c r="BK240" s="30">
        <f t="shared" si="26"/>
        <v>248.5</v>
      </c>
      <c r="BL240" s="30">
        <f t="shared" si="27"/>
        <v>242</v>
      </c>
      <c r="BN240" s="30">
        <f t="shared" si="28"/>
        <v>0</v>
      </c>
      <c r="BO240" s="30">
        <f t="shared" si="29"/>
        <v>0</v>
      </c>
      <c r="BP240" s="30">
        <f t="shared" si="30"/>
        <v>0</v>
      </c>
    </row>
    <row r="241" spans="1:68" x14ac:dyDescent="0.35">
      <c r="A241" s="26" t="s">
        <v>485</v>
      </c>
      <c r="B241" t="s">
        <v>7474</v>
      </c>
      <c r="C241" s="25" t="s">
        <v>10</v>
      </c>
      <c r="E241" s="31">
        <v>3.75</v>
      </c>
      <c r="F241" s="31">
        <v>36</v>
      </c>
      <c r="G241" s="31">
        <v>44</v>
      </c>
      <c r="H241" s="31">
        <v>40</v>
      </c>
      <c r="I241" s="31">
        <v>34.5</v>
      </c>
      <c r="J241" s="31">
        <v>31.5</v>
      </c>
      <c r="K241" s="31">
        <v>42.5</v>
      </c>
      <c r="L241" s="31">
        <v>50.5</v>
      </c>
      <c r="M241" s="31">
        <v>39.5</v>
      </c>
      <c r="N241" s="31">
        <v>54</v>
      </c>
      <c r="O241" s="31">
        <v>54.5</v>
      </c>
      <c r="P241" s="31">
        <v>52</v>
      </c>
      <c r="Q241" s="31">
        <v>41</v>
      </c>
      <c r="R241" s="31">
        <v>39.5</v>
      </c>
      <c r="S241" s="31">
        <v>563.25</v>
      </c>
      <c r="T241" s="31"/>
      <c r="U241" s="31">
        <v>6.5</v>
      </c>
      <c r="V241" s="31">
        <v>30.5</v>
      </c>
      <c r="W241" s="31">
        <v>38</v>
      </c>
      <c r="X241" s="31">
        <v>45.5</v>
      </c>
      <c r="Y241" s="31">
        <v>43</v>
      </c>
      <c r="Z241" s="31">
        <v>33</v>
      </c>
      <c r="AA241" s="31">
        <v>33</v>
      </c>
      <c r="AB241" s="31">
        <v>47.5</v>
      </c>
      <c r="AC241" s="31">
        <v>49</v>
      </c>
      <c r="AD241" s="31">
        <v>40.5</v>
      </c>
      <c r="AE241" s="31">
        <v>59</v>
      </c>
      <c r="AF241" s="31">
        <v>51.5</v>
      </c>
      <c r="AG241" s="31">
        <v>51</v>
      </c>
      <c r="AH241" s="31">
        <v>36</v>
      </c>
      <c r="AI241" s="31">
        <v>564</v>
      </c>
      <c r="AJ241" s="31"/>
      <c r="AK241" s="31">
        <v>4.75</v>
      </c>
      <c r="AL241" s="31">
        <v>28.5</v>
      </c>
      <c r="AM241" s="31">
        <v>33</v>
      </c>
      <c r="AN241" s="31">
        <v>40</v>
      </c>
      <c r="AO241" s="31">
        <v>46</v>
      </c>
      <c r="AP241" s="31">
        <v>43</v>
      </c>
      <c r="AQ241" s="31">
        <v>33</v>
      </c>
      <c r="AR241" s="31">
        <v>32</v>
      </c>
      <c r="AS241" s="31">
        <v>45.5</v>
      </c>
      <c r="AT241" s="31">
        <v>47.5</v>
      </c>
      <c r="AU241" s="31">
        <v>44.5</v>
      </c>
      <c r="AV241" s="31">
        <v>57.5</v>
      </c>
      <c r="AW241" s="31">
        <v>42.5</v>
      </c>
      <c r="AX241" s="31">
        <v>44.5</v>
      </c>
      <c r="AY241" s="31">
        <v>542.25</v>
      </c>
      <c r="AZ241" s="31"/>
      <c r="BA241" s="31">
        <v>5</v>
      </c>
      <c r="BB241" s="31">
        <v>31.66</v>
      </c>
      <c r="BC241" s="31">
        <v>38.33</v>
      </c>
      <c r="BD241" s="31">
        <v>41.83</v>
      </c>
      <c r="BE241" s="31">
        <v>41.16</v>
      </c>
      <c r="BF241" s="31"/>
      <c r="BG241">
        <v>5504</v>
      </c>
      <c r="BJ241" s="30">
        <f t="shared" si="25"/>
        <v>559.5</v>
      </c>
      <c r="BK241" s="30">
        <f t="shared" si="26"/>
        <v>557.5</v>
      </c>
      <c r="BL241" s="30">
        <f t="shared" si="27"/>
        <v>537.5</v>
      </c>
      <c r="BN241" s="30">
        <f t="shared" si="28"/>
        <v>0</v>
      </c>
      <c r="BO241" s="30">
        <f t="shared" si="29"/>
        <v>0</v>
      </c>
      <c r="BP241" s="30">
        <f t="shared" si="30"/>
        <v>0</v>
      </c>
    </row>
    <row r="242" spans="1:68" x14ac:dyDescent="0.35">
      <c r="A242" s="26" t="s">
        <v>488</v>
      </c>
      <c r="B242" t="s">
        <v>7464</v>
      </c>
      <c r="C242" s="25" t="s">
        <v>10</v>
      </c>
      <c r="E242" s="31">
        <v>7</v>
      </c>
      <c r="F242" s="31">
        <v>76</v>
      </c>
      <c r="G242" s="31">
        <v>71.5</v>
      </c>
      <c r="H242" s="31">
        <v>78</v>
      </c>
      <c r="I242" s="31">
        <v>82</v>
      </c>
      <c r="J242" s="31">
        <v>89</v>
      </c>
      <c r="K242" s="31">
        <v>75</v>
      </c>
      <c r="L242" s="31">
        <v>78.5</v>
      </c>
      <c r="M242" s="31">
        <v>82</v>
      </c>
      <c r="N242" s="31">
        <v>66.5</v>
      </c>
      <c r="O242" s="31">
        <v>81</v>
      </c>
      <c r="P242" s="31">
        <v>71.5</v>
      </c>
      <c r="Q242" s="31">
        <v>68</v>
      </c>
      <c r="R242" s="31">
        <v>67</v>
      </c>
      <c r="S242" s="31">
        <v>993</v>
      </c>
      <c r="T242" s="31"/>
      <c r="U242" s="31">
        <v>5.75</v>
      </c>
      <c r="V242" s="31">
        <v>69</v>
      </c>
      <c r="W242" s="31">
        <v>75.5</v>
      </c>
      <c r="X242" s="31">
        <v>73.5</v>
      </c>
      <c r="Y242" s="31">
        <v>76.5</v>
      </c>
      <c r="Z242" s="31">
        <v>81</v>
      </c>
      <c r="AA242" s="31">
        <v>84.5</v>
      </c>
      <c r="AB242" s="31">
        <v>74.5</v>
      </c>
      <c r="AC242" s="31">
        <v>83.5</v>
      </c>
      <c r="AD242" s="31">
        <v>81</v>
      </c>
      <c r="AE242" s="31">
        <v>68.5</v>
      </c>
      <c r="AF242" s="31">
        <v>79.5</v>
      </c>
      <c r="AG242" s="31">
        <v>70</v>
      </c>
      <c r="AH242" s="31">
        <v>64</v>
      </c>
      <c r="AI242" s="31">
        <v>986.75</v>
      </c>
      <c r="AJ242" s="31"/>
      <c r="AK242" s="31">
        <v>2</v>
      </c>
      <c r="AL242" s="31">
        <v>89</v>
      </c>
      <c r="AM242" s="31">
        <v>72</v>
      </c>
      <c r="AN242" s="31">
        <v>75.5</v>
      </c>
      <c r="AO242" s="31">
        <v>68.5</v>
      </c>
      <c r="AP242" s="31">
        <v>76</v>
      </c>
      <c r="AQ242" s="31">
        <v>82.5</v>
      </c>
      <c r="AR242" s="31">
        <v>84</v>
      </c>
      <c r="AS242" s="31">
        <v>77.5</v>
      </c>
      <c r="AT242" s="31">
        <v>80</v>
      </c>
      <c r="AU242" s="31">
        <v>82.5</v>
      </c>
      <c r="AV242" s="31">
        <v>68</v>
      </c>
      <c r="AW242" s="31">
        <v>76</v>
      </c>
      <c r="AX242" s="31">
        <v>62</v>
      </c>
      <c r="AY242" s="31">
        <v>995.5</v>
      </c>
      <c r="AZ242" s="31"/>
      <c r="BA242" s="31">
        <v>4.91</v>
      </c>
      <c r="BB242" s="31">
        <v>78</v>
      </c>
      <c r="BC242" s="31">
        <v>73</v>
      </c>
      <c r="BD242" s="31">
        <v>75.66</v>
      </c>
      <c r="BE242" s="31">
        <v>75.66</v>
      </c>
      <c r="BF242" s="31"/>
      <c r="BG242">
        <v>9269</v>
      </c>
      <c r="BJ242" s="30">
        <f t="shared" si="25"/>
        <v>986</v>
      </c>
      <c r="BK242" s="30">
        <f t="shared" si="26"/>
        <v>981</v>
      </c>
      <c r="BL242" s="30">
        <f t="shared" si="27"/>
        <v>993.5</v>
      </c>
      <c r="BN242" s="30">
        <f t="shared" si="28"/>
        <v>0</v>
      </c>
      <c r="BO242" s="30">
        <f t="shared" si="29"/>
        <v>0</v>
      </c>
      <c r="BP242" s="30">
        <f t="shared" si="30"/>
        <v>0</v>
      </c>
    </row>
    <row r="243" spans="1:68" x14ac:dyDescent="0.35">
      <c r="A243" s="26" t="s">
        <v>490</v>
      </c>
      <c r="B243" t="s">
        <v>7454</v>
      </c>
      <c r="C243" s="25" t="s">
        <v>10</v>
      </c>
      <c r="E243" s="31">
        <v>10.5</v>
      </c>
      <c r="F243" s="31">
        <v>56.5</v>
      </c>
      <c r="G243" s="31">
        <v>66</v>
      </c>
      <c r="H243" s="31">
        <v>71</v>
      </c>
      <c r="I243" s="31">
        <v>72.5</v>
      </c>
      <c r="J243" s="31">
        <v>82</v>
      </c>
      <c r="K243" s="31">
        <v>70</v>
      </c>
      <c r="L243" s="31">
        <v>60</v>
      </c>
      <c r="M243" s="31">
        <v>74.5</v>
      </c>
      <c r="N243" s="31">
        <v>69</v>
      </c>
      <c r="O243" s="31">
        <v>85.5</v>
      </c>
      <c r="P243" s="31">
        <v>76.5</v>
      </c>
      <c r="Q243" s="31">
        <v>69</v>
      </c>
      <c r="R243" s="31">
        <v>73.5</v>
      </c>
      <c r="S243" s="31">
        <v>936.5</v>
      </c>
      <c r="T243" s="31"/>
      <c r="U243" s="31">
        <v>8</v>
      </c>
      <c r="V243" s="31">
        <v>64.5</v>
      </c>
      <c r="W243" s="31">
        <v>60.5</v>
      </c>
      <c r="X243" s="31">
        <v>71</v>
      </c>
      <c r="Y243" s="31">
        <v>69.5</v>
      </c>
      <c r="Z243" s="31">
        <v>74.5</v>
      </c>
      <c r="AA243" s="31">
        <v>84</v>
      </c>
      <c r="AB243" s="31">
        <v>68</v>
      </c>
      <c r="AC243" s="31">
        <v>62.5</v>
      </c>
      <c r="AD243" s="31">
        <v>75</v>
      </c>
      <c r="AE243" s="31">
        <v>71</v>
      </c>
      <c r="AF243" s="31">
        <v>79.5</v>
      </c>
      <c r="AG243" s="31">
        <v>72.5</v>
      </c>
      <c r="AH243" s="31">
        <v>63.5</v>
      </c>
      <c r="AI243" s="31">
        <v>924</v>
      </c>
      <c r="AJ243" s="31"/>
      <c r="AK243" s="31">
        <v>5.75</v>
      </c>
      <c r="AL243" s="31">
        <v>63</v>
      </c>
      <c r="AM243" s="31">
        <v>73</v>
      </c>
      <c r="AN243" s="31">
        <v>66</v>
      </c>
      <c r="AO243" s="31">
        <v>71.5</v>
      </c>
      <c r="AP243" s="31">
        <v>71.5</v>
      </c>
      <c r="AQ243" s="31">
        <v>82.5</v>
      </c>
      <c r="AR243" s="31">
        <v>85.5</v>
      </c>
      <c r="AS243" s="31">
        <v>69.5</v>
      </c>
      <c r="AT243" s="31">
        <v>66.5</v>
      </c>
      <c r="AU243" s="31">
        <v>74</v>
      </c>
      <c r="AV243" s="31">
        <v>68.5</v>
      </c>
      <c r="AW243" s="31">
        <v>78.5</v>
      </c>
      <c r="AX243" s="31">
        <v>73</v>
      </c>
      <c r="AY243" s="31">
        <v>948.75</v>
      </c>
      <c r="AZ243" s="31"/>
      <c r="BA243" s="31">
        <v>8.08</v>
      </c>
      <c r="BB243" s="31">
        <v>61.33</v>
      </c>
      <c r="BC243" s="31">
        <v>66.5</v>
      </c>
      <c r="BD243" s="31">
        <v>69.33</v>
      </c>
      <c r="BE243" s="31">
        <v>71.16</v>
      </c>
      <c r="BF243" s="31"/>
      <c r="BG243">
        <v>349</v>
      </c>
      <c r="BJ243" s="30">
        <f t="shared" si="25"/>
        <v>926</v>
      </c>
      <c r="BK243" s="30">
        <f t="shared" si="26"/>
        <v>916</v>
      </c>
      <c r="BL243" s="30">
        <f t="shared" si="27"/>
        <v>943</v>
      </c>
      <c r="BN243" s="30">
        <f t="shared" si="28"/>
        <v>0</v>
      </c>
      <c r="BO243" s="30">
        <f t="shared" si="29"/>
        <v>0</v>
      </c>
      <c r="BP243" s="30">
        <f t="shared" si="30"/>
        <v>0</v>
      </c>
    </row>
    <row r="244" spans="1:68" x14ac:dyDescent="0.35">
      <c r="A244" s="26" t="s">
        <v>493</v>
      </c>
      <c r="B244" t="s">
        <v>7445</v>
      </c>
      <c r="C244" s="25" t="s">
        <v>10</v>
      </c>
      <c r="E244" s="31">
        <v>4.5</v>
      </c>
      <c r="F244" s="31">
        <v>34.5</v>
      </c>
      <c r="G244" s="31">
        <v>51</v>
      </c>
      <c r="H244" s="31">
        <v>52</v>
      </c>
      <c r="I244" s="31">
        <v>61</v>
      </c>
      <c r="J244" s="31">
        <v>45.5</v>
      </c>
      <c r="K244" s="31">
        <v>47.5</v>
      </c>
      <c r="L244" s="31">
        <v>64</v>
      </c>
      <c r="M244" s="31">
        <v>40.5</v>
      </c>
      <c r="N244" s="31">
        <v>48.5</v>
      </c>
      <c r="O244" s="31">
        <v>51.5</v>
      </c>
      <c r="P244" s="31">
        <v>63.5</v>
      </c>
      <c r="Q244" s="31">
        <v>47.5</v>
      </c>
      <c r="R244" s="31">
        <v>41.5</v>
      </c>
      <c r="S244" s="31">
        <v>653</v>
      </c>
      <c r="T244" s="31"/>
      <c r="U244" s="31">
        <v>4.5</v>
      </c>
      <c r="V244" s="31">
        <v>34</v>
      </c>
      <c r="W244" s="31">
        <v>38</v>
      </c>
      <c r="X244" s="31">
        <v>52.5</v>
      </c>
      <c r="Y244" s="31">
        <v>51</v>
      </c>
      <c r="Z244" s="31">
        <v>60.5</v>
      </c>
      <c r="AA244" s="31">
        <v>46</v>
      </c>
      <c r="AB244" s="31">
        <v>43.5</v>
      </c>
      <c r="AC244" s="31">
        <v>63.5</v>
      </c>
      <c r="AD244" s="31">
        <v>44</v>
      </c>
      <c r="AE244" s="31">
        <v>49.5</v>
      </c>
      <c r="AF244" s="31">
        <v>51.5</v>
      </c>
      <c r="AG244" s="31">
        <v>58</v>
      </c>
      <c r="AH244" s="31">
        <v>43</v>
      </c>
      <c r="AI244" s="31">
        <v>639.5</v>
      </c>
      <c r="AJ244" s="31"/>
      <c r="AK244" s="31">
        <v>7.75</v>
      </c>
      <c r="AL244" s="31">
        <v>41</v>
      </c>
      <c r="AM244" s="31">
        <v>29</v>
      </c>
      <c r="AN244" s="31">
        <v>38.5</v>
      </c>
      <c r="AO244" s="31">
        <v>48.5</v>
      </c>
      <c r="AP244" s="31">
        <v>49.5</v>
      </c>
      <c r="AQ244" s="31">
        <v>59</v>
      </c>
      <c r="AR244" s="31">
        <v>46</v>
      </c>
      <c r="AS244" s="31">
        <v>45.5</v>
      </c>
      <c r="AT244" s="31">
        <v>66</v>
      </c>
      <c r="AU244" s="31">
        <v>46</v>
      </c>
      <c r="AV244" s="31">
        <v>47.5</v>
      </c>
      <c r="AW244" s="31">
        <v>41.5</v>
      </c>
      <c r="AX244" s="31">
        <v>55.5</v>
      </c>
      <c r="AY244" s="31">
        <v>621.25</v>
      </c>
      <c r="AZ244" s="31"/>
      <c r="BA244" s="31">
        <v>5.58</v>
      </c>
      <c r="BB244" s="31">
        <v>36.5</v>
      </c>
      <c r="BC244" s="31">
        <v>39.33</v>
      </c>
      <c r="BD244" s="31">
        <v>47.66</v>
      </c>
      <c r="BE244" s="31">
        <v>53.5</v>
      </c>
      <c r="BF244" s="31"/>
      <c r="BG244">
        <v>9257</v>
      </c>
      <c r="BJ244" s="30">
        <f t="shared" si="25"/>
        <v>648.5</v>
      </c>
      <c r="BK244" s="30">
        <f t="shared" si="26"/>
        <v>635</v>
      </c>
      <c r="BL244" s="30">
        <f t="shared" si="27"/>
        <v>613.5</v>
      </c>
      <c r="BN244" s="30">
        <f t="shared" si="28"/>
        <v>0</v>
      </c>
      <c r="BO244" s="30">
        <f t="shared" si="29"/>
        <v>0</v>
      </c>
      <c r="BP244" s="30">
        <f t="shared" si="30"/>
        <v>0</v>
      </c>
    </row>
    <row r="245" spans="1:68" x14ac:dyDescent="0.35">
      <c r="A245" s="26" t="s">
        <v>495</v>
      </c>
      <c r="B245" t="s">
        <v>7437</v>
      </c>
      <c r="C245" s="25" t="s">
        <v>10</v>
      </c>
      <c r="E245" s="31">
        <v>9.75</v>
      </c>
      <c r="F245" s="31">
        <v>91</v>
      </c>
      <c r="G245" s="31">
        <v>72</v>
      </c>
      <c r="H245" s="31">
        <v>96.5</v>
      </c>
      <c r="I245" s="31">
        <v>92.5</v>
      </c>
      <c r="J245" s="31">
        <v>94</v>
      </c>
      <c r="K245" s="31">
        <v>114.5</v>
      </c>
      <c r="L245" s="31">
        <v>65</v>
      </c>
      <c r="M245" s="31">
        <v>112.5</v>
      </c>
      <c r="N245" s="31">
        <v>91.5</v>
      </c>
      <c r="O245" s="31">
        <v>90.5</v>
      </c>
      <c r="P245" s="31">
        <v>82.5</v>
      </c>
      <c r="Q245" s="31">
        <v>81.5</v>
      </c>
      <c r="R245" s="31">
        <v>67</v>
      </c>
      <c r="S245" s="31">
        <v>1160.75</v>
      </c>
      <c r="T245" s="31"/>
      <c r="U245" s="31">
        <v>9.5</v>
      </c>
      <c r="V245" s="31">
        <v>82</v>
      </c>
      <c r="W245" s="31">
        <v>83</v>
      </c>
      <c r="X245" s="31">
        <v>69</v>
      </c>
      <c r="Y245" s="31">
        <v>86.5</v>
      </c>
      <c r="Z245" s="31">
        <v>88</v>
      </c>
      <c r="AA245" s="31">
        <v>92</v>
      </c>
      <c r="AB245" s="31">
        <v>104.5</v>
      </c>
      <c r="AC245" s="31">
        <v>66.5</v>
      </c>
      <c r="AD245" s="31">
        <v>110.5</v>
      </c>
      <c r="AE245" s="31">
        <v>94.5</v>
      </c>
      <c r="AF245" s="31">
        <v>76</v>
      </c>
      <c r="AG245" s="31">
        <v>83.5</v>
      </c>
      <c r="AH245" s="31">
        <v>75</v>
      </c>
      <c r="AI245" s="31">
        <v>1120.5</v>
      </c>
      <c r="AJ245" s="31"/>
      <c r="AK245" s="31">
        <v>8.25</v>
      </c>
      <c r="AL245" s="31">
        <v>71</v>
      </c>
      <c r="AM245" s="31">
        <v>79</v>
      </c>
      <c r="AN245" s="31">
        <v>77</v>
      </c>
      <c r="AO245" s="31">
        <v>68.5</v>
      </c>
      <c r="AP245" s="31">
        <v>84.5</v>
      </c>
      <c r="AQ245" s="31">
        <v>88.5</v>
      </c>
      <c r="AR245" s="31">
        <v>94</v>
      </c>
      <c r="AS245" s="31">
        <v>102</v>
      </c>
      <c r="AT245" s="31">
        <v>68</v>
      </c>
      <c r="AU245" s="31">
        <v>109</v>
      </c>
      <c r="AV245" s="31">
        <v>80.5</v>
      </c>
      <c r="AW245" s="31">
        <v>71</v>
      </c>
      <c r="AX245" s="31">
        <v>79</v>
      </c>
      <c r="AY245" s="31">
        <v>1080.25</v>
      </c>
      <c r="AZ245" s="31"/>
      <c r="BA245" s="31">
        <v>9.16</v>
      </c>
      <c r="BB245" s="31">
        <v>81.33</v>
      </c>
      <c r="BC245" s="31">
        <v>78</v>
      </c>
      <c r="BD245" s="31">
        <v>80.83</v>
      </c>
      <c r="BE245" s="31">
        <v>82.5</v>
      </c>
      <c r="BF245" s="31"/>
      <c r="BG245">
        <v>2026</v>
      </c>
      <c r="BJ245" s="30">
        <f t="shared" si="25"/>
        <v>1151</v>
      </c>
      <c r="BK245" s="30">
        <f t="shared" si="26"/>
        <v>1111</v>
      </c>
      <c r="BL245" s="30">
        <f t="shared" si="27"/>
        <v>1072</v>
      </c>
      <c r="BN245" s="30">
        <f t="shared" si="28"/>
        <v>0</v>
      </c>
      <c r="BO245" s="30">
        <f t="shared" si="29"/>
        <v>0</v>
      </c>
      <c r="BP245" s="30">
        <f t="shared" si="30"/>
        <v>0</v>
      </c>
    </row>
    <row r="246" spans="1:68" x14ac:dyDescent="0.35">
      <c r="A246" s="26" t="s">
        <v>498</v>
      </c>
      <c r="B246" t="s">
        <v>7428</v>
      </c>
      <c r="C246" s="25" t="s">
        <v>10</v>
      </c>
      <c r="E246" s="31">
        <v>7</v>
      </c>
      <c r="F246" s="31">
        <v>49</v>
      </c>
      <c r="G246" s="31">
        <v>49</v>
      </c>
      <c r="H246" s="31">
        <v>48</v>
      </c>
      <c r="I246" s="31">
        <v>36.5</v>
      </c>
      <c r="J246" s="31">
        <v>44</v>
      </c>
      <c r="K246" s="31">
        <v>47.5</v>
      </c>
      <c r="L246" s="31">
        <v>38.5</v>
      </c>
      <c r="M246" s="31">
        <v>57.5</v>
      </c>
      <c r="N246" s="31">
        <v>61.5</v>
      </c>
      <c r="O246" s="31">
        <v>68</v>
      </c>
      <c r="P246" s="31">
        <v>61</v>
      </c>
      <c r="Q246" s="31">
        <v>55.5</v>
      </c>
      <c r="R246" s="31">
        <v>37.5</v>
      </c>
      <c r="S246" s="31">
        <v>660.5</v>
      </c>
      <c r="T246" s="31"/>
      <c r="U246" s="31">
        <v>5.75</v>
      </c>
      <c r="V246" s="31">
        <v>35</v>
      </c>
      <c r="W246" s="31">
        <v>52</v>
      </c>
      <c r="X246" s="31">
        <v>53.5</v>
      </c>
      <c r="Y246" s="31">
        <v>46.5</v>
      </c>
      <c r="Z246" s="31">
        <v>35.5</v>
      </c>
      <c r="AA246" s="31">
        <v>43</v>
      </c>
      <c r="AB246" s="31">
        <v>51</v>
      </c>
      <c r="AC246" s="31">
        <v>38</v>
      </c>
      <c r="AD246" s="31">
        <v>59</v>
      </c>
      <c r="AE246" s="31">
        <v>61</v>
      </c>
      <c r="AF246" s="31">
        <v>66.5</v>
      </c>
      <c r="AG246" s="31">
        <v>56.5</v>
      </c>
      <c r="AH246" s="31">
        <v>51.5</v>
      </c>
      <c r="AI246" s="31">
        <v>654.75</v>
      </c>
      <c r="AJ246" s="31"/>
      <c r="AK246" s="31">
        <v>7</v>
      </c>
      <c r="AL246" s="31">
        <v>43.5</v>
      </c>
      <c r="AM246" s="31">
        <v>36</v>
      </c>
      <c r="AN246" s="31">
        <v>55.5</v>
      </c>
      <c r="AO246" s="31">
        <v>48</v>
      </c>
      <c r="AP246" s="31">
        <v>46.5</v>
      </c>
      <c r="AQ246" s="31">
        <v>36.5</v>
      </c>
      <c r="AR246" s="31">
        <v>48</v>
      </c>
      <c r="AS246" s="31">
        <v>52</v>
      </c>
      <c r="AT246" s="31">
        <v>37.5</v>
      </c>
      <c r="AU246" s="31">
        <v>59</v>
      </c>
      <c r="AV246" s="31">
        <v>58.5</v>
      </c>
      <c r="AW246" s="31">
        <v>61</v>
      </c>
      <c r="AX246" s="31">
        <v>50</v>
      </c>
      <c r="AY246" s="31">
        <v>639</v>
      </c>
      <c r="AZ246" s="31"/>
      <c r="BA246" s="31">
        <v>6.58</v>
      </c>
      <c r="BB246" s="31">
        <v>42.5</v>
      </c>
      <c r="BC246" s="31">
        <v>45.66</v>
      </c>
      <c r="BD246" s="31">
        <v>52.33</v>
      </c>
      <c r="BE246" s="31">
        <v>43.66</v>
      </c>
      <c r="BF246" s="31"/>
      <c r="BG246">
        <v>10999</v>
      </c>
      <c r="BJ246" s="30">
        <f t="shared" si="25"/>
        <v>653.5</v>
      </c>
      <c r="BK246" s="30">
        <f t="shared" si="26"/>
        <v>649</v>
      </c>
      <c r="BL246" s="30">
        <f t="shared" si="27"/>
        <v>632</v>
      </c>
      <c r="BN246" s="30">
        <f t="shared" si="28"/>
        <v>0</v>
      </c>
      <c r="BO246" s="30">
        <f t="shared" si="29"/>
        <v>0</v>
      </c>
      <c r="BP246" s="30">
        <f t="shared" si="30"/>
        <v>0</v>
      </c>
    </row>
    <row r="247" spans="1:68" x14ac:dyDescent="0.35">
      <c r="A247" s="26" t="s">
        <v>500</v>
      </c>
      <c r="B247" t="s">
        <v>7418</v>
      </c>
      <c r="C247" s="25" t="s">
        <v>10</v>
      </c>
      <c r="E247" s="31">
        <v>3.5</v>
      </c>
      <c r="F247" s="31">
        <v>24</v>
      </c>
      <c r="G247" s="31">
        <v>21.5</v>
      </c>
      <c r="H247" s="31">
        <v>32.5</v>
      </c>
      <c r="I247" s="31">
        <v>23</v>
      </c>
      <c r="J247" s="31">
        <v>23.5</v>
      </c>
      <c r="K247" s="31">
        <v>33.5</v>
      </c>
      <c r="L247" s="31">
        <v>30.5</v>
      </c>
      <c r="M247" s="31">
        <v>32.5</v>
      </c>
      <c r="N247" s="31">
        <v>30</v>
      </c>
      <c r="O247" s="31">
        <v>20</v>
      </c>
      <c r="P247" s="31">
        <v>22.5</v>
      </c>
      <c r="Q247" s="31">
        <v>35.5</v>
      </c>
      <c r="R247" s="31">
        <v>33</v>
      </c>
      <c r="S247" s="31">
        <v>365.5</v>
      </c>
      <c r="T247" s="31"/>
      <c r="U247" s="31">
        <v>1.5</v>
      </c>
      <c r="V247" s="31">
        <v>24.5</v>
      </c>
      <c r="W247" s="31">
        <v>23</v>
      </c>
      <c r="X247" s="31">
        <v>21</v>
      </c>
      <c r="Y247" s="31">
        <v>32</v>
      </c>
      <c r="Z247" s="31">
        <v>25</v>
      </c>
      <c r="AA247" s="31">
        <v>24.5</v>
      </c>
      <c r="AB247" s="31">
        <v>32</v>
      </c>
      <c r="AC247" s="31">
        <v>30.5</v>
      </c>
      <c r="AD247" s="31">
        <v>36.5</v>
      </c>
      <c r="AE247" s="31">
        <v>27</v>
      </c>
      <c r="AF247" s="31">
        <v>20.5</v>
      </c>
      <c r="AG247" s="31">
        <v>21.5</v>
      </c>
      <c r="AH247" s="31">
        <v>29.5</v>
      </c>
      <c r="AI247" s="31">
        <v>349</v>
      </c>
      <c r="AJ247" s="31"/>
      <c r="AK247" s="31">
        <v>1</v>
      </c>
      <c r="AL247" s="31">
        <v>20</v>
      </c>
      <c r="AM247" s="31">
        <v>23</v>
      </c>
      <c r="AN247" s="31">
        <v>25.5</v>
      </c>
      <c r="AO247" s="31">
        <v>17.5</v>
      </c>
      <c r="AP247" s="31">
        <v>34</v>
      </c>
      <c r="AQ247" s="31">
        <v>25</v>
      </c>
      <c r="AR247" s="31">
        <v>24</v>
      </c>
      <c r="AS247" s="31">
        <v>34.5</v>
      </c>
      <c r="AT247" s="31">
        <v>27.5</v>
      </c>
      <c r="AU247" s="31">
        <v>33.5</v>
      </c>
      <c r="AV247" s="31">
        <v>27.5</v>
      </c>
      <c r="AW247" s="31">
        <v>17.5</v>
      </c>
      <c r="AX247" s="31">
        <v>25.5</v>
      </c>
      <c r="AY247" s="31">
        <v>336</v>
      </c>
      <c r="AZ247" s="31"/>
      <c r="BA247" s="31">
        <v>2</v>
      </c>
      <c r="BB247" s="31">
        <v>22.83</v>
      </c>
      <c r="BC247" s="31">
        <v>22.5</v>
      </c>
      <c r="BD247" s="31">
        <v>26.33</v>
      </c>
      <c r="BE247" s="31">
        <v>24.16</v>
      </c>
      <c r="BF247" s="31"/>
      <c r="BG247">
        <v>11859</v>
      </c>
      <c r="BJ247" s="30">
        <f t="shared" si="25"/>
        <v>362</v>
      </c>
      <c r="BK247" s="30">
        <f t="shared" si="26"/>
        <v>347.5</v>
      </c>
      <c r="BL247" s="30">
        <f t="shared" si="27"/>
        <v>335</v>
      </c>
      <c r="BN247" s="30">
        <f t="shared" si="28"/>
        <v>0</v>
      </c>
      <c r="BO247" s="30">
        <f t="shared" si="29"/>
        <v>0</v>
      </c>
      <c r="BP247" s="30">
        <f t="shared" si="30"/>
        <v>0</v>
      </c>
    </row>
    <row r="248" spans="1:68" x14ac:dyDescent="0.35">
      <c r="A248" s="26" t="s">
        <v>503</v>
      </c>
      <c r="B248" t="s">
        <v>7409</v>
      </c>
      <c r="C248" s="25" t="s">
        <v>10</v>
      </c>
      <c r="E248" s="31">
        <v>1.25</v>
      </c>
      <c r="F248" s="31">
        <v>16.5</v>
      </c>
      <c r="G248" s="31">
        <v>12.5</v>
      </c>
      <c r="H248" s="31">
        <v>11.5</v>
      </c>
      <c r="I248" s="31">
        <v>16.5</v>
      </c>
      <c r="J248" s="31">
        <v>11</v>
      </c>
      <c r="K248" s="31">
        <v>9</v>
      </c>
      <c r="L248" s="31">
        <v>18</v>
      </c>
      <c r="M248" s="31">
        <v>15.5</v>
      </c>
      <c r="N248" s="31">
        <v>13</v>
      </c>
      <c r="O248" s="31">
        <v>27</v>
      </c>
      <c r="P248" s="31">
        <v>15</v>
      </c>
      <c r="Q248" s="31">
        <v>17.5</v>
      </c>
      <c r="R248" s="31">
        <v>17.5</v>
      </c>
      <c r="S248" s="31">
        <v>201.75</v>
      </c>
      <c r="T248" s="31"/>
      <c r="U248" s="31">
        <v>3.75</v>
      </c>
      <c r="V248" s="31">
        <v>10</v>
      </c>
      <c r="W248" s="31">
        <v>15.5</v>
      </c>
      <c r="X248" s="31">
        <v>13</v>
      </c>
      <c r="Y248" s="31">
        <v>11.5</v>
      </c>
      <c r="Z248" s="31">
        <v>15</v>
      </c>
      <c r="AA248" s="31">
        <v>11.5</v>
      </c>
      <c r="AB248" s="31">
        <v>9</v>
      </c>
      <c r="AC248" s="31">
        <v>18</v>
      </c>
      <c r="AD248" s="31">
        <v>13.5</v>
      </c>
      <c r="AE248" s="31">
        <v>14.5</v>
      </c>
      <c r="AF248" s="31">
        <v>26.5</v>
      </c>
      <c r="AG248" s="31">
        <v>12.5</v>
      </c>
      <c r="AH248" s="31">
        <v>20.5</v>
      </c>
      <c r="AI248" s="31">
        <v>194.75</v>
      </c>
      <c r="AJ248" s="31"/>
      <c r="AK248" s="31">
        <v>2</v>
      </c>
      <c r="AL248" s="31">
        <v>14</v>
      </c>
      <c r="AM248" s="31">
        <v>9</v>
      </c>
      <c r="AN248" s="31">
        <v>15.5</v>
      </c>
      <c r="AO248" s="31">
        <v>13.5</v>
      </c>
      <c r="AP248" s="31">
        <v>10.5</v>
      </c>
      <c r="AQ248" s="31">
        <v>15</v>
      </c>
      <c r="AR248" s="31">
        <v>11.5</v>
      </c>
      <c r="AS248" s="31">
        <v>11.5</v>
      </c>
      <c r="AT248" s="31">
        <v>14</v>
      </c>
      <c r="AU248" s="31">
        <v>14</v>
      </c>
      <c r="AV248" s="31">
        <v>17</v>
      </c>
      <c r="AW248" s="31">
        <v>20.5</v>
      </c>
      <c r="AX248" s="31">
        <v>11.5</v>
      </c>
      <c r="AY248" s="31">
        <v>179.5</v>
      </c>
      <c r="AZ248" s="31"/>
      <c r="BA248" s="31">
        <v>2.33</v>
      </c>
      <c r="BB248" s="31">
        <v>13.5</v>
      </c>
      <c r="BC248" s="31">
        <v>12.33</v>
      </c>
      <c r="BD248" s="31">
        <v>13.33</v>
      </c>
      <c r="BE248" s="31">
        <v>13.83</v>
      </c>
      <c r="BF248" s="31"/>
      <c r="BG248">
        <v>12599</v>
      </c>
      <c r="BJ248" s="30">
        <f t="shared" si="25"/>
        <v>200.5</v>
      </c>
      <c r="BK248" s="30">
        <f t="shared" si="26"/>
        <v>191</v>
      </c>
      <c r="BL248" s="30">
        <f t="shared" si="27"/>
        <v>177.5</v>
      </c>
      <c r="BN248" s="30">
        <f t="shared" si="28"/>
        <v>0</v>
      </c>
      <c r="BO248" s="30">
        <f t="shared" si="29"/>
        <v>0</v>
      </c>
      <c r="BP248" s="30">
        <f t="shared" si="30"/>
        <v>0</v>
      </c>
    </row>
    <row r="249" spans="1:68" x14ac:dyDescent="0.35">
      <c r="A249" s="26" t="s">
        <v>505</v>
      </c>
      <c r="B249" t="s">
        <v>7400</v>
      </c>
      <c r="C249" s="25" t="s">
        <v>10</v>
      </c>
      <c r="E249" s="31">
        <v>6.25</v>
      </c>
      <c r="F249" s="31">
        <v>41.5</v>
      </c>
      <c r="G249" s="31">
        <v>41.5</v>
      </c>
      <c r="H249" s="31">
        <v>40.5</v>
      </c>
      <c r="I249" s="31">
        <v>51</v>
      </c>
      <c r="J249" s="31">
        <v>49</v>
      </c>
      <c r="K249" s="31">
        <v>52</v>
      </c>
      <c r="L249" s="31">
        <v>43.5</v>
      </c>
      <c r="M249" s="31">
        <v>50</v>
      </c>
      <c r="N249" s="31">
        <v>52.5</v>
      </c>
      <c r="O249" s="31">
        <v>39.5</v>
      </c>
      <c r="P249" s="31">
        <v>56</v>
      </c>
      <c r="Q249" s="31">
        <v>45.5</v>
      </c>
      <c r="R249" s="31">
        <v>59.5</v>
      </c>
      <c r="S249" s="31">
        <v>628.25</v>
      </c>
      <c r="T249" s="31"/>
      <c r="U249" s="31">
        <v>6.75</v>
      </c>
      <c r="V249" s="31">
        <v>53</v>
      </c>
      <c r="W249" s="31">
        <v>40</v>
      </c>
      <c r="X249" s="31">
        <v>44.5</v>
      </c>
      <c r="Y249" s="31">
        <v>42</v>
      </c>
      <c r="Z249" s="31">
        <v>49.5</v>
      </c>
      <c r="AA249" s="31">
        <v>50</v>
      </c>
      <c r="AB249" s="31">
        <v>54.5</v>
      </c>
      <c r="AC249" s="31">
        <v>45</v>
      </c>
      <c r="AD249" s="31">
        <v>52</v>
      </c>
      <c r="AE249" s="31">
        <v>53.5</v>
      </c>
      <c r="AF249" s="31">
        <v>41.5</v>
      </c>
      <c r="AG249" s="31">
        <v>49</v>
      </c>
      <c r="AH249" s="31">
        <v>44.5</v>
      </c>
      <c r="AI249" s="31">
        <v>625.75</v>
      </c>
      <c r="AJ249" s="31"/>
      <c r="AK249" s="31">
        <v>6.25</v>
      </c>
      <c r="AL249" s="31">
        <v>41</v>
      </c>
      <c r="AM249" s="31">
        <v>47.5</v>
      </c>
      <c r="AN249" s="31">
        <v>38.5</v>
      </c>
      <c r="AO249" s="31">
        <v>46</v>
      </c>
      <c r="AP249" s="31">
        <v>42</v>
      </c>
      <c r="AQ249" s="31">
        <v>52</v>
      </c>
      <c r="AR249" s="31">
        <v>45.5</v>
      </c>
      <c r="AS249" s="31">
        <v>53.5</v>
      </c>
      <c r="AT249" s="31">
        <v>48</v>
      </c>
      <c r="AU249" s="31">
        <v>54</v>
      </c>
      <c r="AV249" s="31">
        <v>53.5</v>
      </c>
      <c r="AW249" s="31">
        <v>41.5</v>
      </c>
      <c r="AX249" s="31">
        <v>42.5</v>
      </c>
      <c r="AY249" s="31">
        <v>611.75</v>
      </c>
      <c r="AZ249" s="31"/>
      <c r="BA249" s="31">
        <v>6.41</v>
      </c>
      <c r="BB249" s="31">
        <v>45.16</v>
      </c>
      <c r="BC249" s="31">
        <v>43</v>
      </c>
      <c r="BD249" s="31">
        <v>41.16</v>
      </c>
      <c r="BE249" s="31">
        <v>46.33</v>
      </c>
      <c r="BF249" s="31"/>
      <c r="BG249">
        <v>5442</v>
      </c>
      <c r="BJ249" s="30">
        <f t="shared" si="25"/>
        <v>622</v>
      </c>
      <c r="BK249" s="30">
        <f t="shared" si="26"/>
        <v>619</v>
      </c>
      <c r="BL249" s="30">
        <f t="shared" si="27"/>
        <v>605.5</v>
      </c>
      <c r="BN249" s="30">
        <f t="shared" si="28"/>
        <v>0</v>
      </c>
      <c r="BO249" s="30">
        <f t="shared" si="29"/>
        <v>0</v>
      </c>
      <c r="BP249" s="30">
        <f t="shared" si="30"/>
        <v>0</v>
      </c>
    </row>
    <row r="250" spans="1:68" x14ac:dyDescent="0.35">
      <c r="A250" s="26" t="s">
        <v>507</v>
      </c>
      <c r="B250" t="s">
        <v>7392</v>
      </c>
      <c r="C250" s="25" t="s">
        <v>10</v>
      </c>
      <c r="E250" s="31">
        <v>3.25</v>
      </c>
      <c r="F250" s="31">
        <v>17</v>
      </c>
      <c r="G250" s="31">
        <v>18.5</v>
      </c>
      <c r="H250" s="31">
        <v>27</v>
      </c>
      <c r="I250" s="31">
        <v>15.5</v>
      </c>
      <c r="J250" s="31">
        <v>23</v>
      </c>
      <c r="K250" s="31">
        <v>27.5</v>
      </c>
      <c r="L250" s="31">
        <v>26</v>
      </c>
      <c r="M250" s="31">
        <v>26.5</v>
      </c>
      <c r="N250" s="31">
        <v>30.5</v>
      </c>
      <c r="O250" s="31">
        <v>18</v>
      </c>
      <c r="P250" s="31">
        <v>30.5</v>
      </c>
      <c r="Q250" s="31">
        <v>25.5</v>
      </c>
      <c r="R250" s="31">
        <v>21.5</v>
      </c>
      <c r="S250" s="31">
        <v>310.25</v>
      </c>
      <c r="T250" s="31"/>
      <c r="U250" s="31">
        <v>4.5</v>
      </c>
      <c r="V250" s="31">
        <v>21.5</v>
      </c>
      <c r="W250" s="31">
        <v>19.5</v>
      </c>
      <c r="X250" s="31">
        <v>19</v>
      </c>
      <c r="Y250" s="31">
        <v>28</v>
      </c>
      <c r="Z250" s="31">
        <v>14.5</v>
      </c>
      <c r="AA250" s="31">
        <v>23</v>
      </c>
      <c r="AB250" s="31">
        <v>25.5</v>
      </c>
      <c r="AC250" s="31">
        <v>26</v>
      </c>
      <c r="AD250" s="31">
        <v>27.5</v>
      </c>
      <c r="AE250" s="31">
        <v>28</v>
      </c>
      <c r="AF250" s="31">
        <v>18.5</v>
      </c>
      <c r="AG250" s="31">
        <v>28</v>
      </c>
      <c r="AH250" s="31">
        <v>26.5</v>
      </c>
      <c r="AI250" s="31">
        <v>310</v>
      </c>
      <c r="AJ250" s="31"/>
      <c r="AK250" s="31">
        <v>4.25</v>
      </c>
      <c r="AL250" s="31">
        <v>14.5</v>
      </c>
      <c r="AM250" s="31">
        <v>18.5</v>
      </c>
      <c r="AN250" s="31">
        <v>19.5</v>
      </c>
      <c r="AO250" s="31">
        <v>18</v>
      </c>
      <c r="AP250" s="31">
        <v>29</v>
      </c>
      <c r="AQ250" s="31">
        <v>15.5</v>
      </c>
      <c r="AR250" s="31">
        <v>26</v>
      </c>
      <c r="AS250" s="31">
        <v>25</v>
      </c>
      <c r="AT250" s="31">
        <v>24.5</v>
      </c>
      <c r="AU250" s="31">
        <v>28.5</v>
      </c>
      <c r="AV250" s="31">
        <v>26.5</v>
      </c>
      <c r="AW250" s="31">
        <v>18.5</v>
      </c>
      <c r="AX250" s="31">
        <v>26.5</v>
      </c>
      <c r="AY250" s="31">
        <v>294.75</v>
      </c>
      <c r="AZ250" s="31"/>
      <c r="BA250" s="31">
        <v>4</v>
      </c>
      <c r="BB250" s="31">
        <v>17.66</v>
      </c>
      <c r="BC250" s="31">
        <v>18.829999999999998</v>
      </c>
      <c r="BD250" s="31">
        <v>21.83</v>
      </c>
      <c r="BE250" s="31">
        <v>20.5</v>
      </c>
      <c r="BF250" s="31"/>
      <c r="BG250">
        <v>6273</v>
      </c>
      <c r="BJ250" s="30">
        <f t="shared" si="25"/>
        <v>307</v>
      </c>
      <c r="BK250" s="30">
        <f t="shared" si="26"/>
        <v>305.5</v>
      </c>
      <c r="BL250" s="30">
        <f t="shared" si="27"/>
        <v>290.5</v>
      </c>
      <c r="BN250" s="30">
        <f t="shared" si="28"/>
        <v>0</v>
      </c>
      <c r="BO250" s="30">
        <f t="shared" si="29"/>
        <v>0</v>
      </c>
      <c r="BP250" s="30">
        <f t="shared" si="30"/>
        <v>0</v>
      </c>
    </row>
    <row r="251" spans="1:68" x14ac:dyDescent="0.35">
      <c r="A251" s="26" t="s">
        <v>509</v>
      </c>
      <c r="B251" t="s">
        <v>7383</v>
      </c>
      <c r="C251" s="25" t="s">
        <v>10</v>
      </c>
      <c r="E251" s="31">
        <v>16.75</v>
      </c>
      <c r="F251" s="31">
        <v>95</v>
      </c>
      <c r="G251" s="31">
        <v>86.5</v>
      </c>
      <c r="H251" s="31">
        <v>98.5</v>
      </c>
      <c r="I251" s="31">
        <v>98</v>
      </c>
      <c r="J251" s="31">
        <v>105</v>
      </c>
      <c r="K251" s="31">
        <v>103</v>
      </c>
      <c r="L251" s="31">
        <v>96</v>
      </c>
      <c r="M251" s="31">
        <v>89.5</v>
      </c>
      <c r="N251" s="31">
        <v>95.5</v>
      </c>
      <c r="O251" s="31">
        <v>108.5</v>
      </c>
      <c r="P251" s="31">
        <v>113</v>
      </c>
      <c r="Q251" s="31">
        <v>75.5</v>
      </c>
      <c r="R251" s="31">
        <v>94.5</v>
      </c>
      <c r="S251" s="31">
        <v>1275.25</v>
      </c>
      <c r="T251" s="31"/>
      <c r="U251" s="31">
        <v>17</v>
      </c>
      <c r="V251" s="31">
        <v>106</v>
      </c>
      <c r="W251" s="31">
        <v>85.5</v>
      </c>
      <c r="X251" s="31">
        <v>88</v>
      </c>
      <c r="Y251" s="31">
        <v>95</v>
      </c>
      <c r="Z251" s="31">
        <v>93</v>
      </c>
      <c r="AA251" s="31">
        <v>105</v>
      </c>
      <c r="AB251" s="31">
        <v>100.5</v>
      </c>
      <c r="AC251" s="31">
        <v>86.5</v>
      </c>
      <c r="AD251" s="31">
        <v>86.5</v>
      </c>
      <c r="AE251" s="31">
        <v>106</v>
      </c>
      <c r="AF251" s="31">
        <v>105.5</v>
      </c>
      <c r="AG251" s="31">
        <v>108</v>
      </c>
      <c r="AH251" s="31">
        <v>67.5</v>
      </c>
      <c r="AI251" s="31">
        <v>1250</v>
      </c>
      <c r="AJ251" s="31"/>
      <c r="AK251" s="31">
        <v>18.5</v>
      </c>
      <c r="AL251" s="31">
        <v>85.5</v>
      </c>
      <c r="AM251" s="31">
        <v>87</v>
      </c>
      <c r="AN251" s="31">
        <v>74</v>
      </c>
      <c r="AO251" s="31">
        <v>80.5</v>
      </c>
      <c r="AP251" s="31">
        <v>87</v>
      </c>
      <c r="AQ251" s="31">
        <v>85.5</v>
      </c>
      <c r="AR251" s="31">
        <v>103</v>
      </c>
      <c r="AS251" s="31">
        <v>88</v>
      </c>
      <c r="AT251" s="31">
        <v>81.5</v>
      </c>
      <c r="AU251" s="31">
        <v>79.5</v>
      </c>
      <c r="AV251" s="31">
        <v>94</v>
      </c>
      <c r="AW251" s="31">
        <v>94.5</v>
      </c>
      <c r="AX251" s="31">
        <v>82</v>
      </c>
      <c r="AY251" s="31">
        <v>1140.5</v>
      </c>
      <c r="AZ251" s="31"/>
      <c r="BA251" s="31">
        <v>17.41</v>
      </c>
      <c r="BB251" s="31">
        <v>95.5</v>
      </c>
      <c r="BC251" s="31">
        <v>86.33</v>
      </c>
      <c r="BD251" s="31">
        <v>86.83</v>
      </c>
      <c r="BE251" s="31">
        <v>91.16</v>
      </c>
      <c r="BF251" s="31"/>
      <c r="BG251">
        <v>4956</v>
      </c>
      <c r="BJ251" s="30">
        <f t="shared" si="25"/>
        <v>1258.5</v>
      </c>
      <c r="BK251" s="30">
        <f t="shared" si="26"/>
        <v>1233</v>
      </c>
      <c r="BL251" s="30">
        <f t="shared" si="27"/>
        <v>1122</v>
      </c>
      <c r="BN251" s="30">
        <f t="shared" si="28"/>
        <v>0</v>
      </c>
      <c r="BO251" s="30">
        <f t="shared" si="29"/>
        <v>0</v>
      </c>
      <c r="BP251" s="30">
        <f t="shared" si="30"/>
        <v>0</v>
      </c>
    </row>
    <row r="252" spans="1:68" x14ac:dyDescent="0.35">
      <c r="A252" s="26" t="s">
        <v>511</v>
      </c>
      <c r="B252" t="s">
        <v>7373</v>
      </c>
      <c r="C252" s="25" t="s">
        <v>10</v>
      </c>
      <c r="E252" s="31">
        <v>10.25</v>
      </c>
      <c r="F252" s="31">
        <v>94.5</v>
      </c>
      <c r="G252" s="31">
        <v>85.5</v>
      </c>
      <c r="H252" s="31">
        <v>83.5</v>
      </c>
      <c r="I252" s="31">
        <v>80</v>
      </c>
      <c r="J252" s="31">
        <v>86</v>
      </c>
      <c r="K252" s="31">
        <v>105.5</v>
      </c>
      <c r="L252" s="31">
        <v>83</v>
      </c>
      <c r="M252" s="31">
        <v>87.5</v>
      </c>
      <c r="N252" s="31">
        <v>80.5</v>
      </c>
      <c r="O252" s="31">
        <v>92</v>
      </c>
      <c r="P252" s="31">
        <v>84</v>
      </c>
      <c r="Q252" s="31">
        <v>73.5</v>
      </c>
      <c r="R252" s="31">
        <v>85</v>
      </c>
      <c r="S252" s="31">
        <v>1130.75</v>
      </c>
      <c r="T252" s="31"/>
      <c r="U252" s="31">
        <v>8.25</v>
      </c>
      <c r="V252" s="31">
        <v>98.5</v>
      </c>
      <c r="W252" s="31">
        <v>90</v>
      </c>
      <c r="X252" s="31">
        <v>79.5</v>
      </c>
      <c r="Y252" s="31">
        <v>80</v>
      </c>
      <c r="Z252" s="31">
        <v>82.5</v>
      </c>
      <c r="AA252" s="31">
        <v>87.5</v>
      </c>
      <c r="AB252" s="31">
        <v>103</v>
      </c>
      <c r="AC252" s="31">
        <v>79.5</v>
      </c>
      <c r="AD252" s="31">
        <v>85.5</v>
      </c>
      <c r="AE252" s="31">
        <v>79</v>
      </c>
      <c r="AF252" s="31">
        <v>84.5</v>
      </c>
      <c r="AG252" s="31">
        <v>78.5</v>
      </c>
      <c r="AH252" s="31">
        <v>74</v>
      </c>
      <c r="AI252" s="31">
        <v>1110.25</v>
      </c>
      <c r="AJ252" s="31"/>
      <c r="AK252" s="31">
        <v>10.25</v>
      </c>
      <c r="AL252" s="31">
        <v>78</v>
      </c>
      <c r="AM252" s="31">
        <v>102.5</v>
      </c>
      <c r="AN252" s="31">
        <v>93.5</v>
      </c>
      <c r="AO252" s="31">
        <v>82.5</v>
      </c>
      <c r="AP252" s="31">
        <v>81.5</v>
      </c>
      <c r="AQ252" s="31">
        <v>85</v>
      </c>
      <c r="AR252" s="31">
        <v>89.5</v>
      </c>
      <c r="AS252" s="31">
        <v>110</v>
      </c>
      <c r="AT252" s="31">
        <v>73.5</v>
      </c>
      <c r="AU252" s="31">
        <v>88</v>
      </c>
      <c r="AV252" s="31">
        <v>69</v>
      </c>
      <c r="AW252" s="31">
        <v>75</v>
      </c>
      <c r="AX252" s="31">
        <v>73</v>
      </c>
      <c r="AY252" s="31">
        <v>1111.25</v>
      </c>
      <c r="AZ252" s="31"/>
      <c r="BA252" s="31">
        <v>9.58</v>
      </c>
      <c r="BB252" s="31">
        <v>90.33</v>
      </c>
      <c r="BC252" s="31">
        <v>92.66</v>
      </c>
      <c r="BD252" s="31">
        <v>85.5</v>
      </c>
      <c r="BE252" s="31">
        <v>80.83</v>
      </c>
      <c r="BF252" s="31"/>
      <c r="BG252">
        <v>12940</v>
      </c>
      <c r="BJ252" s="30">
        <f t="shared" si="25"/>
        <v>1120.5</v>
      </c>
      <c r="BK252" s="30">
        <f t="shared" si="26"/>
        <v>1102</v>
      </c>
      <c r="BL252" s="30">
        <f t="shared" si="27"/>
        <v>1101</v>
      </c>
      <c r="BN252" s="30">
        <f t="shared" si="28"/>
        <v>0</v>
      </c>
      <c r="BO252" s="30">
        <f t="shared" si="29"/>
        <v>0</v>
      </c>
      <c r="BP252" s="30">
        <f t="shared" si="30"/>
        <v>0</v>
      </c>
    </row>
    <row r="253" spans="1:68" x14ac:dyDescent="0.35">
      <c r="A253" s="26" t="s">
        <v>514</v>
      </c>
      <c r="B253" t="s">
        <v>7364</v>
      </c>
      <c r="C253" s="25" t="s">
        <v>10</v>
      </c>
      <c r="E253" s="31">
        <v>5</v>
      </c>
      <c r="F253" s="31">
        <v>32.5</v>
      </c>
      <c r="G253" s="31">
        <v>26</v>
      </c>
      <c r="H253" s="31">
        <v>39</v>
      </c>
      <c r="I253" s="31">
        <v>25.5</v>
      </c>
      <c r="J253" s="31">
        <v>34</v>
      </c>
      <c r="K253" s="31">
        <v>40.5</v>
      </c>
      <c r="L253" s="31">
        <v>41.5</v>
      </c>
      <c r="M253" s="31">
        <v>32.5</v>
      </c>
      <c r="N253" s="31">
        <v>32</v>
      </c>
      <c r="O253" s="31">
        <v>46.5</v>
      </c>
      <c r="P253" s="31">
        <v>38</v>
      </c>
      <c r="Q253" s="31">
        <v>42.5</v>
      </c>
      <c r="R253" s="31">
        <v>48</v>
      </c>
      <c r="S253" s="31">
        <v>483.5</v>
      </c>
      <c r="T253" s="31"/>
      <c r="U253" s="31">
        <v>3.25</v>
      </c>
      <c r="V253" s="31">
        <v>38.5</v>
      </c>
      <c r="W253" s="31">
        <v>32.5</v>
      </c>
      <c r="X253" s="31">
        <v>26.5</v>
      </c>
      <c r="Y253" s="31">
        <v>37</v>
      </c>
      <c r="Z253" s="31">
        <v>22.5</v>
      </c>
      <c r="AA253" s="31">
        <v>36</v>
      </c>
      <c r="AB253" s="31">
        <v>46.5</v>
      </c>
      <c r="AC253" s="31">
        <v>45.5</v>
      </c>
      <c r="AD253" s="31">
        <v>35.5</v>
      </c>
      <c r="AE253" s="31">
        <v>36</v>
      </c>
      <c r="AF253" s="31">
        <v>48</v>
      </c>
      <c r="AG253" s="31">
        <v>39</v>
      </c>
      <c r="AH253" s="31">
        <v>42</v>
      </c>
      <c r="AI253" s="31">
        <v>488.75</v>
      </c>
      <c r="AJ253" s="31"/>
      <c r="AK253" s="31">
        <v>3.75</v>
      </c>
      <c r="AL253" s="31">
        <v>36</v>
      </c>
      <c r="AM253" s="31">
        <v>40</v>
      </c>
      <c r="AN253" s="31">
        <v>34.5</v>
      </c>
      <c r="AO253" s="31">
        <v>26</v>
      </c>
      <c r="AP253" s="31">
        <v>35.5</v>
      </c>
      <c r="AQ253" s="31">
        <v>24.5</v>
      </c>
      <c r="AR253" s="31">
        <v>35</v>
      </c>
      <c r="AS253" s="31">
        <v>45.5</v>
      </c>
      <c r="AT253" s="31">
        <v>44</v>
      </c>
      <c r="AU253" s="31">
        <v>36</v>
      </c>
      <c r="AV253" s="31">
        <v>38</v>
      </c>
      <c r="AW253" s="31">
        <v>46</v>
      </c>
      <c r="AX253" s="31">
        <v>36</v>
      </c>
      <c r="AY253" s="31">
        <v>480.75</v>
      </c>
      <c r="AZ253" s="31"/>
      <c r="BA253" s="31">
        <v>4</v>
      </c>
      <c r="BB253" s="31">
        <v>35.659999999999997</v>
      </c>
      <c r="BC253" s="31">
        <v>32.83</v>
      </c>
      <c r="BD253" s="31">
        <v>33.33</v>
      </c>
      <c r="BE253" s="31">
        <v>29.5</v>
      </c>
      <c r="BF253" s="31"/>
      <c r="BG253">
        <v>13705</v>
      </c>
      <c r="BJ253" s="30">
        <f t="shared" si="25"/>
        <v>478.5</v>
      </c>
      <c r="BK253" s="30">
        <f t="shared" si="26"/>
        <v>485.5</v>
      </c>
      <c r="BL253" s="30">
        <f t="shared" si="27"/>
        <v>477</v>
      </c>
      <c r="BN253" s="30">
        <f t="shared" si="28"/>
        <v>0</v>
      </c>
      <c r="BO253" s="30">
        <f t="shared" si="29"/>
        <v>0</v>
      </c>
      <c r="BP253" s="30">
        <f t="shared" si="30"/>
        <v>0</v>
      </c>
    </row>
    <row r="254" spans="1:68" x14ac:dyDescent="0.35">
      <c r="A254" s="26" t="s">
        <v>516</v>
      </c>
      <c r="B254" t="s">
        <v>7353</v>
      </c>
      <c r="C254" s="25" t="s">
        <v>10</v>
      </c>
      <c r="E254" s="31">
        <v>3.25</v>
      </c>
      <c r="F254" s="31">
        <v>27.5</v>
      </c>
      <c r="G254" s="31">
        <v>22</v>
      </c>
      <c r="H254" s="31">
        <v>25.5</v>
      </c>
      <c r="I254" s="31">
        <v>25</v>
      </c>
      <c r="J254" s="31">
        <v>28</v>
      </c>
      <c r="K254" s="31">
        <v>28</v>
      </c>
      <c r="L254" s="31">
        <v>24.5</v>
      </c>
      <c r="M254" s="31">
        <v>21.5</v>
      </c>
      <c r="N254" s="31">
        <v>28</v>
      </c>
      <c r="O254" s="31">
        <v>26</v>
      </c>
      <c r="P254" s="31">
        <v>21.5</v>
      </c>
      <c r="Q254" s="31">
        <v>32</v>
      </c>
      <c r="R254" s="31">
        <v>26.5</v>
      </c>
      <c r="S254" s="31">
        <v>339.25</v>
      </c>
      <c r="T254" s="31"/>
      <c r="U254" s="31">
        <v>3</v>
      </c>
      <c r="V254" s="31">
        <v>38.5</v>
      </c>
      <c r="W254" s="31">
        <v>24</v>
      </c>
      <c r="X254" s="31">
        <v>21</v>
      </c>
      <c r="Y254" s="31">
        <v>25.5</v>
      </c>
      <c r="Z254" s="31">
        <v>27.5</v>
      </c>
      <c r="AA254" s="31">
        <v>29.5</v>
      </c>
      <c r="AB254" s="31">
        <v>27</v>
      </c>
      <c r="AC254" s="31">
        <v>21.5</v>
      </c>
      <c r="AD254" s="31">
        <v>23</v>
      </c>
      <c r="AE254" s="31">
        <v>29.5</v>
      </c>
      <c r="AF254" s="31">
        <v>25</v>
      </c>
      <c r="AG254" s="31">
        <v>19</v>
      </c>
      <c r="AH254" s="31">
        <v>28</v>
      </c>
      <c r="AI254" s="31">
        <v>342</v>
      </c>
      <c r="AJ254" s="31"/>
      <c r="AK254" s="31">
        <v>4.5</v>
      </c>
      <c r="AL254" s="31">
        <v>24.5</v>
      </c>
      <c r="AM254" s="31">
        <v>35.5</v>
      </c>
      <c r="AN254" s="31">
        <v>20.5</v>
      </c>
      <c r="AO254" s="31">
        <v>21</v>
      </c>
      <c r="AP254" s="31">
        <v>25.5</v>
      </c>
      <c r="AQ254" s="31">
        <v>26.5</v>
      </c>
      <c r="AR254" s="31">
        <v>29.5</v>
      </c>
      <c r="AS254" s="31">
        <v>25.5</v>
      </c>
      <c r="AT254" s="31">
        <v>26</v>
      </c>
      <c r="AU254" s="31">
        <v>20</v>
      </c>
      <c r="AV254" s="31">
        <v>28</v>
      </c>
      <c r="AW254" s="31">
        <v>26.5</v>
      </c>
      <c r="AX254" s="31">
        <v>18.5</v>
      </c>
      <c r="AY254" s="31">
        <v>332</v>
      </c>
      <c r="AZ254" s="31"/>
      <c r="BA254" s="31">
        <v>3.58</v>
      </c>
      <c r="BB254" s="31">
        <v>30.16</v>
      </c>
      <c r="BC254" s="31">
        <v>27.16</v>
      </c>
      <c r="BD254" s="31">
        <v>22.33</v>
      </c>
      <c r="BE254" s="31">
        <v>23.83</v>
      </c>
      <c r="BF254" s="31"/>
      <c r="BG254">
        <v>8946</v>
      </c>
      <c r="BJ254" s="30">
        <f t="shared" si="25"/>
        <v>336</v>
      </c>
      <c r="BK254" s="30">
        <f t="shared" si="26"/>
        <v>339</v>
      </c>
      <c r="BL254" s="30">
        <f t="shared" si="27"/>
        <v>327.5</v>
      </c>
      <c r="BN254" s="30">
        <f t="shared" si="28"/>
        <v>0</v>
      </c>
      <c r="BO254" s="30">
        <f t="shared" si="29"/>
        <v>0</v>
      </c>
      <c r="BP254" s="30">
        <f t="shared" si="30"/>
        <v>0</v>
      </c>
    </row>
    <row r="255" spans="1:68" x14ac:dyDescent="0.35">
      <c r="A255" s="26" t="s">
        <v>1774</v>
      </c>
      <c r="B255" t="s">
        <v>7344</v>
      </c>
      <c r="C255" s="25" t="s">
        <v>10</v>
      </c>
      <c r="E255" s="31">
        <v>2</v>
      </c>
      <c r="F255" s="31">
        <v>27</v>
      </c>
      <c r="G255" s="31">
        <v>25.5</v>
      </c>
      <c r="H255" s="31">
        <v>22</v>
      </c>
      <c r="I255" s="31">
        <v>28</v>
      </c>
      <c r="J255" s="31">
        <v>18.5</v>
      </c>
      <c r="K255" s="31">
        <v>33.5</v>
      </c>
      <c r="L255" s="31">
        <v>28.5</v>
      </c>
      <c r="M255" s="31">
        <v>35.5</v>
      </c>
      <c r="N255" s="31">
        <v>29</v>
      </c>
      <c r="O255" s="31">
        <v>31.5</v>
      </c>
      <c r="P255" s="31">
        <v>26</v>
      </c>
      <c r="Q255" s="31">
        <v>33.5</v>
      </c>
      <c r="R255" s="31">
        <v>22.5</v>
      </c>
      <c r="S255" s="31">
        <v>363</v>
      </c>
      <c r="T255" s="31"/>
      <c r="U255" s="31">
        <v>3</v>
      </c>
      <c r="V255" s="31">
        <v>21</v>
      </c>
      <c r="W255" s="31">
        <v>25</v>
      </c>
      <c r="X255" s="31">
        <v>24.5</v>
      </c>
      <c r="Y255" s="31">
        <v>22.5</v>
      </c>
      <c r="Z255" s="31">
        <v>26</v>
      </c>
      <c r="AA255" s="31">
        <v>18.5</v>
      </c>
      <c r="AB255" s="31">
        <v>34</v>
      </c>
      <c r="AC255" s="31">
        <v>26</v>
      </c>
      <c r="AD255" s="31">
        <v>36</v>
      </c>
      <c r="AE255" s="31">
        <v>31</v>
      </c>
      <c r="AF255" s="31">
        <v>29</v>
      </c>
      <c r="AG255" s="31">
        <v>23</v>
      </c>
      <c r="AH255" s="31">
        <v>33</v>
      </c>
      <c r="AI255" s="31">
        <v>352.5</v>
      </c>
      <c r="AJ255" s="31"/>
      <c r="AK255" s="31">
        <v>1</v>
      </c>
      <c r="AL255" s="31">
        <v>24</v>
      </c>
      <c r="AM255" s="31">
        <v>19.5</v>
      </c>
      <c r="AN255" s="31">
        <v>22</v>
      </c>
      <c r="AO255" s="31">
        <v>23.5</v>
      </c>
      <c r="AP255" s="31">
        <v>21</v>
      </c>
      <c r="AQ255" s="31">
        <v>25.5</v>
      </c>
      <c r="AR255" s="31">
        <v>16</v>
      </c>
      <c r="AS255" s="31">
        <v>35</v>
      </c>
      <c r="AT255" s="31">
        <v>25</v>
      </c>
      <c r="AU255" s="31">
        <v>33</v>
      </c>
      <c r="AV255" s="31">
        <v>30</v>
      </c>
      <c r="AW255" s="31">
        <v>29</v>
      </c>
      <c r="AX255" s="31">
        <v>25.5</v>
      </c>
      <c r="AY255" s="31">
        <v>330</v>
      </c>
      <c r="AZ255" s="31"/>
      <c r="BA255" s="31">
        <v>2</v>
      </c>
      <c r="BB255" s="31">
        <v>24</v>
      </c>
      <c r="BC255" s="31">
        <v>23.33</v>
      </c>
      <c r="BD255" s="31">
        <v>22.83</v>
      </c>
      <c r="BE255" s="31">
        <v>24.66</v>
      </c>
      <c r="BF255" s="31"/>
      <c r="BG255">
        <v>11011</v>
      </c>
      <c r="BJ255" s="30">
        <f t="shared" si="25"/>
        <v>361</v>
      </c>
      <c r="BK255" s="30">
        <f t="shared" si="26"/>
        <v>349.5</v>
      </c>
      <c r="BL255" s="30">
        <f t="shared" si="27"/>
        <v>329</v>
      </c>
      <c r="BN255" s="30">
        <f t="shared" si="28"/>
        <v>0</v>
      </c>
      <c r="BO255" s="30">
        <f t="shared" si="29"/>
        <v>0</v>
      </c>
      <c r="BP255" s="30">
        <f t="shared" si="30"/>
        <v>0</v>
      </c>
    </row>
    <row r="256" spans="1:68" x14ac:dyDescent="0.35">
      <c r="A256" s="26" t="s">
        <v>519</v>
      </c>
      <c r="B256" t="s">
        <v>7335</v>
      </c>
      <c r="C256" s="25" t="s">
        <v>10</v>
      </c>
      <c r="E256" s="31">
        <v>7.5</v>
      </c>
      <c r="F256" s="31">
        <v>72.5</v>
      </c>
      <c r="G256" s="31">
        <v>92</v>
      </c>
      <c r="H256" s="31">
        <v>81.5</v>
      </c>
      <c r="I256" s="31">
        <v>83.5</v>
      </c>
      <c r="J256" s="31">
        <v>90.5</v>
      </c>
      <c r="K256" s="31">
        <v>88</v>
      </c>
      <c r="L256" s="31">
        <v>95</v>
      </c>
      <c r="M256" s="31">
        <v>104</v>
      </c>
      <c r="N256" s="31">
        <v>100.5</v>
      </c>
      <c r="O256" s="31">
        <v>80.5</v>
      </c>
      <c r="P256" s="31">
        <v>76</v>
      </c>
      <c r="Q256" s="31">
        <v>76.5</v>
      </c>
      <c r="R256" s="31">
        <v>104.5</v>
      </c>
      <c r="S256" s="31">
        <v>1152.5</v>
      </c>
      <c r="T256" s="31"/>
      <c r="U256" s="31">
        <v>9.5</v>
      </c>
      <c r="V256" s="31">
        <v>86</v>
      </c>
      <c r="W256" s="31">
        <v>86</v>
      </c>
      <c r="X256" s="31">
        <v>85.5</v>
      </c>
      <c r="Y256" s="31">
        <v>84.5</v>
      </c>
      <c r="Z256" s="31">
        <v>80</v>
      </c>
      <c r="AA256" s="31">
        <v>81.5</v>
      </c>
      <c r="AB256" s="31">
        <v>85.5</v>
      </c>
      <c r="AC256" s="31">
        <v>97</v>
      </c>
      <c r="AD256" s="31">
        <v>100</v>
      </c>
      <c r="AE256" s="31">
        <v>94.5</v>
      </c>
      <c r="AF256" s="31">
        <v>78</v>
      </c>
      <c r="AG256" s="31">
        <v>72.5</v>
      </c>
      <c r="AH256" s="31">
        <v>83</v>
      </c>
      <c r="AI256" s="31">
        <v>1123.5</v>
      </c>
      <c r="AJ256" s="31"/>
      <c r="AK256" s="31">
        <v>8</v>
      </c>
      <c r="AL256" s="31">
        <v>116.5</v>
      </c>
      <c r="AM256" s="31">
        <v>80.5</v>
      </c>
      <c r="AN256" s="31">
        <v>81</v>
      </c>
      <c r="AO256" s="31">
        <v>89</v>
      </c>
      <c r="AP256" s="31">
        <v>89.5</v>
      </c>
      <c r="AQ256" s="31">
        <v>81.5</v>
      </c>
      <c r="AR256" s="31">
        <v>78.5</v>
      </c>
      <c r="AS256" s="31">
        <v>86</v>
      </c>
      <c r="AT256" s="31">
        <v>87.5</v>
      </c>
      <c r="AU256" s="31">
        <v>102.5</v>
      </c>
      <c r="AV256" s="31">
        <v>88.5</v>
      </c>
      <c r="AW256" s="31">
        <v>75</v>
      </c>
      <c r="AX256" s="31">
        <v>66.5</v>
      </c>
      <c r="AY256" s="31">
        <v>1130.5</v>
      </c>
      <c r="AZ256" s="31"/>
      <c r="BA256" s="31">
        <v>8.33</v>
      </c>
      <c r="BB256" s="31">
        <v>91.66</v>
      </c>
      <c r="BC256" s="31">
        <v>86.16</v>
      </c>
      <c r="BD256" s="31">
        <v>82.66</v>
      </c>
      <c r="BE256" s="31">
        <v>85.66</v>
      </c>
      <c r="BF256" s="31"/>
      <c r="BG256">
        <v>3359</v>
      </c>
      <c r="BJ256" s="30">
        <f t="shared" si="25"/>
        <v>1145</v>
      </c>
      <c r="BK256" s="30">
        <f t="shared" si="26"/>
        <v>1114</v>
      </c>
      <c r="BL256" s="30">
        <f t="shared" si="27"/>
        <v>1122.5</v>
      </c>
      <c r="BN256" s="30">
        <f t="shared" si="28"/>
        <v>0</v>
      </c>
      <c r="BO256" s="30">
        <f t="shared" si="29"/>
        <v>0</v>
      </c>
      <c r="BP256" s="30">
        <f t="shared" si="30"/>
        <v>0</v>
      </c>
    </row>
    <row r="257" spans="1:68" x14ac:dyDescent="0.35">
      <c r="A257" s="26" t="s">
        <v>1776</v>
      </c>
      <c r="B257" t="s">
        <v>7327</v>
      </c>
      <c r="C257" s="25" t="s">
        <v>10</v>
      </c>
      <c r="E257" s="31">
        <v>1.5</v>
      </c>
      <c r="F257" s="31">
        <v>21</v>
      </c>
      <c r="G257" s="31">
        <v>34.5</v>
      </c>
      <c r="H257" s="31">
        <v>23</v>
      </c>
      <c r="I257" s="31">
        <v>26.5</v>
      </c>
      <c r="J257" s="31">
        <v>33.5</v>
      </c>
      <c r="K257" s="31">
        <v>24</v>
      </c>
      <c r="L257" s="31">
        <v>24.5</v>
      </c>
      <c r="M257" s="31">
        <v>30</v>
      </c>
      <c r="N257" s="31">
        <v>31</v>
      </c>
      <c r="O257" s="31">
        <v>30.5</v>
      </c>
      <c r="P257" s="31">
        <v>19</v>
      </c>
      <c r="Q257" s="31">
        <v>26</v>
      </c>
      <c r="R257" s="31">
        <v>30.5</v>
      </c>
      <c r="S257" s="31">
        <v>355.5</v>
      </c>
      <c r="T257" s="31"/>
      <c r="U257" s="31">
        <v>2</v>
      </c>
      <c r="V257" s="31">
        <v>26.5</v>
      </c>
      <c r="W257" s="31">
        <v>20</v>
      </c>
      <c r="X257" s="31">
        <v>34</v>
      </c>
      <c r="Y257" s="31">
        <v>20</v>
      </c>
      <c r="Z257" s="31">
        <v>28</v>
      </c>
      <c r="AA257" s="31">
        <v>35</v>
      </c>
      <c r="AB257" s="31">
        <v>25</v>
      </c>
      <c r="AC257" s="31">
        <v>21.5</v>
      </c>
      <c r="AD257" s="31">
        <v>30.5</v>
      </c>
      <c r="AE257" s="31">
        <v>35.5</v>
      </c>
      <c r="AF257" s="31">
        <v>31.5</v>
      </c>
      <c r="AG257" s="31">
        <v>18</v>
      </c>
      <c r="AH257" s="31">
        <v>26</v>
      </c>
      <c r="AI257" s="31">
        <v>353.5</v>
      </c>
      <c r="AJ257" s="31"/>
      <c r="AK257" s="31">
        <v>3.5</v>
      </c>
      <c r="AL257" s="31">
        <v>28.5</v>
      </c>
      <c r="AM257" s="31">
        <v>29</v>
      </c>
      <c r="AN257" s="31">
        <v>22.5</v>
      </c>
      <c r="AO257" s="31">
        <v>35.5</v>
      </c>
      <c r="AP257" s="31">
        <v>21</v>
      </c>
      <c r="AQ257" s="31">
        <v>30.5</v>
      </c>
      <c r="AR257" s="31">
        <v>35</v>
      </c>
      <c r="AS257" s="31">
        <v>23.5</v>
      </c>
      <c r="AT257" s="31">
        <v>21</v>
      </c>
      <c r="AU257" s="31">
        <v>31</v>
      </c>
      <c r="AV257" s="31">
        <v>32.5</v>
      </c>
      <c r="AW257" s="31">
        <v>33.5</v>
      </c>
      <c r="AX257" s="31">
        <v>17.5</v>
      </c>
      <c r="AY257" s="31">
        <v>364.5</v>
      </c>
      <c r="AZ257" s="31"/>
      <c r="BA257" s="31">
        <v>2.33</v>
      </c>
      <c r="BB257" s="31">
        <v>25.33</v>
      </c>
      <c r="BC257" s="31">
        <v>27.83</v>
      </c>
      <c r="BD257" s="31">
        <v>26.5</v>
      </c>
      <c r="BE257" s="31">
        <v>27.33</v>
      </c>
      <c r="BF257" s="31"/>
      <c r="BG257">
        <v>10150</v>
      </c>
      <c r="BJ257" s="30">
        <f t="shared" si="25"/>
        <v>354</v>
      </c>
      <c r="BK257" s="30">
        <f t="shared" si="26"/>
        <v>351.5</v>
      </c>
      <c r="BL257" s="30">
        <f t="shared" si="27"/>
        <v>361</v>
      </c>
      <c r="BN257" s="30">
        <f t="shared" si="28"/>
        <v>0</v>
      </c>
      <c r="BO257" s="30">
        <f t="shared" si="29"/>
        <v>0</v>
      </c>
      <c r="BP257" s="30">
        <f t="shared" si="30"/>
        <v>0</v>
      </c>
    </row>
    <row r="258" spans="1:68" x14ac:dyDescent="0.35">
      <c r="A258" s="26" t="s">
        <v>521</v>
      </c>
      <c r="B258" t="s">
        <v>7318</v>
      </c>
      <c r="C258" s="25" t="s">
        <v>10</v>
      </c>
      <c r="E258" s="31">
        <v>3.5</v>
      </c>
      <c r="F258" s="31">
        <v>41</v>
      </c>
      <c r="G258" s="31">
        <v>47.5</v>
      </c>
      <c r="H258" s="31">
        <v>39</v>
      </c>
      <c r="I258" s="31">
        <v>44</v>
      </c>
      <c r="J258" s="31">
        <v>43.5</v>
      </c>
      <c r="K258" s="31">
        <v>55.5</v>
      </c>
      <c r="L258" s="31">
        <v>58</v>
      </c>
      <c r="M258" s="31">
        <v>53.5</v>
      </c>
      <c r="N258" s="31">
        <v>60.5</v>
      </c>
      <c r="O258" s="31">
        <v>46.5</v>
      </c>
      <c r="P258" s="31">
        <v>57.5</v>
      </c>
      <c r="Q258" s="31">
        <v>62</v>
      </c>
      <c r="R258" s="31">
        <v>53.5</v>
      </c>
      <c r="S258" s="31">
        <v>665.5</v>
      </c>
      <c r="T258" s="31"/>
      <c r="U258" s="31">
        <v>3.5</v>
      </c>
      <c r="V258" s="31">
        <v>55.5</v>
      </c>
      <c r="W258" s="31">
        <v>41</v>
      </c>
      <c r="X258" s="31">
        <v>47.5</v>
      </c>
      <c r="Y258" s="31">
        <v>38.5</v>
      </c>
      <c r="Z258" s="31">
        <v>43.5</v>
      </c>
      <c r="AA258" s="31">
        <v>46.5</v>
      </c>
      <c r="AB258" s="31">
        <v>58</v>
      </c>
      <c r="AC258" s="31">
        <v>57.5</v>
      </c>
      <c r="AD258" s="31">
        <v>54</v>
      </c>
      <c r="AE258" s="31">
        <v>60</v>
      </c>
      <c r="AF258" s="31">
        <v>49.5</v>
      </c>
      <c r="AG258" s="31">
        <v>54.5</v>
      </c>
      <c r="AH258" s="31">
        <v>63</v>
      </c>
      <c r="AI258" s="31">
        <v>672.5</v>
      </c>
      <c r="AJ258" s="31"/>
      <c r="AK258" s="31">
        <v>7.25</v>
      </c>
      <c r="AL258" s="31">
        <v>46</v>
      </c>
      <c r="AM258" s="31">
        <v>51</v>
      </c>
      <c r="AN258" s="31">
        <v>38</v>
      </c>
      <c r="AO258" s="31">
        <v>56</v>
      </c>
      <c r="AP258" s="31">
        <v>40.5</v>
      </c>
      <c r="AQ258" s="31">
        <v>48</v>
      </c>
      <c r="AR258" s="31">
        <v>45.5</v>
      </c>
      <c r="AS258" s="31">
        <v>59.5</v>
      </c>
      <c r="AT258" s="31">
        <v>64</v>
      </c>
      <c r="AU258" s="31">
        <v>60.5</v>
      </c>
      <c r="AV258" s="31">
        <v>56.5</v>
      </c>
      <c r="AW258" s="31">
        <v>48.5</v>
      </c>
      <c r="AX258" s="31">
        <v>59</v>
      </c>
      <c r="AY258" s="31">
        <v>680.25</v>
      </c>
      <c r="AZ258" s="31"/>
      <c r="BA258" s="31">
        <v>4.75</v>
      </c>
      <c r="BB258" s="31">
        <v>47.5</v>
      </c>
      <c r="BC258" s="31">
        <v>46.5</v>
      </c>
      <c r="BD258" s="31">
        <v>41.5</v>
      </c>
      <c r="BE258" s="31">
        <v>46.16</v>
      </c>
      <c r="BF258" s="31"/>
      <c r="BG258">
        <v>8282</v>
      </c>
      <c r="BJ258" s="30">
        <f t="shared" si="25"/>
        <v>662</v>
      </c>
      <c r="BK258" s="30">
        <f t="shared" si="26"/>
        <v>669</v>
      </c>
      <c r="BL258" s="30">
        <f t="shared" si="27"/>
        <v>673</v>
      </c>
      <c r="BN258" s="30">
        <f t="shared" si="28"/>
        <v>0</v>
      </c>
      <c r="BO258" s="30">
        <f t="shared" si="29"/>
        <v>0</v>
      </c>
      <c r="BP258" s="30">
        <f t="shared" si="30"/>
        <v>0</v>
      </c>
    </row>
    <row r="259" spans="1:68" x14ac:dyDescent="0.35">
      <c r="A259" s="26" t="s">
        <v>524</v>
      </c>
      <c r="B259" t="s">
        <v>7308</v>
      </c>
      <c r="C259" s="25" t="s">
        <v>10</v>
      </c>
      <c r="E259" s="31">
        <v>4</v>
      </c>
      <c r="F259" s="31">
        <v>27.5</v>
      </c>
      <c r="G259" s="31">
        <v>24.5</v>
      </c>
      <c r="H259" s="31">
        <v>23</v>
      </c>
      <c r="I259" s="31">
        <v>20.5</v>
      </c>
      <c r="J259" s="31">
        <v>25.5</v>
      </c>
      <c r="K259" s="31">
        <v>30.5</v>
      </c>
      <c r="L259" s="31">
        <v>25.5</v>
      </c>
      <c r="M259" s="31">
        <v>24.5</v>
      </c>
      <c r="N259" s="31">
        <v>13.5</v>
      </c>
      <c r="O259" s="31">
        <v>19</v>
      </c>
      <c r="P259" s="31">
        <v>12</v>
      </c>
      <c r="Q259" s="31">
        <v>5.5</v>
      </c>
      <c r="R259" s="31">
        <v>15</v>
      </c>
      <c r="S259" s="31">
        <v>270.5</v>
      </c>
      <c r="T259" s="31"/>
      <c r="U259" s="31">
        <v>3.25</v>
      </c>
      <c r="V259" s="31">
        <v>21.5</v>
      </c>
      <c r="W259" s="31">
        <v>26</v>
      </c>
      <c r="X259" s="31">
        <v>30.5</v>
      </c>
      <c r="Y259" s="31">
        <v>21.5</v>
      </c>
      <c r="Z259" s="31">
        <v>20</v>
      </c>
      <c r="AA259" s="31">
        <v>22.5</v>
      </c>
      <c r="AB259" s="31">
        <v>26.5</v>
      </c>
      <c r="AC259" s="31">
        <v>30</v>
      </c>
      <c r="AD259" s="31">
        <v>23.5</v>
      </c>
      <c r="AE259" s="31">
        <v>12.5</v>
      </c>
      <c r="AF259" s="31">
        <v>16</v>
      </c>
      <c r="AG259" s="31">
        <v>12.5</v>
      </c>
      <c r="AH259" s="31">
        <v>5</v>
      </c>
      <c r="AI259" s="31">
        <v>271.25</v>
      </c>
      <c r="AJ259" s="31"/>
      <c r="AK259" s="31">
        <v>2.25</v>
      </c>
      <c r="AL259" s="31">
        <v>20</v>
      </c>
      <c r="AM259" s="31">
        <v>20</v>
      </c>
      <c r="AN259" s="31">
        <v>26</v>
      </c>
      <c r="AO259" s="31">
        <v>27.5</v>
      </c>
      <c r="AP259" s="31">
        <v>20.5</v>
      </c>
      <c r="AQ259" s="31">
        <v>22</v>
      </c>
      <c r="AR259" s="31">
        <v>23</v>
      </c>
      <c r="AS259" s="31">
        <v>29.5</v>
      </c>
      <c r="AT259" s="31">
        <v>27</v>
      </c>
      <c r="AU259" s="31">
        <v>21.5</v>
      </c>
      <c r="AV259" s="31">
        <v>11.5</v>
      </c>
      <c r="AW259" s="31">
        <v>14.5</v>
      </c>
      <c r="AX259" s="31">
        <v>9</v>
      </c>
      <c r="AY259" s="31">
        <v>274.25</v>
      </c>
      <c r="AZ259" s="31"/>
      <c r="BA259" s="31">
        <v>3.16</v>
      </c>
      <c r="BB259" s="31">
        <v>23</v>
      </c>
      <c r="BC259" s="31">
        <v>23.5</v>
      </c>
      <c r="BD259" s="31">
        <v>26.5</v>
      </c>
      <c r="BE259" s="31">
        <v>23.16</v>
      </c>
      <c r="BF259" s="31"/>
      <c r="BG259">
        <v>4427</v>
      </c>
      <c r="BJ259" s="30">
        <f t="shared" si="25"/>
        <v>266.5</v>
      </c>
      <c r="BK259" s="30">
        <f t="shared" si="26"/>
        <v>268</v>
      </c>
      <c r="BL259" s="30">
        <f t="shared" si="27"/>
        <v>272</v>
      </c>
      <c r="BN259" s="30">
        <f t="shared" si="28"/>
        <v>0</v>
      </c>
      <c r="BO259" s="30">
        <f t="shared" si="29"/>
        <v>0</v>
      </c>
      <c r="BP259" s="30">
        <f t="shared" si="30"/>
        <v>0</v>
      </c>
    </row>
    <row r="260" spans="1:68" x14ac:dyDescent="0.35">
      <c r="A260" s="26" t="s">
        <v>527</v>
      </c>
      <c r="B260" t="s">
        <v>7298</v>
      </c>
      <c r="C260" s="25" t="s">
        <v>10</v>
      </c>
      <c r="E260" s="31">
        <v>6.25</v>
      </c>
      <c r="F260" s="31">
        <v>42</v>
      </c>
      <c r="G260" s="31">
        <v>36</v>
      </c>
      <c r="H260" s="31">
        <v>55</v>
      </c>
      <c r="I260" s="31">
        <v>30</v>
      </c>
      <c r="J260" s="31">
        <v>38.5</v>
      </c>
      <c r="K260" s="31">
        <v>47.5</v>
      </c>
      <c r="L260" s="31">
        <v>47.5</v>
      </c>
      <c r="M260" s="31">
        <v>49</v>
      </c>
      <c r="N260" s="31">
        <v>52.5</v>
      </c>
      <c r="O260" s="31">
        <v>45</v>
      </c>
      <c r="P260" s="31">
        <v>54.5</v>
      </c>
      <c r="Q260" s="31">
        <v>51.5</v>
      </c>
      <c r="R260" s="31">
        <v>36.5</v>
      </c>
      <c r="S260" s="31">
        <v>591.75</v>
      </c>
      <c r="T260" s="31"/>
      <c r="U260" s="31">
        <v>7.25</v>
      </c>
      <c r="V260" s="31">
        <v>29</v>
      </c>
      <c r="W260" s="31">
        <v>44</v>
      </c>
      <c r="X260" s="31">
        <v>39.5</v>
      </c>
      <c r="Y260" s="31">
        <v>47</v>
      </c>
      <c r="Z260" s="31">
        <v>31</v>
      </c>
      <c r="AA260" s="31">
        <v>43.5</v>
      </c>
      <c r="AB260" s="31">
        <v>52</v>
      </c>
      <c r="AC260" s="31">
        <v>45.5</v>
      </c>
      <c r="AD260" s="31">
        <v>44</v>
      </c>
      <c r="AE260" s="31">
        <v>48.5</v>
      </c>
      <c r="AF260" s="31">
        <v>45</v>
      </c>
      <c r="AG260" s="31">
        <v>49.5</v>
      </c>
      <c r="AH260" s="31">
        <v>43.5</v>
      </c>
      <c r="AI260" s="31">
        <v>569.25</v>
      </c>
      <c r="AJ260" s="31"/>
      <c r="AK260" s="31">
        <v>5.75</v>
      </c>
      <c r="AL260" s="31">
        <v>32.5</v>
      </c>
      <c r="AM260" s="31">
        <v>28.5</v>
      </c>
      <c r="AN260" s="31">
        <v>39</v>
      </c>
      <c r="AO260" s="31">
        <v>38</v>
      </c>
      <c r="AP260" s="31">
        <v>49</v>
      </c>
      <c r="AQ260" s="31">
        <v>31.5</v>
      </c>
      <c r="AR260" s="31">
        <v>43</v>
      </c>
      <c r="AS260" s="31">
        <v>48</v>
      </c>
      <c r="AT260" s="31">
        <v>46</v>
      </c>
      <c r="AU260" s="31">
        <v>43</v>
      </c>
      <c r="AV260" s="31">
        <v>50.5</v>
      </c>
      <c r="AW260" s="31">
        <v>44.5</v>
      </c>
      <c r="AX260" s="31">
        <v>48.5</v>
      </c>
      <c r="AY260" s="31">
        <v>547.75</v>
      </c>
      <c r="AZ260" s="31"/>
      <c r="BA260" s="31">
        <v>6.41</v>
      </c>
      <c r="BB260" s="31">
        <v>34.5</v>
      </c>
      <c r="BC260" s="31">
        <v>36.159999999999997</v>
      </c>
      <c r="BD260" s="31">
        <v>44.5</v>
      </c>
      <c r="BE260" s="31">
        <v>38.33</v>
      </c>
      <c r="BF260" s="31"/>
      <c r="BG260">
        <v>5351</v>
      </c>
      <c r="BJ260" s="30">
        <f t="shared" si="25"/>
        <v>585.5</v>
      </c>
      <c r="BK260" s="30">
        <f t="shared" si="26"/>
        <v>562</v>
      </c>
      <c r="BL260" s="30">
        <f t="shared" si="27"/>
        <v>542</v>
      </c>
      <c r="BN260" s="30">
        <f t="shared" si="28"/>
        <v>0</v>
      </c>
      <c r="BO260" s="30">
        <f t="shared" si="29"/>
        <v>0</v>
      </c>
      <c r="BP260" s="30">
        <f t="shared" si="30"/>
        <v>0</v>
      </c>
    </row>
    <row r="261" spans="1:68" x14ac:dyDescent="0.35">
      <c r="A261" s="26" t="s">
        <v>529</v>
      </c>
      <c r="B261" t="s">
        <v>7288</v>
      </c>
      <c r="C261" s="25" t="s">
        <v>10</v>
      </c>
      <c r="E261" s="31">
        <v>11.25</v>
      </c>
      <c r="F261" s="31">
        <v>112.5</v>
      </c>
      <c r="G261" s="31">
        <v>104</v>
      </c>
      <c r="H261" s="31">
        <v>103.5</v>
      </c>
      <c r="I261" s="31">
        <v>99</v>
      </c>
      <c r="J261" s="31">
        <v>108</v>
      </c>
      <c r="K261" s="31">
        <v>93.5</v>
      </c>
      <c r="L261" s="31">
        <v>97.5</v>
      </c>
      <c r="M261" s="31">
        <v>106</v>
      </c>
      <c r="N261" s="31">
        <v>95</v>
      </c>
      <c r="O261" s="31">
        <v>106.5</v>
      </c>
      <c r="P261" s="31">
        <v>70</v>
      </c>
      <c r="Q261" s="31">
        <v>100.5</v>
      </c>
      <c r="R261" s="31">
        <v>86</v>
      </c>
      <c r="S261" s="31">
        <v>1293.25</v>
      </c>
      <c r="T261" s="31"/>
      <c r="U261" s="31">
        <v>10</v>
      </c>
      <c r="V261" s="31">
        <v>104</v>
      </c>
      <c r="W261" s="31">
        <v>110</v>
      </c>
      <c r="X261" s="31">
        <v>105</v>
      </c>
      <c r="Y261" s="31">
        <v>103.5</v>
      </c>
      <c r="Z261" s="31">
        <v>97.5</v>
      </c>
      <c r="AA261" s="31">
        <v>103.5</v>
      </c>
      <c r="AB261" s="31">
        <v>98.5</v>
      </c>
      <c r="AC261" s="31">
        <v>95</v>
      </c>
      <c r="AD261" s="31">
        <v>108</v>
      </c>
      <c r="AE261" s="31">
        <v>101.5</v>
      </c>
      <c r="AF261" s="31">
        <v>95.5</v>
      </c>
      <c r="AG261" s="31">
        <v>60.5</v>
      </c>
      <c r="AH261" s="31">
        <v>93</v>
      </c>
      <c r="AI261" s="31">
        <v>1285.5</v>
      </c>
      <c r="AJ261" s="31"/>
      <c r="AK261" s="31">
        <v>6.5</v>
      </c>
      <c r="AL261" s="31">
        <v>101.5</v>
      </c>
      <c r="AM261" s="31">
        <v>100</v>
      </c>
      <c r="AN261" s="31">
        <v>111</v>
      </c>
      <c r="AO261" s="31">
        <v>99</v>
      </c>
      <c r="AP261" s="31">
        <v>95</v>
      </c>
      <c r="AQ261" s="31">
        <v>96</v>
      </c>
      <c r="AR261" s="31">
        <v>110</v>
      </c>
      <c r="AS261" s="31">
        <v>90</v>
      </c>
      <c r="AT261" s="31">
        <v>91.5</v>
      </c>
      <c r="AU261" s="31">
        <v>105</v>
      </c>
      <c r="AV261" s="31">
        <v>89</v>
      </c>
      <c r="AW261" s="31">
        <v>91.5</v>
      </c>
      <c r="AX261" s="31">
        <v>55.5</v>
      </c>
      <c r="AY261" s="31">
        <v>1241.5</v>
      </c>
      <c r="AZ261" s="31"/>
      <c r="BA261" s="31">
        <v>9.25</v>
      </c>
      <c r="BB261" s="31">
        <v>106</v>
      </c>
      <c r="BC261" s="31">
        <v>104.66</v>
      </c>
      <c r="BD261" s="31">
        <v>106.5</v>
      </c>
      <c r="BE261" s="31">
        <v>100.5</v>
      </c>
      <c r="BF261" s="31"/>
      <c r="BG261">
        <v>13382</v>
      </c>
      <c r="BJ261" s="30">
        <f t="shared" si="25"/>
        <v>1282</v>
      </c>
      <c r="BK261" s="30">
        <f t="shared" si="26"/>
        <v>1275.5</v>
      </c>
      <c r="BL261" s="30">
        <f t="shared" si="27"/>
        <v>1235</v>
      </c>
      <c r="BN261" s="30">
        <f t="shared" si="28"/>
        <v>0</v>
      </c>
      <c r="BO261" s="30">
        <f t="shared" si="29"/>
        <v>0</v>
      </c>
      <c r="BP261" s="30">
        <f t="shared" si="30"/>
        <v>0</v>
      </c>
    </row>
    <row r="262" spans="1:68" x14ac:dyDescent="0.35">
      <c r="A262" s="26" t="s">
        <v>531</v>
      </c>
      <c r="B262" t="s">
        <v>7278</v>
      </c>
      <c r="C262" s="25" t="s">
        <v>10</v>
      </c>
      <c r="E262" s="31">
        <v>3</v>
      </c>
      <c r="F262" s="31">
        <v>24</v>
      </c>
      <c r="G262" s="31">
        <v>18</v>
      </c>
      <c r="H262" s="31">
        <v>22</v>
      </c>
      <c r="I262" s="31">
        <v>14.5</v>
      </c>
      <c r="J262" s="31">
        <v>16</v>
      </c>
      <c r="K262" s="31">
        <v>22.5</v>
      </c>
      <c r="L262" s="31">
        <v>27.5</v>
      </c>
      <c r="M262" s="31">
        <v>23.5</v>
      </c>
      <c r="N262" s="31">
        <v>31</v>
      </c>
      <c r="O262" s="31">
        <v>24</v>
      </c>
      <c r="P262" s="31">
        <v>30.5</v>
      </c>
      <c r="Q262" s="31">
        <v>28.5</v>
      </c>
      <c r="R262" s="31">
        <v>20.5</v>
      </c>
      <c r="S262" s="31">
        <v>305.5</v>
      </c>
      <c r="T262" s="31"/>
      <c r="U262" s="31">
        <v>3.75</v>
      </c>
      <c r="V262" s="31">
        <v>20.5</v>
      </c>
      <c r="W262" s="31">
        <v>24</v>
      </c>
      <c r="X262" s="31">
        <v>18</v>
      </c>
      <c r="Y262" s="31">
        <v>22.5</v>
      </c>
      <c r="Z262" s="31">
        <v>15.5</v>
      </c>
      <c r="AA262" s="31">
        <v>15</v>
      </c>
      <c r="AB262" s="31">
        <v>20</v>
      </c>
      <c r="AC262" s="31">
        <v>25.5</v>
      </c>
      <c r="AD262" s="31">
        <v>22.5</v>
      </c>
      <c r="AE262" s="31">
        <v>30</v>
      </c>
      <c r="AF262" s="31">
        <v>21</v>
      </c>
      <c r="AG262" s="31">
        <v>28.5</v>
      </c>
      <c r="AH262" s="31">
        <v>28</v>
      </c>
      <c r="AI262" s="31">
        <v>294.75</v>
      </c>
      <c r="AJ262" s="31"/>
      <c r="AK262" s="31">
        <v>1.25</v>
      </c>
      <c r="AL262" s="31">
        <v>20</v>
      </c>
      <c r="AM262" s="31">
        <v>22</v>
      </c>
      <c r="AN262" s="31">
        <v>23</v>
      </c>
      <c r="AO262" s="31">
        <v>19</v>
      </c>
      <c r="AP262" s="31">
        <v>23</v>
      </c>
      <c r="AQ262" s="31">
        <v>15.5</v>
      </c>
      <c r="AR262" s="31">
        <v>16</v>
      </c>
      <c r="AS262" s="31">
        <v>19</v>
      </c>
      <c r="AT262" s="31">
        <v>25.5</v>
      </c>
      <c r="AU262" s="31">
        <v>20.5</v>
      </c>
      <c r="AV262" s="31">
        <v>31.5</v>
      </c>
      <c r="AW262" s="31">
        <v>19</v>
      </c>
      <c r="AX262" s="31">
        <v>27</v>
      </c>
      <c r="AY262" s="31">
        <v>282.25</v>
      </c>
      <c r="AZ262" s="31"/>
      <c r="BA262" s="31">
        <v>2.66</v>
      </c>
      <c r="BB262" s="31">
        <v>21.5</v>
      </c>
      <c r="BC262" s="31">
        <v>21.33</v>
      </c>
      <c r="BD262" s="31">
        <v>21</v>
      </c>
      <c r="BE262" s="31">
        <v>18.66</v>
      </c>
      <c r="BF262" s="31"/>
      <c r="BG262">
        <v>8656</v>
      </c>
      <c r="BJ262" s="30">
        <f t="shared" si="25"/>
        <v>302.5</v>
      </c>
      <c r="BK262" s="30">
        <f t="shared" si="26"/>
        <v>291</v>
      </c>
      <c r="BL262" s="30">
        <f t="shared" si="27"/>
        <v>281</v>
      </c>
      <c r="BN262" s="30">
        <f t="shared" si="28"/>
        <v>0</v>
      </c>
      <c r="BO262" s="30">
        <f t="shared" si="29"/>
        <v>0</v>
      </c>
      <c r="BP262" s="30">
        <f t="shared" si="30"/>
        <v>0</v>
      </c>
    </row>
    <row r="263" spans="1:68" x14ac:dyDescent="0.35">
      <c r="A263" s="26" t="s">
        <v>534</v>
      </c>
      <c r="B263" t="s">
        <v>7269</v>
      </c>
      <c r="C263" s="25" t="s">
        <v>10</v>
      </c>
      <c r="E263" s="31">
        <v>19.5</v>
      </c>
      <c r="F263" s="31">
        <v>117</v>
      </c>
      <c r="G263" s="31">
        <v>114</v>
      </c>
      <c r="H263" s="31">
        <v>112.5</v>
      </c>
      <c r="I263" s="31">
        <v>126.5</v>
      </c>
      <c r="J263" s="31">
        <v>112</v>
      </c>
      <c r="K263" s="31">
        <v>99</v>
      </c>
      <c r="L263" s="31">
        <v>141</v>
      </c>
      <c r="M263" s="31">
        <v>111.5</v>
      </c>
      <c r="N263" s="31">
        <v>123</v>
      </c>
      <c r="O263" s="31">
        <v>122</v>
      </c>
      <c r="P263" s="31">
        <v>113</v>
      </c>
      <c r="Q263" s="31">
        <v>106.5</v>
      </c>
      <c r="R263" s="31">
        <v>106.5</v>
      </c>
      <c r="S263" s="31">
        <v>1524</v>
      </c>
      <c r="T263" s="31"/>
      <c r="U263" s="31">
        <v>18.5</v>
      </c>
      <c r="V263" s="31">
        <v>121.5</v>
      </c>
      <c r="W263" s="31">
        <v>112</v>
      </c>
      <c r="X263" s="31">
        <v>112</v>
      </c>
      <c r="Y263" s="31">
        <v>114.5</v>
      </c>
      <c r="Z263" s="31">
        <v>130.5</v>
      </c>
      <c r="AA263" s="31">
        <v>112.5</v>
      </c>
      <c r="AB263" s="31">
        <v>97.5</v>
      </c>
      <c r="AC263" s="31">
        <v>139</v>
      </c>
      <c r="AD263" s="31">
        <v>112</v>
      </c>
      <c r="AE263" s="31">
        <v>122.5</v>
      </c>
      <c r="AF263" s="31">
        <v>127</v>
      </c>
      <c r="AG263" s="31">
        <v>107.5</v>
      </c>
      <c r="AH263" s="31">
        <v>103</v>
      </c>
      <c r="AI263" s="31">
        <v>1530</v>
      </c>
      <c r="AJ263" s="31"/>
      <c r="AK263" s="31">
        <v>16.5</v>
      </c>
      <c r="AL263" s="31">
        <v>106.5</v>
      </c>
      <c r="AM263" s="31">
        <v>115.5</v>
      </c>
      <c r="AN263" s="31">
        <v>119</v>
      </c>
      <c r="AO263" s="31">
        <v>108</v>
      </c>
      <c r="AP263" s="31">
        <v>118</v>
      </c>
      <c r="AQ263" s="31">
        <v>126.5</v>
      </c>
      <c r="AR263" s="31">
        <v>118.5</v>
      </c>
      <c r="AS263" s="31">
        <v>98.5</v>
      </c>
      <c r="AT263" s="31">
        <v>141</v>
      </c>
      <c r="AU263" s="31">
        <v>109</v>
      </c>
      <c r="AV263" s="31">
        <v>121</v>
      </c>
      <c r="AW263" s="31">
        <v>126.5</v>
      </c>
      <c r="AX263" s="31">
        <v>106.5</v>
      </c>
      <c r="AY263" s="31">
        <v>1531</v>
      </c>
      <c r="AZ263" s="31"/>
      <c r="BA263" s="31">
        <v>18.16</v>
      </c>
      <c r="BB263" s="31">
        <v>115</v>
      </c>
      <c r="BC263" s="31">
        <v>113.83</v>
      </c>
      <c r="BD263" s="31">
        <v>114.5</v>
      </c>
      <c r="BE263" s="31">
        <v>116.33</v>
      </c>
      <c r="BF263" s="31"/>
      <c r="BG263">
        <v>687</v>
      </c>
      <c r="BJ263" s="30">
        <f t="shared" si="25"/>
        <v>1504.5</v>
      </c>
      <c r="BK263" s="30">
        <f t="shared" si="26"/>
        <v>1511.5</v>
      </c>
      <c r="BL263" s="30">
        <f t="shared" si="27"/>
        <v>1514.5</v>
      </c>
      <c r="BN263" s="30">
        <f t="shared" si="28"/>
        <v>0</v>
      </c>
      <c r="BO263" s="30">
        <f t="shared" si="29"/>
        <v>0</v>
      </c>
      <c r="BP263" s="30">
        <f t="shared" si="30"/>
        <v>0</v>
      </c>
    </row>
    <row r="264" spans="1:68" x14ac:dyDescent="0.35">
      <c r="A264" s="26" t="s">
        <v>536</v>
      </c>
      <c r="B264" t="s">
        <v>7260</v>
      </c>
      <c r="C264" s="25" t="s">
        <v>10</v>
      </c>
      <c r="E264" s="31">
        <v>4.5</v>
      </c>
      <c r="F264" s="31">
        <v>11.5</v>
      </c>
      <c r="G264" s="31">
        <v>24.5</v>
      </c>
      <c r="H264" s="31">
        <v>20.5</v>
      </c>
      <c r="I264" s="31">
        <v>15.5</v>
      </c>
      <c r="J264" s="31">
        <v>23</v>
      </c>
      <c r="K264" s="31">
        <v>23</v>
      </c>
      <c r="L264" s="31">
        <v>29</v>
      </c>
      <c r="M264" s="31">
        <v>19</v>
      </c>
      <c r="N264" s="31">
        <v>18.5</v>
      </c>
      <c r="O264" s="31">
        <v>20</v>
      </c>
      <c r="P264" s="31">
        <v>21.5</v>
      </c>
      <c r="Q264" s="31">
        <v>27</v>
      </c>
      <c r="R264" s="31">
        <v>25</v>
      </c>
      <c r="S264" s="31">
        <v>282.5</v>
      </c>
      <c r="T264" s="31"/>
      <c r="U264" s="31">
        <v>2</v>
      </c>
      <c r="V264" s="31">
        <v>21</v>
      </c>
      <c r="W264" s="31">
        <v>11</v>
      </c>
      <c r="X264" s="31">
        <v>25.5</v>
      </c>
      <c r="Y264" s="31">
        <v>18.5</v>
      </c>
      <c r="Z264" s="31">
        <v>14.5</v>
      </c>
      <c r="AA264" s="31">
        <v>22.5</v>
      </c>
      <c r="AB264" s="31">
        <v>24.5</v>
      </c>
      <c r="AC264" s="31">
        <v>29</v>
      </c>
      <c r="AD264" s="31">
        <v>18.5</v>
      </c>
      <c r="AE264" s="31">
        <v>18</v>
      </c>
      <c r="AF264" s="31">
        <v>22</v>
      </c>
      <c r="AG264" s="31">
        <v>21.5</v>
      </c>
      <c r="AH264" s="31">
        <v>26</v>
      </c>
      <c r="AI264" s="31">
        <v>274.5</v>
      </c>
      <c r="AJ264" s="31"/>
      <c r="AK264" s="31">
        <v>4.75</v>
      </c>
      <c r="AL264" s="31">
        <v>19</v>
      </c>
      <c r="AM264" s="31">
        <v>20.5</v>
      </c>
      <c r="AN264" s="31">
        <v>11</v>
      </c>
      <c r="AO264" s="31">
        <v>26</v>
      </c>
      <c r="AP264" s="31">
        <v>17</v>
      </c>
      <c r="AQ264" s="31">
        <v>15.5</v>
      </c>
      <c r="AR264" s="31">
        <v>23</v>
      </c>
      <c r="AS264" s="31">
        <v>22.5</v>
      </c>
      <c r="AT264" s="31">
        <v>29</v>
      </c>
      <c r="AU264" s="31">
        <v>21</v>
      </c>
      <c r="AV264" s="31">
        <v>18</v>
      </c>
      <c r="AW264" s="31">
        <v>16</v>
      </c>
      <c r="AX264" s="31">
        <v>20</v>
      </c>
      <c r="AY264" s="31">
        <v>263.25</v>
      </c>
      <c r="AZ264" s="31"/>
      <c r="BA264" s="31">
        <v>3.75</v>
      </c>
      <c r="BB264" s="31">
        <v>17.16</v>
      </c>
      <c r="BC264" s="31">
        <v>18.66</v>
      </c>
      <c r="BD264" s="31">
        <v>19</v>
      </c>
      <c r="BE264" s="31">
        <v>20</v>
      </c>
      <c r="BF264" s="31"/>
      <c r="BG264">
        <v>7747</v>
      </c>
      <c r="BJ264" s="30">
        <f t="shared" si="25"/>
        <v>278</v>
      </c>
      <c r="BK264" s="30">
        <f t="shared" si="26"/>
        <v>272.5</v>
      </c>
      <c r="BL264" s="30">
        <f t="shared" si="27"/>
        <v>258.5</v>
      </c>
      <c r="BN264" s="30">
        <f t="shared" si="28"/>
        <v>0</v>
      </c>
      <c r="BO264" s="30">
        <f t="shared" si="29"/>
        <v>0</v>
      </c>
      <c r="BP264" s="30">
        <f t="shared" si="30"/>
        <v>0</v>
      </c>
    </row>
    <row r="265" spans="1:68" x14ac:dyDescent="0.35">
      <c r="A265" s="26" t="s">
        <v>538</v>
      </c>
      <c r="B265" t="s">
        <v>7251</v>
      </c>
      <c r="C265" s="25" t="s">
        <v>10</v>
      </c>
      <c r="E265" s="31">
        <v>6</v>
      </c>
      <c r="F265" s="31">
        <v>48.5</v>
      </c>
      <c r="G265" s="31">
        <v>39</v>
      </c>
      <c r="H265" s="31">
        <v>33.5</v>
      </c>
      <c r="I265" s="31">
        <v>50</v>
      </c>
      <c r="J265" s="31">
        <v>33.5</v>
      </c>
      <c r="K265" s="31">
        <v>45</v>
      </c>
      <c r="L265" s="31">
        <v>43</v>
      </c>
      <c r="M265" s="31">
        <v>48.5</v>
      </c>
      <c r="N265" s="31">
        <v>36</v>
      </c>
      <c r="O265" s="31">
        <v>52</v>
      </c>
      <c r="P265" s="31">
        <v>45.5</v>
      </c>
      <c r="Q265" s="31">
        <v>38</v>
      </c>
      <c r="R265" s="31">
        <v>52</v>
      </c>
      <c r="S265" s="31">
        <v>570.5</v>
      </c>
      <c r="T265" s="31"/>
      <c r="U265" s="31">
        <v>5.5</v>
      </c>
      <c r="V265" s="31">
        <v>41.5</v>
      </c>
      <c r="W265" s="31">
        <v>50.5</v>
      </c>
      <c r="X265" s="31">
        <v>39</v>
      </c>
      <c r="Y265" s="31">
        <v>35.5</v>
      </c>
      <c r="Z265" s="31">
        <v>51.5</v>
      </c>
      <c r="AA265" s="31">
        <v>35.5</v>
      </c>
      <c r="AB265" s="31">
        <v>47</v>
      </c>
      <c r="AC265" s="31">
        <v>40.5</v>
      </c>
      <c r="AD265" s="31">
        <v>49.5</v>
      </c>
      <c r="AE265" s="31">
        <v>36.5</v>
      </c>
      <c r="AF265" s="31">
        <v>46.5</v>
      </c>
      <c r="AG265" s="31">
        <v>42.5</v>
      </c>
      <c r="AH265" s="31">
        <v>38.5</v>
      </c>
      <c r="AI265" s="31">
        <v>560</v>
      </c>
      <c r="AJ265" s="31"/>
      <c r="AK265" s="31">
        <v>4</v>
      </c>
      <c r="AL265" s="31">
        <v>31</v>
      </c>
      <c r="AM265" s="31">
        <v>37</v>
      </c>
      <c r="AN265" s="31">
        <v>42.5</v>
      </c>
      <c r="AO265" s="31">
        <v>37.5</v>
      </c>
      <c r="AP265" s="31">
        <v>33</v>
      </c>
      <c r="AQ265" s="31">
        <v>48.5</v>
      </c>
      <c r="AR265" s="31">
        <v>36.5</v>
      </c>
      <c r="AS265" s="31">
        <v>46</v>
      </c>
      <c r="AT265" s="31">
        <v>40.5</v>
      </c>
      <c r="AU265" s="31">
        <v>55</v>
      </c>
      <c r="AV265" s="31">
        <v>43.5</v>
      </c>
      <c r="AW265" s="31">
        <v>46.5</v>
      </c>
      <c r="AX265" s="31">
        <v>39</v>
      </c>
      <c r="AY265" s="31">
        <v>540.5</v>
      </c>
      <c r="AZ265" s="31"/>
      <c r="BA265" s="31">
        <v>5.16</v>
      </c>
      <c r="BB265" s="31">
        <v>40.33</v>
      </c>
      <c r="BC265" s="31">
        <v>42.16</v>
      </c>
      <c r="BD265" s="31">
        <v>38.33</v>
      </c>
      <c r="BE265" s="31">
        <v>41</v>
      </c>
      <c r="BF265" s="31"/>
      <c r="BG265">
        <v>3062</v>
      </c>
      <c r="BJ265" s="30">
        <f t="shared" ref="BJ265:BJ328" si="31">SUM(F265:R265)</f>
        <v>564.5</v>
      </c>
      <c r="BK265" s="30">
        <f t="shared" ref="BK265:BK328" si="32">SUM(V265:AH265)</f>
        <v>554.5</v>
      </c>
      <c r="BL265" s="30">
        <f t="shared" ref="BL265:BL328" si="33">SUM(AL265:AX265)</f>
        <v>536.5</v>
      </c>
      <c r="BN265" s="30">
        <f t="shared" ref="BN265:BN328" si="34">S265-E265-BJ265</f>
        <v>0</v>
      </c>
      <c r="BO265" s="30">
        <f t="shared" ref="BO265:BO328" si="35">AI265-U265-BK265</f>
        <v>0</v>
      </c>
      <c r="BP265" s="30">
        <f t="shared" ref="BP265:BP328" si="36">AY265-AK265-BL265</f>
        <v>0</v>
      </c>
    </row>
    <row r="266" spans="1:68" x14ac:dyDescent="0.35">
      <c r="A266" s="26" t="s">
        <v>540</v>
      </c>
      <c r="B266" t="s">
        <v>7241</v>
      </c>
      <c r="C266" s="25" t="s">
        <v>10</v>
      </c>
      <c r="E266" s="31">
        <v>7.75</v>
      </c>
      <c r="F266" s="31">
        <v>81.75</v>
      </c>
      <c r="G266" s="31">
        <v>92</v>
      </c>
      <c r="H266" s="31">
        <v>104</v>
      </c>
      <c r="I266" s="31">
        <v>90.5</v>
      </c>
      <c r="J266" s="31">
        <v>88.5</v>
      </c>
      <c r="K266" s="31">
        <v>86</v>
      </c>
      <c r="L266" s="31">
        <v>90</v>
      </c>
      <c r="M266" s="31">
        <v>94</v>
      </c>
      <c r="N266" s="31">
        <v>114.5</v>
      </c>
      <c r="O266" s="31">
        <v>111</v>
      </c>
      <c r="P266" s="31">
        <v>126</v>
      </c>
      <c r="Q266" s="31">
        <v>113</v>
      </c>
      <c r="R266" s="31">
        <v>117.5</v>
      </c>
      <c r="S266" s="31">
        <v>1316.5</v>
      </c>
      <c r="T266" s="31"/>
      <c r="U266" s="31">
        <v>6.75</v>
      </c>
      <c r="V266" s="31">
        <v>81.5</v>
      </c>
      <c r="W266" s="31">
        <v>82</v>
      </c>
      <c r="X266" s="31">
        <v>94</v>
      </c>
      <c r="Y266" s="31">
        <v>105.5</v>
      </c>
      <c r="Z266" s="31">
        <v>86</v>
      </c>
      <c r="AA266" s="31">
        <v>87</v>
      </c>
      <c r="AB266" s="31">
        <v>84.5</v>
      </c>
      <c r="AC266" s="31">
        <v>89.5</v>
      </c>
      <c r="AD266" s="31">
        <v>95</v>
      </c>
      <c r="AE266" s="31">
        <v>124.5</v>
      </c>
      <c r="AF266" s="31">
        <v>109</v>
      </c>
      <c r="AG266" s="31">
        <v>120</v>
      </c>
      <c r="AH266" s="31">
        <v>114.5</v>
      </c>
      <c r="AI266" s="31">
        <v>1279.75</v>
      </c>
      <c r="AJ266" s="31"/>
      <c r="AK266" s="31">
        <v>8.25</v>
      </c>
      <c r="AL266" s="31">
        <v>84.5</v>
      </c>
      <c r="AM266" s="31">
        <v>83.5</v>
      </c>
      <c r="AN266" s="31">
        <v>75</v>
      </c>
      <c r="AO266" s="31">
        <v>94</v>
      </c>
      <c r="AP266" s="31">
        <v>106</v>
      </c>
      <c r="AQ266" s="31">
        <v>81.5</v>
      </c>
      <c r="AR266" s="31">
        <v>85</v>
      </c>
      <c r="AS266" s="31">
        <v>84</v>
      </c>
      <c r="AT266" s="31">
        <v>89.5</v>
      </c>
      <c r="AU266" s="31">
        <v>91</v>
      </c>
      <c r="AV266" s="31">
        <v>116</v>
      </c>
      <c r="AW266" s="31">
        <v>96</v>
      </c>
      <c r="AX266" s="31">
        <v>115.5</v>
      </c>
      <c r="AY266" s="31">
        <v>1209.75</v>
      </c>
      <c r="AZ266" s="31"/>
      <c r="BA266" s="31">
        <v>7.58</v>
      </c>
      <c r="BB266" s="31">
        <v>82.58</v>
      </c>
      <c r="BC266" s="31">
        <v>85.83</v>
      </c>
      <c r="BD266" s="31">
        <v>91</v>
      </c>
      <c r="BE266" s="31">
        <v>96.66</v>
      </c>
      <c r="BF266" s="31"/>
      <c r="BG266">
        <v>6580</v>
      </c>
      <c r="BJ266" s="30">
        <f t="shared" si="31"/>
        <v>1308.75</v>
      </c>
      <c r="BK266" s="30">
        <f t="shared" si="32"/>
        <v>1273</v>
      </c>
      <c r="BL266" s="30">
        <f t="shared" si="33"/>
        <v>1201.5</v>
      </c>
      <c r="BN266" s="30">
        <f t="shared" si="34"/>
        <v>0</v>
      </c>
      <c r="BO266" s="30">
        <f t="shared" si="35"/>
        <v>0</v>
      </c>
      <c r="BP266" s="30">
        <f t="shared" si="36"/>
        <v>0</v>
      </c>
    </row>
    <row r="267" spans="1:68" x14ac:dyDescent="0.35">
      <c r="A267" s="26" t="s">
        <v>543</v>
      </c>
      <c r="B267" t="s">
        <v>7231</v>
      </c>
      <c r="C267" s="25" t="s">
        <v>10</v>
      </c>
      <c r="E267" s="31">
        <v>10.5</v>
      </c>
      <c r="F267" s="31">
        <v>75.5</v>
      </c>
      <c r="G267" s="31">
        <v>62.5</v>
      </c>
      <c r="H267" s="31">
        <v>69.5</v>
      </c>
      <c r="I267" s="31">
        <v>58.5</v>
      </c>
      <c r="J267" s="31">
        <v>70.5</v>
      </c>
      <c r="K267" s="31">
        <v>62.5</v>
      </c>
      <c r="L267" s="31">
        <v>81</v>
      </c>
      <c r="M267" s="31">
        <v>59</v>
      </c>
      <c r="N267" s="31">
        <v>75</v>
      </c>
      <c r="O267" s="31">
        <v>85</v>
      </c>
      <c r="P267" s="31">
        <v>66</v>
      </c>
      <c r="Q267" s="31">
        <v>62</v>
      </c>
      <c r="R267" s="31">
        <v>58</v>
      </c>
      <c r="S267" s="31">
        <v>895.5</v>
      </c>
      <c r="T267" s="31"/>
      <c r="U267" s="31">
        <v>9.25</v>
      </c>
      <c r="V267" s="31">
        <v>75</v>
      </c>
      <c r="W267" s="31">
        <v>83.5</v>
      </c>
      <c r="X267" s="31">
        <v>59</v>
      </c>
      <c r="Y267" s="31">
        <v>66</v>
      </c>
      <c r="Z267" s="31">
        <v>53</v>
      </c>
      <c r="AA267" s="31">
        <v>74.5</v>
      </c>
      <c r="AB267" s="31">
        <v>58</v>
      </c>
      <c r="AC267" s="31">
        <v>79</v>
      </c>
      <c r="AD267" s="31">
        <v>56.5</v>
      </c>
      <c r="AE267" s="31">
        <v>79</v>
      </c>
      <c r="AF267" s="31">
        <v>71.5</v>
      </c>
      <c r="AG267" s="31">
        <v>59.5</v>
      </c>
      <c r="AH267" s="31">
        <v>63.5</v>
      </c>
      <c r="AI267" s="31">
        <v>887.25</v>
      </c>
      <c r="AJ267" s="31"/>
      <c r="AK267" s="31">
        <v>8</v>
      </c>
      <c r="AL267" s="31">
        <v>86.5</v>
      </c>
      <c r="AM267" s="31">
        <v>78.5</v>
      </c>
      <c r="AN267" s="31">
        <v>81.5</v>
      </c>
      <c r="AO267" s="31">
        <v>60</v>
      </c>
      <c r="AP267" s="31">
        <v>70.5</v>
      </c>
      <c r="AQ267" s="31">
        <v>54.5</v>
      </c>
      <c r="AR267" s="31">
        <v>75.5</v>
      </c>
      <c r="AS267" s="31">
        <v>59</v>
      </c>
      <c r="AT267" s="31">
        <v>78.5</v>
      </c>
      <c r="AU267" s="31">
        <v>54</v>
      </c>
      <c r="AV267" s="31">
        <v>71.5</v>
      </c>
      <c r="AW267" s="31">
        <v>64</v>
      </c>
      <c r="AX267" s="31">
        <v>59</v>
      </c>
      <c r="AY267" s="31">
        <v>901</v>
      </c>
      <c r="AZ267" s="31"/>
      <c r="BA267" s="31">
        <v>9.25</v>
      </c>
      <c r="BB267" s="31">
        <v>79</v>
      </c>
      <c r="BC267" s="31">
        <v>74.83</v>
      </c>
      <c r="BD267" s="31">
        <v>70</v>
      </c>
      <c r="BE267" s="31">
        <v>61.5</v>
      </c>
      <c r="BF267" s="31"/>
      <c r="BG267">
        <v>6446</v>
      </c>
      <c r="BJ267" s="30">
        <f t="shared" si="31"/>
        <v>885</v>
      </c>
      <c r="BK267" s="30">
        <f t="shared" si="32"/>
        <v>878</v>
      </c>
      <c r="BL267" s="30">
        <f t="shared" si="33"/>
        <v>893</v>
      </c>
      <c r="BN267" s="30">
        <f t="shared" si="34"/>
        <v>0</v>
      </c>
      <c r="BO267" s="30">
        <f t="shared" si="35"/>
        <v>0</v>
      </c>
      <c r="BP267" s="30">
        <f t="shared" si="36"/>
        <v>0</v>
      </c>
    </row>
    <row r="268" spans="1:68" x14ac:dyDescent="0.35">
      <c r="A268" s="26" t="s">
        <v>546</v>
      </c>
      <c r="B268" t="s">
        <v>7222</v>
      </c>
      <c r="C268" s="25" t="s">
        <v>10</v>
      </c>
      <c r="E268" s="31">
        <v>11.75</v>
      </c>
      <c r="F268" s="31">
        <v>112.5</v>
      </c>
      <c r="G268" s="31">
        <v>78.5</v>
      </c>
      <c r="H268" s="31">
        <v>91</v>
      </c>
      <c r="I268" s="31">
        <v>89.5</v>
      </c>
      <c r="J268" s="31">
        <v>100</v>
      </c>
      <c r="K268" s="31">
        <v>103.5</v>
      </c>
      <c r="L268" s="31">
        <v>77</v>
      </c>
      <c r="M268" s="31">
        <v>95</v>
      </c>
      <c r="N268" s="31">
        <v>88</v>
      </c>
      <c r="O268" s="31">
        <v>81</v>
      </c>
      <c r="P268" s="31">
        <v>76.5</v>
      </c>
      <c r="Q268" s="31">
        <v>70.5</v>
      </c>
      <c r="R268" s="31">
        <v>78</v>
      </c>
      <c r="S268" s="31">
        <v>1152.75</v>
      </c>
      <c r="T268" s="31"/>
      <c r="U268" s="31">
        <v>8.75</v>
      </c>
      <c r="V268" s="31">
        <v>91.5</v>
      </c>
      <c r="W268" s="31">
        <v>92.5</v>
      </c>
      <c r="X268" s="31">
        <v>80</v>
      </c>
      <c r="Y268" s="31">
        <v>87</v>
      </c>
      <c r="Z268" s="31">
        <v>90</v>
      </c>
      <c r="AA268" s="31">
        <v>93</v>
      </c>
      <c r="AB268" s="31">
        <v>95</v>
      </c>
      <c r="AC268" s="31">
        <v>73.5</v>
      </c>
      <c r="AD268" s="31">
        <v>90.5</v>
      </c>
      <c r="AE268" s="31">
        <v>94</v>
      </c>
      <c r="AF268" s="31">
        <v>84.5</v>
      </c>
      <c r="AG268" s="31">
        <v>78</v>
      </c>
      <c r="AH268" s="31">
        <v>70</v>
      </c>
      <c r="AI268" s="31">
        <v>1128.25</v>
      </c>
      <c r="AJ268" s="31"/>
      <c r="AK268" s="31">
        <v>10.25</v>
      </c>
      <c r="AL268" s="31">
        <v>108.25</v>
      </c>
      <c r="AM268" s="31">
        <v>88.5</v>
      </c>
      <c r="AN268" s="31">
        <v>89.5</v>
      </c>
      <c r="AO268" s="31">
        <v>77.5</v>
      </c>
      <c r="AP268" s="31">
        <v>82</v>
      </c>
      <c r="AQ268" s="31">
        <v>92</v>
      </c>
      <c r="AR268" s="31">
        <v>92</v>
      </c>
      <c r="AS268" s="31">
        <v>95.5</v>
      </c>
      <c r="AT268" s="31">
        <v>72.5</v>
      </c>
      <c r="AU268" s="31">
        <v>96.5</v>
      </c>
      <c r="AV268" s="31">
        <v>93.5</v>
      </c>
      <c r="AW268" s="31">
        <v>76</v>
      </c>
      <c r="AX268" s="31">
        <v>65</v>
      </c>
      <c r="AY268" s="31">
        <v>1139</v>
      </c>
      <c r="AZ268" s="31"/>
      <c r="BA268" s="31">
        <v>10.25</v>
      </c>
      <c r="BB268" s="31">
        <v>104.08</v>
      </c>
      <c r="BC268" s="31">
        <v>86.5</v>
      </c>
      <c r="BD268" s="31">
        <v>86.83</v>
      </c>
      <c r="BE268" s="31">
        <v>84.66</v>
      </c>
      <c r="BF268" s="31"/>
      <c r="BG268">
        <v>12844</v>
      </c>
      <c r="BJ268" s="30">
        <f t="shared" si="31"/>
        <v>1141</v>
      </c>
      <c r="BK268" s="30">
        <f t="shared" si="32"/>
        <v>1119.5</v>
      </c>
      <c r="BL268" s="30">
        <f t="shared" si="33"/>
        <v>1128.75</v>
      </c>
      <c r="BN268" s="30">
        <f t="shared" si="34"/>
        <v>0</v>
      </c>
      <c r="BO268" s="30">
        <f t="shared" si="35"/>
        <v>0</v>
      </c>
      <c r="BP268" s="30">
        <f t="shared" si="36"/>
        <v>0</v>
      </c>
    </row>
    <row r="269" spans="1:68" x14ac:dyDescent="0.35">
      <c r="A269" s="26" t="s">
        <v>548</v>
      </c>
      <c r="B269" t="s">
        <v>7211</v>
      </c>
      <c r="C269" s="25" t="s">
        <v>10</v>
      </c>
      <c r="E269" s="31">
        <v>17.75</v>
      </c>
      <c r="F269" s="31">
        <v>156</v>
      </c>
      <c r="G269" s="31">
        <v>143.5</v>
      </c>
      <c r="H269" s="31">
        <v>173.5</v>
      </c>
      <c r="I269" s="31">
        <v>155.5</v>
      </c>
      <c r="J269" s="31">
        <v>160.5</v>
      </c>
      <c r="K269" s="31">
        <v>166.5</v>
      </c>
      <c r="L269" s="31">
        <v>154</v>
      </c>
      <c r="M269" s="31">
        <v>195</v>
      </c>
      <c r="N269" s="31">
        <v>170.5</v>
      </c>
      <c r="O269" s="31">
        <v>213.5</v>
      </c>
      <c r="P269" s="31">
        <v>186</v>
      </c>
      <c r="Q269" s="31">
        <v>183</v>
      </c>
      <c r="R269" s="31">
        <v>156</v>
      </c>
      <c r="S269" s="31">
        <v>2231.25</v>
      </c>
      <c r="T269" s="31"/>
      <c r="U269" s="31">
        <v>14</v>
      </c>
      <c r="V269" s="31">
        <v>160.5</v>
      </c>
      <c r="W269" s="31">
        <v>155</v>
      </c>
      <c r="X269" s="31">
        <v>147</v>
      </c>
      <c r="Y269" s="31">
        <v>162</v>
      </c>
      <c r="Z269" s="31">
        <v>157</v>
      </c>
      <c r="AA269" s="31">
        <v>157.5</v>
      </c>
      <c r="AB269" s="31">
        <v>159</v>
      </c>
      <c r="AC269" s="31">
        <v>154</v>
      </c>
      <c r="AD269" s="31">
        <v>182.5</v>
      </c>
      <c r="AE269" s="31">
        <v>197.5</v>
      </c>
      <c r="AF269" s="31">
        <v>195.5</v>
      </c>
      <c r="AG269" s="31">
        <v>170</v>
      </c>
      <c r="AH269" s="31">
        <v>167.5</v>
      </c>
      <c r="AI269" s="31">
        <v>2179</v>
      </c>
      <c r="AJ269" s="31"/>
      <c r="AK269" s="31">
        <v>14</v>
      </c>
      <c r="AL269" s="31">
        <v>164.5</v>
      </c>
      <c r="AM269" s="31">
        <v>161</v>
      </c>
      <c r="AN269" s="31">
        <v>156.5</v>
      </c>
      <c r="AO269" s="31">
        <v>146.5</v>
      </c>
      <c r="AP269" s="31">
        <v>164.5</v>
      </c>
      <c r="AQ269" s="31">
        <v>158</v>
      </c>
      <c r="AR269" s="31">
        <v>165</v>
      </c>
      <c r="AS269" s="31">
        <v>159</v>
      </c>
      <c r="AT269" s="31">
        <v>148</v>
      </c>
      <c r="AU269" s="31">
        <v>215.5</v>
      </c>
      <c r="AV269" s="31">
        <v>187</v>
      </c>
      <c r="AW269" s="31">
        <v>188.5</v>
      </c>
      <c r="AX269" s="31">
        <v>150</v>
      </c>
      <c r="AY269" s="31">
        <v>2178</v>
      </c>
      <c r="AZ269" s="31"/>
      <c r="BA269" s="31">
        <v>15.25</v>
      </c>
      <c r="BB269" s="31">
        <v>160.33000000000001</v>
      </c>
      <c r="BC269" s="31">
        <v>153.16</v>
      </c>
      <c r="BD269" s="31">
        <v>159</v>
      </c>
      <c r="BE269" s="31">
        <v>154.66</v>
      </c>
      <c r="BF269" s="31"/>
      <c r="BG269">
        <v>11593</v>
      </c>
      <c r="BJ269" s="30">
        <f t="shared" si="31"/>
        <v>2213.5</v>
      </c>
      <c r="BK269" s="30">
        <f t="shared" si="32"/>
        <v>2165</v>
      </c>
      <c r="BL269" s="30">
        <f t="shared" si="33"/>
        <v>2164</v>
      </c>
      <c r="BN269" s="30">
        <f t="shared" si="34"/>
        <v>0</v>
      </c>
      <c r="BO269" s="30">
        <f t="shared" si="35"/>
        <v>0</v>
      </c>
      <c r="BP269" s="30">
        <f t="shared" si="36"/>
        <v>0</v>
      </c>
    </row>
    <row r="270" spans="1:68" x14ac:dyDescent="0.35">
      <c r="A270" s="26" t="s">
        <v>551</v>
      </c>
      <c r="B270" t="s">
        <v>7201</v>
      </c>
      <c r="C270" s="25" t="s">
        <v>10</v>
      </c>
      <c r="E270" s="31">
        <v>6.75</v>
      </c>
      <c r="F270" s="31">
        <v>57.5</v>
      </c>
      <c r="G270" s="31">
        <v>61</v>
      </c>
      <c r="H270" s="31">
        <v>87</v>
      </c>
      <c r="I270" s="31">
        <v>79.5</v>
      </c>
      <c r="J270" s="31">
        <v>80</v>
      </c>
      <c r="K270" s="31">
        <v>94</v>
      </c>
      <c r="L270" s="31">
        <v>78</v>
      </c>
      <c r="M270" s="31">
        <v>76</v>
      </c>
      <c r="N270" s="31">
        <v>88</v>
      </c>
      <c r="O270" s="31">
        <v>85.5</v>
      </c>
      <c r="P270" s="31">
        <v>75.5</v>
      </c>
      <c r="Q270" s="31">
        <v>89.5</v>
      </c>
      <c r="R270" s="31">
        <v>74</v>
      </c>
      <c r="S270" s="31">
        <v>1032.25</v>
      </c>
      <c r="T270" s="31"/>
      <c r="U270" s="31">
        <v>8.75</v>
      </c>
      <c r="V270" s="31">
        <v>73</v>
      </c>
      <c r="W270" s="31">
        <v>61</v>
      </c>
      <c r="X270" s="31">
        <v>64</v>
      </c>
      <c r="Y270" s="31">
        <v>90.5</v>
      </c>
      <c r="Z270" s="31">
        <v>79</v>
      </c>
      <c r="AA270" s="31">
        <v>77</v>
      </c>
      <c r="AB270" s="31">
        <v>92.5</v>
      </c>
      <c r="AC270" s="31">
        <v>74.5</v>
      </c>
      <c r="AD270" s="31">
        <v>74.5</v>
      </c>
      <c r="AE270" s="31">
        <v>74</v>
      </c>
      <c r="AF270" s="31">
        <v>82.5</v>
      </c>
      <c r="AG270" s="31">
        <v>71.5</v>
      </c>
      <c r="AH270" s="31">
        <v>82.5</v>
      </c>
      <c r="AI270" s="31">
        <v>1005.25</v>
      </c>
      <c r="AJ270" s="31"/>
      <c r="AK270" s="31">
        <v>12.5</v>
      </c>
      <c r="AL270" s="31">
        <v>68</v>
      </c>
      <c r="AM270" s="31">
        <v>73.5</v>
      </c>
      <c r="AN270" s="31">
        <v>55.5</v>
      </c>
      <c r="AO270" s="31">
        <v>66.5</v>
      </c>
      <c r="AP270" s="31">
        <v>87.5</v>
      </c>
      <c r="AQ270" s="31">
        <v>85.5</v>
      </c>
      <c r="AR270" s="31">
        <v>73</v>
      </c>
      <c r="AS270" s="31">
        <v>96.5</v>
      </c>
      <c r="AT270" s="31">
        <v>79.5</v>
      </c>
      <c r="AU270" s="31">
        <v>71</v>
      </c>
      <c r="AV270" s="31">
        <v>73.5</v>
      </c>
      <c r="AW270" s="31">
        <v>80</v>
      </c>
      <c r="AX270" s="31">
        <v>62.5</v>
      </c>
      <c r="AY270" s="31">
        <v>985</v>
      </c>
      <c r="AZ270" s="31"/>
      <c r="BA270" s="31">
        <v>9.33</v>
      </c>
      <c r="BB270" s="31">
        <v>66.16</v>
      </c>
      <c r="BC270" s="31">
        <v>65.16</v>
      </c>
      <c r="BD270" s="31">
        <v>68.83</v>
      </c>
      <c r="BE270" s="31">
        <v>78.83</v>
      </c>
      <c r="BF270" s="31"/>
      <c r="BG270">
        <v>10968</v>
      </c>
      <c r="BJ270" s="30">
        <f t="shared" si="31"/>
        <v>1025.5</v>
      </c>
      <c r="BK270" s="30">
        <f t="shared" si="32"/>
        <v>996.5</v>
      </c>
      <c r="BL270" s="30">
        <f t="shared" si="33"/>
        <v>972.5</v>
      </c>
      <c r="BN270" s="30">
        <f t="shared" si="34"/>
        <v>0</v>
      </c>
      <c r="BO270" s="30">
        <f t="shared" si="35"/>
        <v>0</v>
      </c>
      <c r="BP270" s="30">
        <f t="shared" si="36"/>
        <v>0</v>
      </c>
    </row>
    <row r="271" spans="1:68" x14ac:dyDescent="0.35">
      <c r="A271" s="26" t="s">
        <v>553</v>
      </c>
      <c r="B271" t="s">
        <v>7192</v>
      </c>
      <c r="C271" s="25" t="s">
        <v>10</v>
      </c>
      <c r="E271" s="31">
        <v>15.75</v>
      </c>
      <c r="F271" s="31">
        <v>109.5</v>
      </c>
      <c r="G271" s="31">
        <v>104</v>
      </c>
      <c r="H271" s="31">
        <v>106.5</v>
      </c>
      <c r="I271" s="31">
        <v>89.5</v>
      </c>
      <c r="J271" s="31">
        <v>84</v>
      </c>
      <c r="K271" s="31">
        <v>117</v>
      </c>
      <c r="L271" s="31">
        <v>105.5</v>
      </c>
      <c r="M271" s="31">
        <v>101.5</v>
      </c>
      <c r="N271" s="31">
        <v>101</v>
      </c>
      <c r="O271" s="31">
        <v>85</v>
      </c>
      <c r="P271" s="31">
        <v>90.5</v>
      </c>
      <c r="Q271" s="31">
        <v>106</v>
      </c>
      <c r="R271" s="31">
        <v>96</v>
      </c>
      <c r="S271" s="31">
        <v>1311.75</v>
      </c>
      <c r="T271" s="31"/>
      <c r="U271" s="31">
        <v>16</v>
      </c>
      <c r="V271" s="31">
        <v>106</v>
      </c>
      <c r="W271" s="31">
        <v>105.5</v>
      </c>
      <c r="X271" s="31">
        <v>98.5</v>
      </c>
      <c r="Y271" s="31">
        <v>109</v>
      </c>
      <c r="Z271" s="31">
        <v>90</v>
      </c>
      <c r="AA271" s="31">
        <v>82</v>
      </c>
      <c r="AB271" s="31">
        <v>114</v>
      </c>
      <c r="AC271" s="31">
        <v>105.5</v>
      </c>
      <c r="AD271" s="31">
        <v>99</v>
      </c>
      <c r="AE271" s="31">
        <v>99.5</v>
      </c>
      <c r="AF271" s="31">
        <v>87</v>
      </c>
      <c r="AG271" s="31">
        <v>89.5</v>
      </c>
      <c r="AH271" s="31">
        <v>98.5</v>
      </c>
      <c r="AI271" s="31">
        <v>1300</v>
      </c>
      <c r="AJ271" s="31"/>
      <c r="AK271" s="31">
        <v>15.75</v>
      </c>
      <c r="AL271" s="31">
        <v>117</v>
      </c>
      <c r="AM271" s="31">
        <v>101</v>
      </c>
      <c r="AN271" s="31">
        <v>106</v>
      </c>
      <c r="AO271" s="31">
        <v>95.5</v>
      </c>
      <c r="AP271" s="31">
        <v>109</v>
      </c>
      <c r="AQ271" s="31">
        <v>93</v>
      </c>
      <c r="AR271" s="31">
        <v>81</v>
      </c>
      <c r="AS271" s="31">
        <v>109</v>
      </c>
      <c r="AT271" s="31">
        <v>110.5</v>
      </c>
      <c r="AU271" s="31">
        <v>100</v>
      </c>
      <c r="AV271" s="31">
        <v>101</v>
      </c>
      <c r="AW271" s="31">
        <v>83</v>
      </c>
      <c r="AX271" s="31">
        <v>85.5</v>
      </c>
      <c r="AY271" s="31">
        <v>1307.25</v>
      </c>
      <c r="AZ271" s="31"/>
      <c r="BA271" s="31">
        <v>15.83</v>
      </c>
      <c r="BB271" s="31">
        <v>110.83</v>
      </c>
      <c r="BC271" s="31">
        <v>103.5</v>
      </c>
      <c r="BD271" s="31">
        <v>103.66</v>
      </c>
      <c r="BE271" s="31">
        <v>98</v>
      </c>
      <c r="BF271" s="31"/>
      <c r="BG271">
        <v>10413</v>
      </c>
      <c r="BJ271" s="30">
        <f t="shared" si="31"/>
        <v>1296</v>
      </c>
      <c r="BK271" s="30">
        <f t="shared" si="32"/>
        <v>1284</v>
      </c>
      <c r="BL271" s="30">
        <f t="shared" si="33"/>
        <v>1291.5</v>
      </c>
      <c r="BN271" s="30">
        <f t="shared" si="34"/>
        <v>0</v>
      </c>
      <c r="BO271" s="30">
        <f t="shared" si="35"/>
        <v>0</v>
      </c>
      <c r="BP271" s="30">
        <f t="shared" si="36"/>
        <v>0</v>
      </c>
    </row>
    <row r="272" spans="1:68" x14ac:dyDescent="0.35">
      <c r="A272" s="26" t="s">
        <v>555</v>
      </c>
      <c r="B272" t="s">
        <v>7183</v>
      </c>
      <c r="C272" s="25" t="s">
        <v>108</v>
      </c>
      <c r="E272" s="31">
        <v>10.5</v>
      </c>
      <c r="F272" s="31">
        <v>60.5</v>
      </c>
      <c r="G272" s="31">
        <v>58</v>
      </c>
      <c r="H272" s="31">
        <v>61.5</v>
      </c>
      <c r="I272" s="31">
        <v>71.5</v>
      </c>
      <c r="J272" s="31">
        <v>57.5</v>
      </c>
      <c r="K272" s="31">
        <v>62</v>
      </c>
      <c r="L272" s="31">
        <v>57.5</v>
      </c>
      <c r="M272" s="31">
        <v>70.5</v>
      </c>
      <c r="N272" s="31">
        <v>61</v>
      </c>
      <c r="O272" s="31">
        <v>0</v>
      </c>
      <c r="P272" s="31">
        <v>0</v>
      </c>
      <c r="Q272" s="31">
        <v>0</v>
      </c>
      <c r="R272" s="31">
        <v>0</v>
      </c>
      <c r="S272" s="31">
        <v>570.5</v>
      </c>
      <c r="T272" s="31"/>
      <c r="U272" s="31">
        <v>12.25</v>
      </c>
      <c r="V272" s="31">
        <v>68.5</v>
      </c>
      <c r="W272" s="31">
        <v>54</v>
      </c>
      <c r="X272" s="31">
        <v>55</v>
      </c>
      <c r="Y272" s="31">
        <v>60</v>
      </c>
      <c r="Z272" s="31">
        <v>72</v>
      </c>
      <c r="AA272" s="31">
        <v>61.5</v>
      </c>
      <c r="AB272" s="31">
        <v>61</v>
      </c>
      <c r="AC272" s="31">
        <v>57</v>
      </c>
      <c r="AD272" s="31">
        <v>71.5</v>
      </c>
      <c r="AE272" s="31">
        <v>0</v>
      </c>
      <c r="AF272" s="31">
        <v>0</v>
      </c>
      <c r="AG272" s="31">
        <v>0</v>
      </c>
      <c r="AH272" s="31">
        <v>0</v>
      </c>
      <c r="AI272" s="31">
        <v>572.75</v>
      </c>
      <c r="AJ272" s="31"/>
      <c r="AK272" s="31">
        <v>10.5</v>
      </c>
      <c r="AL272" s="31">
        <v>55.5</v>
      </c>
      <c r="AM272" s="31">
        <v>68.5</v>
      </c>
      <c r="AN272" s="31">
        <v>53.5</v>
      </c>
      <c r="AO272" s="31">
        <v>57</v>
      </c>
      <c r="AP272" s="31">
        <v>66</v>
      </c>
      <c r="AQ272" s="31">
        <v>73.5</v>
      </c>
      <c r="AR272" s="31">
        <v>61</v>
      </c>
      <c r="AS272" s="31">
        <v>62</v>
      </c>
      <c r="AT272" s="31">
        <v>54</v>
      </c>
      <c r="AU272" s="31">
        <v>0</v>
      </c>
      <c r="AV272" s="31">
        <v>0</v>
      </c>
      <c r="AW272" s="31">
        <v>0</v>
      </c>
      <c r="AX272" s="31">
        <v>0</v>
      </c>
      <c r="AY272" s="31">
        <v>561.5</v>
      </c>
      <c r="AZ272" s="31"/>
      <c r="BA272" s="31">
        <v>11.08</v>
      </c>
      <c r="BB272" s="31">
        <v>61.5</v>
      </c>
      <c r="BC272" s="31">
        <v>60.16</v>
      </c>
      <c r="BD272" s="31">
        <v>56.66</v>
      </c>
      <c r="BE272" s="31">
        <v>62.83</v>
      </c>
      <c r="BF272" s="31"/>
      <c r="BG272">
        <v>10605</v>
      </c>
      <c r="BJ272" s="30">
        <f t="shared" si="31"/>
        <v>560</v>
      </c>
      <c r="BK272" s="30">
        <f t="shared" si="32"/>
        <v>560.5</v>
      </c>
      <c r="BL272" s="30">
        <f t="shared" si="33"/>
        <v>551</v>
      </c>
      <c r="BN272" s="30">
        <f t="shared" si="34"/>
        <v>0</v>
      </c>
      <c r="BO272" s="30">
        <f t="shared" si="35"/>
        <v>0</v>
      </c>
      <c r="BP272" s="30">
        <f t="shared" si="36"/>
        <v>0</v>
      </c>
    </row>
    <row r="273" spans="1:68" x14ac:dyDescent="0.35">
      <c r="A273" s="26" t="s">
        <v>557</v>
      </c>
      <c r="B273" t="s">
        <v>7175</v>
      </c>
      <c r="C273" s="25" t="s">
        <v>108</v>
      </c>
      <c r="E273" s="31">
        <v>4.75</v>
      </c>
      <c r="F273" s="31">
        <v>49.5</v>
      </c>
      <c r="G273" s="31">
        <v>44.5</v>
      </c>
      <c r="H273" s="31">
        <v>30.5</v>
      </c>
      <c r="I273" s="31">
        <v>36.5</v>
      </c>
      <c r="J273" s="31">
        <v>33</v>
      </c>
      <c r="K273" s="31">
        <v>37</v>
      </c>
      <c r="L273" s="31">
        <v>44.5</v>
      </c>
      <c r="M273" s="31">
        <v>29</v>
      </c>
      <c r="N273" s="31">
        <v>44</v>
      </c>
      <c r="O273" s="31">
        <v>0</v>
      </c>
      <c r="P273" s="31">
        <v>0</v>
      </c>
      <c r="Q273" s="31">
        <v>0</v>
      </c>
      <c r="R273" s="31">
        <v>0</v>
      </c>
      <c r="S273" s="31">
        <v>353.25</v>
      </c>
      <c r="T273" s="31"/>
      <c r="U273" s="31">
        <v>4.5</v>
      </c>
      <c r="V273" s="31">
        <v>27.5</v>
      </c>
      <c r="W273" s="31">
        <v>50.5</v>
      </c>
      <c r="X273" s="31">
        <v>46.5</v>
      </c>
      <c r="Y273" s="31">
        <v>31</v>
      </c>
      <c r="Z273" s="31">
        <v>38</v>
      </c>
      <c r="AA273" s="31">
        <v>35.5</v>
      </c>
      <c r="AB273" s="31">
        <v>39</v>
      </c>
      <c r="AC273" s="31">
        <v>49</v>
      </c>
      <c r="AD273" s="31">
        <v>27.5</v>
      </c>
      <c r="AE273" s="31">
        <v>0</v>
      </c>
      <c r="AF273" s="31">
        <v>0</v>
      </c>
      <c r="AG273" s="31">
        <v>0</v>
      </c>
      <c r="AH273" s="31">
        <v>0</v>
      </c>
      <c r="AI273" s="31">
        <v>349</v>
      </c>
      <c r="AJ273" s="31"/>
      <c r="AK273" s="31">
        <v>2</v>
      </c>
      <c r="AL273" s="31">
        <v>41</v>
      </c>
      <c r="AM273" s="31">
        <v>28</v>
      </c>
      <c r="AN273" s="31">
        <v>50</v>
      </c>
      <c r="AO273" s="31">
        <v>45</v>
      </c>
      <c r="AP273" s="31">
        <v>31</v>
      </c>
      <c r="AQ273" s="31">
        <v>37</v>
      </c>
      <c r="AR273" s="31">
        <v>35.5</v>
      </c>
      <c r="AS273" s="31">
        <v>40</v>
      </c>
      <c r="AT273" s="31">
        <v>45.5</v>
      </c>
      <c r="AU273" s="31">
        <v>0</v>
      </c>
      <c r="AV273" s="31">
        <v>0</v>
      </c>
      <c r="AW273" s="31">
        <v>0</v>
      </c>
      <c r="AX273" s="31">
        <v>0</v>
      </c>
      <c r="AY273" s="31">
        <v>355</v>
      </c>
      <c r="AZ273" s="31"/>
      <c r="BA273" s="31">
        <v>3.75</v>
      </c>
      <c r="BB273" s="31">
        <v>39.33</v>
      </c>
      <c r="BC273" s="31">
        <v>41</v>
      </c>
      <c r="BD273" s="31">
        <v>42.33</v>
      </c>
      <c r="BE273" s="31">
        <v>37.5</v>
      </c>
      <c r="BF273" s="31"/>
      <c r="BG273">
        <v>10807</v>
      </c>
      <c r="BJ273" s="30">
        <f t="shared" si="31"/>
        <v>348.5</v>
      </c>
      <c r="BK273" s="30">
        <f t="shared" si="32"/>
        <v>344.5</v>
      </c>
      <c r="BL273" s="30">
        <f t="shared" si="33"/>
        <v>353</v>
      </c>
      <c r="BN273" s="30">
        <f t="shared" si="34"/>
        <v>0</v>
      </c>
      <c r="BO273" s="30">
        <f t="shared" si="35"/>
        <v>0</v>
      </c>
      <c r="BP273" s="30">
        <f t="shared" si="36"/>
        <v>0</v>
      </c>
    </row>
    <row r="274" spans="1:68" x14ac:dyDescent="0.35">
      <c r="A274" s="26" t="s">
        <v>559</v>
      </c>
      <c r="B274" t="s">
        <v>7166</v>
      </c>
      <c r="C274" s="25" t="s">
        <v>108</v>
      </c>
      <c r="E274" s="31">
        <v>1.75</v>
      </c>
      <c r="F274" s="31">
        <v>19.5</v>
      </c>
      <c r="G274" s="31">
        <v>10.5</v>
      </c>
      <c r="H274" s="31">
        <v>15</v>
      </c>
      <c r="I274" s="31">
        <v>21</v>
      </c>
      <c r="J274" s="31">
        <v>16.5</v>
      </c>
      <c r="K274" s="31">
        <v>18</v>
      </c>
      <c r="L274" s="31">
        <v>19.5</v>
      </c>
      <c r="M274" s="31">
        <v>17.5</v>
      </c>
      <c r="N274" s="31">
        <v>12</v>
      </c>
      <c r="O274" s="31">
        <v>0</v>
      </c>
      <c r="P274" s="31">
        <v>0</v>
      </c>
      <c r="Q274" s="31">
        <v>0</v>
      </c>
      <c r="R274" s="31">
        <v>0</v>
      </c>
      <c r="S274" s="31">
        <v>151.25</v>
      </c>
      <c r="T274" s="31"/>
      <c r="U274" s="31">
        <v>4</v>
      </c>
      <c r="V274" s="31">
        <v>13.5</v>
      </c>
      <c r="W274" s="31">
        <v>21.5</v>
      </c>
      <c r="X274" s="31">
        <v>12.5</v>
      </c>
      <c r="Y274" s="31">
        <v>16.5</v>
      </c>
      <c r="Z274" s="31">
        <v>22</v>
      </c>
      <c r="AA274" s="31">
        <v>19</v>
      </c>
      <c r="AB274" s="31">
        <v>19</v>
      </c>
      <c r="AC274" s="31">
        <v>17</v>
      </c>
      <c r="AD274" s="31">
        <v>18.5</v>
      </c>
      <c r="AE274" s="31">
        <v>0</v>
      </c>
      <c r="AF274" s="31">
        <v>0</v>
      </c>
      <c r="AG274" s="31">
        <v>0</v>
      </c>
      <c r="AH274" s="31">
        <v>0</v>
      </c>
      <c r="AI274" s="31">
        <v>163.5</v>
      </c>
      <c r="AJ274" s="31"/>
      <c r="AK274" s="31">
        <v>2.5</v>
      </c>
      <c r="AL274" s="31">
        <v>20</v>
      </c>
      <c r="AM274" s="31">
        <v>12</v>
      </c>
      <c r="AN274" s="31">
        <v>20</v>
      </c>
      <c r="AO274" s="31">
        <v>12.5</v>
      </c>
      <c r="AP274" s="31">
        <v>17</v>
      </c>
      <c r="AQ274" s="31">
        <v>19.5</v>
      </c>
      <c r="AR274" s="31">
        <v>18</v>
      </c>
      <c r="AS274" s="31">
        <v>15.5</v>
      </c>
      <c r="AT274" s="31">
        <v>15.5</v>
      </c>
      <c r="AU274" s="31">
        <v>0</v>
      </c>
      <c r="AV274" s="31">
        <v>0</v>
      </c>
      <c r="AW274" s="31">
        <v>0</v>
      </c>
      <c r="AX274" s="31">
        <v>0</v>
      </c>
      <c r="AY274" s="31">
        <v>152.5</v>
      </c>
      <c r="AZ274" s="31"/>
      <c r="BA274" s="31">
        <v>2.75</v>
      </c>
      <c r="BB274" s="31">
        <v>17.66</v>
      </c>
      <c r="BC274" s="31">
        <v>14.66</v>
      </c>
      <c r="BD274" s="31">
        <v>15.83</v>
      </c>
      <c r="BE274" s="31">
        <v>16.66</v>
      </c>
      <c r="BF274" s="31"/>
      <c r="BG274">
        <v>13530</v>
      </c>
      <c r="BJ274" s="30">
        <f t="shared" si="31"/>
        <v>149.5</v>
      </c>
      <c r="BK274" s="30">
        <f t="shared" si="32"/>
        <v>159.5</v>
      </c>
      <c r="BL274" s="30">
        <f t="shared" si="33"/>
        <v>150</v>
      </c>
      <c r="BN274" s="30">
        <f t="shared" si="34"/>
        <v>0</v>
      </c>
      <c r="BO274" s="30">
        <f t="shared" si="35"/>
        <v>0</v>
      </c>
      <c r="BP274" s="30">
        <f t="shared" si="36"/>
        <v>0</v>
      </c>
    </row>
    <row r="275" spans="1:68" x14ac:dyDescent="0.35">
      <c r="A275" s="26" t="s">
        <v>561</v>
      </c>
      <c r="B275" t="s">
        <v>7158</v>
      </c>
      <c r="C275" s="25" t="s">
        <v>108</v>
      </c>
      <c r="E275" s="31">
        <v>1</v>
      </c>
      <c r="F275" s="31">
        <v>19</v>
      </c>
      <c r="G275" s="31">
        <v>22</v>
      </c>
      <c r="H275" s="31">
        <v>25</v>
      </c>
      <c r="I275" s="31">
        <v>11</v>
      </c>
      <c r="J275" s="31">
        <v>22</v>
      </c>
      <c r="K275" s="31">
        <v>19</v>
      </c>
      <c r="L275" s="31">
        <v>10</v>
      </c>
      <c r="M275" s="31">
        <v>17</v>
      </c>
      <c r="N275" s="31">
        <v>18</v>
      </c>
      <c r="O275" s="31">
        <v>0</v>
      </c>
      <c r="P275" s="31">
        <v>0</v>
      </c>
      <c r="Q275" s="31">
        <v>0</v>
      </c>
      <c r="R275" s="31">
        <v>0</v>
      </c>
      <c r="S275" s="31">
        <v>164</v>
      </c>
      <c r="T275" s="31"/>
      <c r="U275" s="31">
        <v>2.75</v>
      </c>
      <c r="V275" s="31">
        <v>19</v>
      </c>
      <c r="W275" s="31">
        <v>19</v>
      </c>
      <c r="X275" s="31">
        <v>19</v>
      </c>
      <c r="Y275" s="31">
        <v>23</v>
      </c>
      <c r="Z275" s="31">
        <v>11</v>
      </c>
      <c r="AA275" s="31">
        <v>22</v>
      </c>
      <c r="AB275" s="31">
        <v>16</v>
      </c>
      <c r="AC275" s="31">
        <v>9</v>
      </c>
      <c r="AD275" s="31">
        <v>15</v>
      </c>
      <c r="AE275" s="31">
        <v>0</v>
      </c>
      <c r="AF275" s="31">
        <v>0</v>
      </c>
      <c r="AG275" s="31">
        <v>0</v>
      </c>
      <c r="AH275" s="31">
        <v>0</v>
      </c>
      <c r="AI275" s="31">
        <v>155.75</v>
      </c>
      <c r="AJ275" s="31"/>
      <c r="AK275" s="31">
        <v>0.5</v>
      </c>
      <c r="AL275" s="31">
        <v>23.5</v>
      </c>
      <c r="AM275" s="31">
        <v>19</v>
      </c>
      <c r="AN275" s="31">
        <v>18</v>
      </c>
      <c r="AO275" s="31">
        <v>18</v>
      </c>
      <c r="AP275" s="31">
        <v>23</v>
      </c>
      <c r="AQ275" s="31">
        <v>10.5</v>
      </c>
      <c r="AR275" s="31">
        <v>22</v>
      </c>
      <c r="AS275" s="31">
        <v>15</v>
      </c>
      <c r="AT275" s="31">
        <v>9.5</v>
      </c>
      <c r="AU275" s="31">
        <v>0</v>
      </c>
      <c r="AV275" s="31">
        <v>0</v>
      </c>
      <c r="AW275" s="31">
        <v>0</v>
      </c>
      <c r="AX275" s="31">
        <v>0</v>
      </c>
      <c r="AY275" s="31">
        <v>159</v>
      </c>
      <c r="AZ275" s="31"/>
      <c r="BA275" s="31">
        <v>1.41</v>
      </c>
      <c r="BB275" s="31">
        <v>20.5</v>
      </c>
      <c r="BC275" s="31">
        <v>20</v>
      </c>
      <c r="BD275" s="31">
        <v>20.66</v>
      </c>
      <c r="BE275" s="31">
        <v>17.329999999999998</v>
      </c>
      <c r="BF275" s="31"/>
      <c r="BG275">
        <v>2486</v>
      </c>
      <c r="BJ275" s="30">
        <f t="shared" si="31"/>
        <v>163</v>
      </c>
      <c r="BK275" s="30">
        <f t="shared" si="32"/>
        <v>153</v>
      </c>
      <c r="BL275" s="30">
        <f t="shared" si="33"/>
        <v>158.5</v>
      </c>
      <c r="BN275" s="30">
        <f t="shared" si="34"/>
        <v>0</v>
      </c>
      <c r="BO275" s="30">
        <f t="shared" si="35"/>
        <v>0</v>
      </c>
      <c r="BP275" s="30">
        <f t="shared" si="36"/>
        <v>0</v>
      </c>
    </row>
    <row r="276" spans="1:68" x14ac:dyDescent="0.35">
      <c r="A276" s="26" t="s">
        <v>563</v>
      </c>
      <c r="B276" t="s">
        <v>7148</v>
      </c>
      <c r="C276" s="25" t="s">
        <v>108</v>
      </c>
      <c r="E276" s="31">
        <v>1.75</v>
      </c>
      <c r="F276" s="31">
        <v>27.5</v>
      </c>
      <c r="G276" s="31">
        <v>23</v>
      </c>
      <c r="H276" s="31">
        <v>24.5</v>
      </c>
      <c r="I276" s="31">
        <v>21</v>
      </c>
      <c r="J276" s="31">
        <v>28</v>
      </c>
      <c r="K276" s="31">
        <v>25.5</v>
      </c>
      <c r="L276" s="31">
        <v>35.5</v>
      </c>
      <c r="M276" s="31">
        <v>26</v>
      </c>
      <c r="N276" s="31">
        <v>29</v>
      </c>
      <c r="O276" s="31">
        <v>0</v>
      </c>
      <c r="P276" s="31">
        <v>0</v>
      </c>
      <c r="Q276" s="31">
        <v>0</v>
      </c>
      <c r="R276" s="31">
        <v>0</v>
      </c>
      <c r="S276" s="31">
        <v>241.75</v>
      </c>
      <c r="T276" s="31"/>
      <c r="U276" s="31">
        <v>1.5</v>
      </c>
      <c r="V276" s="31">
        <v>14.5</v>
      </c>
      <c r="W276" s="31">
        <v>26.5</v>
      </c>
      <c r="X276" s="31">
        <v>26</v>
      </c>
      <c r="Y276" s="31">
        <v>22.5</v>
      </c>
      <c r="Z276" s="31">
        <v>21</v>
      </c>
      <c r="AA276" s="31">
        <v>28</v>
      </c>
      <c r="AB276" s="31">
        <v>27</v>
      </c>
      <c r="AC276" s="31">
        <v>34.5</v>
      </c>
      <c r="AD276" s="31">
        <v>27</v>
      </c>
      <c r="AE276" s="31">
        <v>0</v>
      </c>
      <c r="AF276" s="31">
        <v>0</v>
      </c>
      <c r="AG276" s="31">
        <v>0</v>
      </c>
      <c r="AH276" s="31">
        <v>0</v>
      </c>
      <c r="AI276" s="31">
        <v>228.5</v>
      </c>
      <c r="AJ276" s="31"/>
      <c r="AK276" s="31">
        <v>2.75</v>
      </c>
      <c r="AL276" s="31">
        <v>23</v>
      </c>
      <c r="AM276" s="31">
        <v>15</v>
      </c>
      <c r="AN276" s="31">
        <v>25</v>
      </c>
      <c r="AO276" s="31">
        <v>25.5</v>
      </c>
      <c r="AP276" s="31">
        <v>21.5</v>
      </c>
      <c r="AQ276" s="31">
        <v>20.5</v>
      </c>
      <c r="AR276" s="31">
        <v>27</v>
      </c>
      <c r="AS276" s="31">
        <v>27.5</v>
      </c>
      <c r="AT276" s="31">
        <v>34.5</v>
      </c>
      <c r="AU276" s="31">
        <v>0</v>
      </c>
      <c r="AV276" s="31">
        <v>0</v>
      </c>
      <c r="AW276" s="31">
        <v>0</v>
      </c>
      <c r="AX276" s="31">
        <v>0</v>
      </c>
      <c r="AY276" s="31">
        <v>222.25</v>
      </c>
      <c r="AZ276" s="31"/>
      <c r="BA276" s="31">
        <v>2</v>
      </c>
      <c r="BB276" s="31">
        <v>21.66</v>
      </c>
      <c r="BC276" s="31">
        <v>21.5</v>
      </c>
      <c r="BD276" s="31">
        <v>25.16</v>
      </c>
      <c r="BE276" s="31">
        <v>23</v>
      </c>
      <c r="BF276" s="31"/>
      <c r="BG276">
        <v>5302</v>
      </c>
      <c r="BJ276" s="30">
        <f t="shared" si="31"/>
        <v>240</v>
      </c>
      <c r="BK276" s="30">
        <f t="shared" si="32"/>
        <v>227</v>
      </c>
      <c r="BL276" s="30">
        <f t="shared" si="33"/>
        <v>219.5</v>
      </c>
      <c r="BN276" s="30">
        <f t="shared" si="34"/>
        <v>0</v>
      </c>
      <c r="BO276" s="30">
        <f t="shared" si="35"/>
        <v>0</v>
      </c>
      <c r="BP276" s="30">
        <f t="shared" si="36"/>
        <v>0</v>
      </c>
    </row>
    <row r="277" spans="1:68" x14ac:dyDescent="0.35">
      <c r="A277" s="26" t="s">
        <v>565</v>
      </c>
      <c r="B277" t="s">
        <v>7138</v>
      </c>
      <c r="C277" s="25" t="s">
        <v>108</v>
      </c>
      <c r="E277" s="31">
        <v>1</v>
      </c>
      <c r="F277" s="31">
        <v>10</v>
      </c>
      <c r="G277" s="31">
        <v>8</v>
      </c>
      <c r="H277" s="31">
        <v>7</v>
      </c>
      <c r="I277" s="31">
        <v>7.5</v>
      </c>
      <c r="J277" s="31">
        <v>10</v>
      </c>
      <c r="K277" s="31">
        <v>12</v>
      </c>
      <c r="L277" s="31">
        <v>9</v>
      </c>
      <c r="M277" s="31">
        <v>8</v>
      </c>
      <c r="N277" s="31">
        <v>10.5</v>
      </c>
      <c r="O277" s="31">
        <v>0</v>
      </c>
      <c r="P277" s="31">
        <v>0</v>
      </c>
      <c r="Q277" s="31">
        <v>0</v>
      </c>
      <c r="R277" s="31">
        <v>0</v>
      </c>
      <c r="S277" s="31">
        <v>83</v>
      </c>
      <c r="T277" s="31"/>
      <c r="U277" s="31">
        <v>0.25</v>
      </c>
      <c r="V277" s="31">
        <v>14.5</v>
      </c>
      <c r="W277" s="31">
        <v>10</v>
      </c>
      <c r="X277" s="31">
        <v>8</v>
      </c>
      <c r="Y277" s="31">
        <v>6.5</v>
      </c>
      <c r="Z277" s="31">
        <v>8</v>
      </c>
      <c r="AA277" s="31">
        <v>12</v>
      </c>
      <c r="AB277" s="31">
        <v>13</v>
      </c>
      <c r="AC277" s="31">
        <v>9.5</v>
      </c>
      <c r="AD277" s="31">
        <v>7.5</v>
      </c>
      <c r="AE277" s="31">
        <v>0</v>
      </c>
      <c r="AF277" s="31">
        <v>0</v>
      </c>
      <c r="AG277" s="31">
        <v>0</v>
      </c>
      <c r="AH277" s="31">
        <v>0</v>
      </c>
      <c r="AI277" s="31">
        <v>89.25</v>
      </c>
      <c r="AJ277" s="31"/>
      <c r="AK277" s="31">
        <v>1.5</v>
      </c>
      <c r="AL277" s="31">
        <v>7.5</v>
      </c>
      <c r="AM277" s="31">
        <v>15.5</v>
      </c>
      <c r="AN277" s="31">
        <v>10</v>
      </c>
      <c r="AO277" s="31">
        <v>7</v>
      </c>
      <c r="AP277" s="31">
        <v>7</v>
      </c>
      <c r="AQ277" s="31">
        <v>7.5</v>
      </c>
      <c r="AR277" s="31">
        <v>10.5</v>
      </c>
      <c r="AS277" s="31">
        <v>12.5</v>
      </c>
      <c r="AT277" s="31">
        <v>8.5</v>
      </c>
      <c r="AU277" s="31">
        <v>0</v>
      </c>
      <c r="AV277" s="31">
        <v>0</v>
      </c>
      <c r="AW277" s="31">
        <v>0</v>
      </c>
      <c r="AX277" s="31">
        <v>0</v>
      </c>
      <c r="AY277" s="31">
        <v>87.5</v>
      </c>
      <c r="AZ277" s="31"/>
      <c r="BA277" s="31">
        <v>0.91</v>
      </c>
      <c r="BB277" s="31">
        <v>10.66</v>
      </c>
      <c r="BC277" s="31">
        <v>11.16</v>
      </c>
      <c r="BD277" s="31">
        <v>8.33</v>
      </c>
      <c r="BE277" s="31">
        <v>7</v>
      </c>
      <c r="BF277" s="31"/>
      <c r="BG277">
        <v>4531</v>
      </c>
      <c r="BJ277" s="30">
        <f t="shared" si="31"/>
        <v>82</v>
      </c>
      <c r="BK277" s="30">
        <f t="shared" si="32"/>
        <v>89</v>
      </c>
      <c r="BL277" s="30">
        <f t="shared" si="33"/>
        <v>86</v>
      </c>
      <c r="BN277" s="30">
        <f t="shared" si="34"/>
        <v>0</v>
      </c>
      <c r="BO277" s="30">
        <f t="shared" si="35"/>
        <v>0</v>
      </c>
      <c r="BP277" s="30">
        <f t="shared" si="36"/>
        <v>0</v>
      </c>
    </row>
    <row r="278" spans="1:68" x14ac:dyDescent="0.35">
      <c r="A278" s="26" t="s">
        <v>567</v>
      </c>
      <c r="B278" t="s">
        <v>7129</v>
      </c>
      <c r="C278" s="25" t="s">
        <v>108</v>
      </c>
      <c r="E278" s="31">
        <v>1.75</v>
      </c>
      <c r="F278" s="31">
        <v>25.75</v>
      </c>
      <c r="G278" s="31">
        <v>18</v>
      </c>
      <c r="H278" s="31">
        <v>15.5</v>
      </c>
      <c r="I278" s="31">
        <v>22</v>
      </c>
      <c r="J278" s="31">
        <v>21</v>
      </c>
      <c r="K278" s="31">
        <v>22</v>
      </c>
      <c r="L278" s="31">
        <v>21</v>
      </c>
      <c r="M278" s="31">
        <v>19</v>
      </c>
      <c r="N278" s="31">
        <v>30</v>
      </c>
      <c r="O278" s="31">
        <v>0</v>
      </c>
      <c r="P278" s="31">
        <v>0</v>
      </c>
      <c r="Q278" s="31">
        <v>0</v>
      </c>
      <c r="R278" s="31">
        <v>0</v>
      </c>
      <c r="S278" s="31">
        <v>196</v>
      </c>
      <c r="T278" s="31"/>
      <c r="U278" s="31">
        <v>2.75</v>
      </c>
      <c r="V278" s="31">
        <v>19</v>
      </c>
      <c r="W278" s="31">
        <v>23.5</v>
      </c>
      <c r="X278" s="31">
        <v>14</v>
      </c>
      <c r="Y278" s="31">
        <v>18</v>
      </c>
      <c r="Z278" s="31">
        <v>21.5</v>
      </c>
      <c r="AA278" s="31">
        <v>22</v>
      </c>
      <c r="AB278" s="31">
        <v>19.5</v>
      </c>
      <c r="AC278" s="31">
        <v>22</v>
      </c>
      <c r="AD278" s="31">
        <v>20</v>
      </c>
      <c r="AE278" s="31">
        <v>0</v>
      </c>
      <c r="AF278" s="31">
        <v>0</v>
      </c>
      <c r="AG278" s="31">
        <v>0</v>
      </c>
      <c r="AH278" s="31">
        <v>0</v>
      </c>
      <c r="AI278" s="31">
        <v>182.25</v>
      </c>
      <c r="AJ278" s="31"/>
      <c r="AK278" s="31">
        <v>4</v>
      </c>
      <c r="AL278" s="31">
        <v>17</v>
      </c>
      <c r="AM278" s="31">
        <v>16.5</v>
      </c>
      <c r="AN278" s="31">
        <v>24</v>
      </c>
      <c r="AO278" s="31">
        <v>13</v>
      </c>
      <c r="AP278" s="31">
        <v>18.5</v>
      </c>
      <c r="AQ278" s="31">
        <v>21</v>
      </c>
      <c r="AR278" s="31">
        <v>23</v>
      </c>
      <c r="AS278" s="31">
        <v>19</v>
      </c>
      <c r="AT278" s="31">
        <v>23</v>
      </c>
      <c r="AU278" s="31">
        <v>0</v>
      </c>
      <c r="AV278" s="31">
        <v>0</v>
      </c>
      <c r="AW278" s="31">
        <v>0</v>
      </c>
      <c r="AX278" s="31">
        <v>0</v>
      </c>
      <c r="AY278" s="31">
        <v>179</v>
      </c>
      <c r="AZ278" s="31"/>
      <c r="BA278" s="31">
        <v>2.83</v>
      </c>
      <c r="BB278" s="31">
        <v>20.58</v>
      </c>
      <c r="BC278" s="31">
        <v>19.329999999999998</v>
      </c>
      <c r="BD278" s="31">
        <v>17.829999999999998</v>
      </c>
      <c r="BE278" s="31">
        <v>17.66</v>
      </c>
      <c r="BF278" s="31"/>
      <c r="BG278">
        <v>11602</v>
      </c>
      <c r="BJ278" s="30">
        <f t="shared" si="31"/>
        <v>194.25</v>
      </c>
      <c r="BK278" s="30">
        <f t="shared" si="32"/>
        <v>179.5</v>
      </c>
      <c r="BL278" s="30">
        <f t="shared" si="33"/>
        <v>175</v>
      </c>
      <c r="BN278" s="30">
        <f t="shared" si="34"/>
        <v>0</v>
      </c>
      <c r="BO278" s="30">
        <f t="shared" si="35"/>
        <v>0</v>
      </c>
      <c r="BP278" s="30">
        <f t="shared" si="36"/>
        <v>0</v>
      </c>
    </row>
    <row r="279" spans="1:68" x14ac:dyDescent="0.35">
      <c r="A279" s="26" t="s">
        <v>569</v>
      </c>
      <c r="B279" t="s">
        <v>7119</v>
      </c>
      <c r="C279" s="25" t="s">
        <v>119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159.5</v>
      </c>
      <c r="P279" s="31">
        <v>144.5</v>
      </c>
      <c r="Q279" s="31">
        <v>141.5</v>
      </c>
      <c r="R279" s="31">
        <v>149</v>
      </c>
      <c r="S279" s="31">
        <v>594.5</v>
      </c>
      <c r="T279" s="31"/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169.5</v>
      </c>
      <c r="AF279" s="31">
        <v>161</v>
      </c>
      <c r="AG279" s="31">
        <v>145</v>
      </c>
      <c r="AH279" s="31">
        <v>135.5</v>
      </c>
      <c r="AI279" s="31">
        <v>611</v>
      </c>
      <c r="AJ279" s="31"/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151</v>
      </c>
      <c r="AV279" s="31">
        <v>167.5</v>
      </c>
      <c r="AW279" s="31">
        <v>152</v>
      </c>
      <c r="AX279" s="31">
        <v>139.5</v>
      </c>
      <c r="AY279" s="31">
        <v>610</v>
      </c>
      <c r="AZ279" s="31"/>
      <c r="BA279" s="31">
        <v>0</v>
      </c>
      <c r="BB279" s="31">
        <v>0</v>
      </c>
      <c r="BC279" s="31">
        <v>0</v>
      </c>
      <c r="BD279" s="31">
        <v>0</v>
      </c>
      <c r="BE279" s="31">
        <v>0</v>
      </c>
      <c r="BF279" s="31"/>
      <c r="BG279">
        <v>4592</v>
      </c>
      <c r="BJ279" s="30">
        <f t="shared" si="31"/>
        <v>594.5</v>
      </c>
      <c r="BK279" s="30">
        <f t="shared" si="32"/>
        <v>611</v>
      </c>
      <c r="BL279" s="30">
        <f t="shared" si="33"/>
        <v>610</v>
      </c>
      <c r="BN279" s="30">
        <f t="shared" si="34"/>
        <v>0</v>
      </c>
      <c r="BO279" s="30">
        <f t="shared" si="35"/>
        <v>0</v>
      </c>
      <c r="BP279" s="30">
        <f t="shared" si="36"/>
        <v>0</v>
      </c>
    </row>
    <row r="280" spans="1:68" x14ac:dyDescent="0.35">
      <c r="A280" s="26" t="s">
        <v>571</v>
      </c>
      <c r="B280" t="s">
        <v>7111</v>
      </c>
      <c r="C280" s="25" t="s">
        <v>108</v>
      </c>
      <c r="E280" s="31">
        <v>1.25</v>
      </c>
      <c r="F280" s="31">
        <v>19</v>
      </c>
      <c r="G280" s="31">
        <v>15</v>
      </c>
      <c r="H280" s="31">
        <v>17</v>
      </c>
      <c r="I280" s="31">
        <v>9</v>
      </c>
      <c r="J280" s="31">
        <v>21</v>
      </c>
      <c r="K280" s="31">
        <v>16</v>
      </c>
      <c r="L280" s="31">
        <v>20</v>
      </c>
      <c r="M280" s="31">
        <v>14.5</v>
      </c>
      <c r="N280" s="31">
        <v>15</v>
      </c>
      <c r="O280" s="31">
        <v>0</v>
      </c>
      <c r="P280" s="31">
        <v>0</v>
      </c>
      <c r="Q280" s="31">
        <v>0</v>
      </c>
      <c r="R280" s="31">
        <v>0</v>
      </c>
      <c r="S280" s="31">
        <v>147.75</v>
      </c>
      <c r="T280" s="31"/>
      <c r="U280" s="31">
        <v>1.75</v>
      </c>
      <c r="V280" s="31">
        <v>17</v>
      </c>
      <c r="W280" s="31">
        <v>20.5</v>
      </c>
      <c r="X280" s="31">
        <v>15</v>
      </c>
      <c r="Y280" s="31">
        <v>18.5</v>
      </c>
      <c r="Z280" s="31">
        <v>10</v>
      </c>
      <c r="AA280" s="31">
        <v>23</v>
      </c>
      <c r="AB280" s="31">
        <v>15</v>
      </c>
      <c r="AC280" s="31">
        <v>20</v>
      </c>
      <c r="AD280" s="31">
        <v>14</v>
      </c>
      <c r="AE280" s="31">
        <v>0</v>
      </c>
      <c r="AF280" s="31">
        <v>0</v>
      </c>
      <c r="AG280" s="31">
        <v>0</v>
      </c>
      <c r="AH280" s="31">
        <v>0</v>
      </c>
      <c r="AI280" s="31">
        <v>154.75</v>
      </c>
      <c r="AJ280" s="31"/>
      <c r="AK280" s="31">
        <v>2.25</v>
      </c>
      <c r="AL280" s="31">
        <v>22.5</v>
      </c>
      <c r="AM280" s="31">
        <v>15</v>
      </c>
      <c r="AN280" s="31">
        <v>23</v>
      </c>
      <c r="AO280" s="31">
        <v>16.5</v>
      </c>
      <c r="AP280" s="31">
        <v>22</v>
      </c>
      <c r="AQ280" s="31">
        <v>10.5</v>
      </c>
      <c r="AR280" s="31">
        <v>24</v>
      </c>
      <c r="AS280" s="31">
        <v>16</v>
      </c>
      <c r="AT280" s="31">
        <v>18</v>
      </c>
      <c r="AU280" s="31">
        <v>0</v>
      </c>
      <c r="AV280" s="31">
        <v>0</v>
      </c>
      <c r="AW280" s="31">
        <v>0</v>
      </c>
      <c r="AX280" s="31">
        <v>0</v>
      </c>
      <c r="AY280" s="31">
        <v>169.75</v>
      </c>
      <c r="AZ280" s="31"/>
      <c r="BA280" s="31">
        <v>1.75</v>
      </c>
      <c r="BB280" s="31">
        <v>19.5</v>
      </c>
      <c r="BC280" s="31">
        <v>16.829999999999998</v>
      </c>
      <c r="BD280" s="31">
        <v>18.329999999999998</v>
      </c>
      <c r="BE280" s="31">
        <v>14.66</v>
      </c>
      <c r="BF280" s="31"/>
      <c r="BG280">
        <v>2392</v>
      </c>
      <c r="BJ280" s="30">
        <f t="shared" si="31"/>
        <v>146.5</v>
      </c>
      <c r="BK280" s="30">
        <f t="shared" si="32"/>
        <v>153</v>
      </c>
      <c r="BL280" s="30">
        <f t="shared" si="33"/>
        <v>167.5</v>
      </c>
      <c r="BN280" s="30">
        <f t="shared" si="34"/>
        <v>0</v>
      </c>
      <c r="BO280" s="30">
        <f t="shared" si="35"/>
        <v>0</v>
      </c>
      <c r="BP280" s="30">
        <f t="shared" si="36"/>
        <v>0</v>
      </c>
    </row>
    <row r="281" spans="1:68" x14ac:dyDescent="0.35">
      <c r="A281" s="26" t="s">
        <v>573</v>
      </c>
      <c r="B281" t="s">
        <v>7102</v>
      </c>
      <c r="C281" s="25" t="s">
        <v>108</v>
      </c>
      <c r="E281" s="31">
        <v>1.25</v>
      </c>
      <c r="F281" s="31">
        <v>16</v>
      </c>
      <c r="G281" s="31">
        <v>15</v>
      </c>
      <c r="H281" s="31">
        <v>20</v>
      </c>
      <c r="I281" s="31">
        <v>14.5</v>
      </c>
      <c r="J281" s="31">
        <v>11.5</v>
      </c>
      <c r="K281" s="31">
        <v>14.5</v>
      </c>
      <c r="L281" s="31">
        <v>14.5</v>
      </c>
      <c r="M281" s="31">
        <v>6.5</v>
      </c>
      <c r="N281" s="31">
        <v>16</v>
      </c>
      <c r="O281" s="31">
        <v>0</v>
      </c>
      <c r="P281" s="31">
        <v>0</v>
      </c>
      <c r="Q281" s="31">
        <v>0</v>
      </c>
      <c r="R281" s="31">
        <v>0</v>
      </c>
      <c r="S281" s="31">
        <v>129.75</v>
      </c>
      <c r="T281" s="31"/>
      <c r="U281" s="31">
        <v>1</v>
      </c>
      <c r="V281" s="31">
        <v>10.5</v>
      </c>
      <c r="W281" s="31">
        <v>15.5</v>
      </c>
      <c r="X281" s="31">
        <v>13</v>
      </c>
      <c r="Y281" s="31">
        <v>19</v>
      </c>
      <c r="Z281" s="31">
        <v>13.5</v>
      </c>
      <c r="AA281" s="31">
        <v>13.5</v>
      </c>
      <c r="AB281" s="31">
        <v>16</v>
      </c>
      <c r="AC281" s="31">
        <v>12.5</v>
      </c>
      <c r="AD281" s="31">
        <v>6</v>
      </c>
      <c r="AE281" s="31">
        <v>0</v>
      </c>
      <c r="AF281" s="31">
        <v>0</v>
      </c>
      <c r="AG281" s="31">
        <v>0</v>
      </c>
      <c r="AH281" s="31">
        <v>0</v>
      </c>
      <c r="AI281" s="31">
        <v>120.5</v>
      </c>
      <c r="AJ281" s="31"/>
      <c r="AK281" s="31">
        <v>0.75</v>
      </c>
      <c r="AL281" s="31">
        <v>11</v>
      </c>
      <c r="AM281" s="31">
        <v>12</v>
      </c>
      <c r="AN281" s="31">
        <v>15.5</v>
      </c>
      <c r="AO281" s="31">
        <v>12</v>
      </c>
      <c r="AP281" s="31">
        <v>21</v>
      </c>
      <c r="AQ281" s="31">
        <v>14</v>
      </c>
      <c r="AR281" s="31">
        <v>14.5</v>
      </c>
      <c r="AS281" s="31">
        <v>13</v>
      </c>
      <c r="AT281" s="31">
        <v>14</v>
      </c>
      <c r="AU281" s="31">
        <v>0</v>
      </c>
      <c r="AV281" s="31">
        <v>0</v>
      </c>
      <c r="AW281" s="31">
        <v>0</v>
      </c>
      <c r="AX281" s="31">
        <v>0</v>
      </c>
      <c r="AY281" s="31">
        <v>127.75</v>
      </c>
      <c r="AZ281" s="31"/>
      <c r="BA281" s="31">
        <v>1</v>
      </c>
      <c r="BB281" s="31">
        <v>12.5</v>
      </c>
      <c r="BC281" s="31">
        <v>14.16</v>
      </c>
      <c r="BD281" s="31">
        <v>16.16</v>
      </c>
      <c r="BE281" s="31">
        <v>15.16</v>
      </c>
      <c r="BF281" s="31"/>
      <c r="BG281">
        <v>13581</v>
      </c>
      <c r="BJ281" s="30">
        <f t="shared" si="31"/>
        <v>128.5</v>
      </c>
      <c r="BK281" s="30">
        <f t="shared" si="32"/>
        <v>119.5</v>
      </c>
      <c r="BL281" s="30">
        <f t="shared" si="33"/>
        <v>127</v>
      </c>
      <c r="BN281" s="30">
        <f t="shared" si="34"/>
        <v>0</v>
      </c>
      <c r="BO281" s="30">
        <f t="shared" si="35"/>
        <v>0</v>
      </c>
      <c r="BP281" s="30">
        <f t="shared" si="36"/>
        <v>0</v>
      </c>
    </row>
    <row r="282" spans="1:68" x14ac:dyDescent="0.35">
      <c r="A282" s="26" t="s">
        <v>575</v>
      </c>
      <c r="B282" t="s">
        <v>7094</v>
      </c>
      <c r="C282" s="25" t="s">
        <v>10</v>
      </c>
      <c r="E282" s="31">
        <v>3.5</v>
      </c>
      <c r="F282" s="31">
        <v>28.5</v>
      </c>
      <c r="G282" s="31">
        <v>22</v>
      </c>
      <c r="H282" s="31">
        <v>19</v>
      </c>
      <c r="I282" s="31">
        <v>36.5</v>
      </c>
      <c r="J282" s="31">
        <v>29</v>
      </c>
      <c r="K282" s="31">
        <v>16</v>
      </c>
      <c r="L282" s="31">
        <v>23.5</v>
      </c>
      <c r="M282" s="31">
        <v>25.5</v>
      </c>
      <c r="N282" s="31">
        <v>34</v>
      </c>
      <c r="O282" s="31">
        <v>20.5</v>
      </c>
      <c r="P282" s="31">
        <v>33</v>
      </c>
      <c r="Q282" s="31">
        <v>23</v>
      </c>
      <c r="R282" s="31">
        <v>25.5</v>
      </c>
      <c r="S282" s="31">
        <v>339.5</v>
      </c>
      <c r="T282" s="31"/>
      <c r="U282" s="31">
        <v>2.25</v>
      </c>
      <c r="V282" s="31">
        <v>24.5</v>
      </c>
      <c r="W282" s="31">
        <v>27.5</v>
      </c>
      <c r="X282" s="31">
        <v>21.5</v>
      </c>
      <c r="Y282" s="31">
        <v>21</v>
      </c>
      <c r="Z282" s="31">
        <v>39</v>
      </c>
      <c r="AA282" s="31">
        <v>29.5</v>
      </c>
      <c r="AB282" s="31">
        <v>20</v>
      </c>
      <c r="AC282" s="31">
        <v>23.5</v>
      </c>
      <c r="AD282" s="31">
        <v>27</v>
      </c>
      <c r="AE282" s="31">
        <v>35</v>
      </c>
      <c r="AF282" s="31">
        <v>20</v>
      </c>
      <c r="AG282" s="31">
        <v>32.5</v>
      </c>
      <c r="AH282" s="31">
        <v>23.5</v>
      </c>
      <c r="AI282" s="31">
        <v>346.75</v>
      </c>
      <c r="AJ282" s="31"/>
      <c r="AK282" s="31">
        <v>2.25</v>
      </c>
      <c r="AL282" s="31">
        <v>29.5</v>
      </c>
      <c r="AM282" s="31">
        <v>23.5</v>
      </c>
      <c r="AN282" s="31">
        <v>30</v>
      </c>
      <c r="AO282" s="31">
        <v>23</v>
      </c>
      <c r="AP282" s="31">
        <v>21.5</v>
      </c>
      <c r="AQ282" s="31">
        <v>37</v>
      </c>
      <c r="AR282" s="31">
        <v>28</v>
      </c>
      <c r="AS282" s="31">
        <v>19.5</v>
      </c>
      <c r="AT282" s="31">
        <v>24</v>
      </c>
      <c r="AU282" s="31">
        <v>24.5</v>
      </c>
      <c r="AV282" s="31">
        <v>32.5</v>
      </c>
      <c r="AW282" s="31">
        <v>20</v>
      </c>
      <c r="AX282" s="31">
        <v>30</v>
      </c>
      <c r="AY282" s="31">
        <v>345.25</v>
      </c>
      <c r="AZ282" s="31"/>
      <c r="BA282" s="31">
        <v>2.66</v>
      </c>
      <c r="BB282" s="31">
        <v>27.5</v>
      </c>
      <c r="BC282" s="31">
        <v>24.33</v>
      </c>
      <c r="BD282" s="31">
        <v>23.5</v>
      </c>
      <c r="BE282" s="31">
        <v>26.83</v>
      </c>
      <c r="BF282" s="31"/>
      <c r="BG282">
        <v>3176</v>
      </c>
      <c r="BJ282" s="30">
        <f t="shared" si="31"/>
        <v>336</v>
      </c>
      <c r="BK282" s="30">
        <f t="shared" si="32"/>
        <v>344.5</v>
      </c>
      <c r="BL282" s="30">
        <f t="shared" si="33"/>
        <v>343</v>
      </c>
      <c r="BN282" s="30">
        <f t="shared" si="34"/>
        <v>0</v>
      </c>
      <c r="BO282" s="30">
        <f t="shared" si="35"/>
        <v>0</v>
      </c>
      <c r="BP282" s="30">
        <f t="shared" si="36"/>
        <v>0</v>
      </c>
    </row>
    <row r="283" spans="1:68" x14ac:dyDescent="0.35">
      <c r="A283" s="26" t="s">
        <v>578</v>
      </c>
      <c r="B283" t="s">
        <v>7086</v>
      </c>
      <c r="C283" s="25" t="s">
        <v>108</v>
      </c>
      <c r="E283" s="31">
        <v>5</v>
      </c>
      <c r="F283" s="31">
        <v>33</v>
      </c>
      <c r="G283" s="31">
        <v>41</v>
      </c>
      <c r="H283" s="31">
        <v>46.5</v>
      </c>
      <c r="I283" s="31">
        <v>45.5</v>
      </c>
      <c r="J283" s="31">
        <v>37.5</v>
      </c>
      <c r="K283" s="31">
        <v>40</v>
      </c>
      <c r="L283" s="31">
        <v>36</v>
      </c>
      <c r="M283" s="31">
        <v>31.5</v>
      </c>
      <c r="N283" s="31">
        <v>35</v>
      </c>
      <c r="O283" s="31">
        <v>0</v>
      </c>
      <c r="P283" s="31">
        <v>0</v>
      </c>
      <c r="Q283" s="31">
        <v>0</v>
      </c>
      <c r="R283" s="31">
        <v>0</v>
      </c>
      <c r="S283" s="31">
        <v>351</v>
      </c>
      <c r="T283" s="31"/>
      <c r="U283" s="31">
        <v>5.5</v>
      </c>
      <c r="V283" s="31">
        <v>29.5</v>
      </c>
      <c r="W283" s="31">
        <v>33.5</v>
      </c>
      <c r="X283" s="31">
        <v>46</v>
      </c>
      <c r="Y283" s="31">
        <v>48</v>
      </c>
      <c r="Z283" s="31">
        <v>51.5</v>
      </c>
      <c r="AA283" s="31">
        <v>39.5</v>
      </c>
      <c r="AB283" s="31">
        <v>44</v>
      </c>
      <c r="AC283" s="31">
        <v>38</v>
      </c>
      <c r="AD283" s="31">
        <v>31.5</v>
      </c>
      <c r="AE283" s="31">
        <v>0</v>
      </c>
      <c r="AF283" s="31">
        <v>0</v>
      </c>
      <c r="AG283" s="31">
        <v>0</v>
      </c>
      <c r="AH283" s="31">
        <v>0</v>
      </c>
      <c r="AI283" s="31">
        <v>367</v>
      </c>
      <c r="AJ283" s="31"/>
      <c r="AK283" s="31">
        <v>5.75</v>
      </c>
      <c r="AL283" s="31">
        <v>37</v>
      </c>
      <c r="AM283" s="31">
        <v>29.5</v>
      </c>
      <c r="AN283" s="31">
        <v>33.5</v>
      </c>
      <c r="AO283" s="31">
        <v>44</v>
      </c>
      <c r="AP283" s="31">
        <v>49.5</v>
      </c>
      <c r="AQ283" s="31">
        <v>49.5</v>
      </c>
      <c r="AR283" s="31">
        <v>38</v>
      </c>
      <c r="AS283" s="31">
        <v>46</v>
      </c>
      <c r="AT283" s="31">
        <v>41</v>
      </c>
      <c r="AU283" s="31">
        <v>0</v>
      </c>
      <c r="AV283" s="31">
        <v>0</v>
      </c>
      <c r="AW283" s="31">
        <v>0</v>
      </c>
      <c r="AX283" s="31">
        <v>0</v>
      </c>
      <c r="AY283" s="31">
        <v>373.75</v>
      </c>
      <c r="AZ283" s="31"/>
      <c r="BA283" s="31">
        <v>5.41</v>
      </c>
      <c r="BB283" s="31">
        <v>33.159999999999997</v>
      </c>
      <c r="BC283" s="31">
        <v>34.659999999999997</v>
      </c>
      <c r="BD283" s="31">
        <v>42</v>
      </c>
      <c r="BE283" s="31">
        <v>45.83</v>
      </c>
      <c r="BF283" s="31"/>
      <c r="BG283">
        <v>10428</v>
      </c>
      <c r="BJ283" s="30">
        <f t="shared" si="31"/>
        <v>346</v>
      </c>
      <c r="BK283" s="30">
        <f t="shared" si="32"/>
        <v>361.5</v>
      </c>
      <c r="BL283" s="30">
        <f t="shared" si="33"/>
        <v>368</v>
      </c>
      <c r="BN283" s="30">
        <f t="shared" si="34"/>
        <v>0</v>
      </c>
      <c r="BO283" s="30">
        <f t="shared" si="35"/>
        <v>0</v>
      </c>
      <c r="BP283" s="30">
        <f t="shared" si="36"/>
        <v>0</v>
      </c>
    </row>
    <row r="284" spans="1:68" x14ac:dyDescent="0.35">
      <c r="A284" s="26" t="s">
        <v>580</v>
      </c>
      <c r="B284" t="s">
        <v>7077</v>
      </c>
      <c r="C284" s="25" t="s">
        <v>108</v>
      </c>
      <c r="E284" s="31">
        <v>1.75</v>
      </c>
      <c r="F284" s="31">
        <v>15</v>
      </c>
      <c r="G284" s="31">
        <v>26</v>
      </c>
      <c r="H284" s="31">
        <v>26.5</v>
      </c>
      <c r="I284" s="31">
        <v>21</v>
      </c>
      <c r="J284" s="31">
        <v>31</v>
      </c>
      <c r="K284" s="31">
        <v>26</v>
      </c>
      <c r="L284" s="31">
        <v>32</v>
      </c>
      <c r="M284" s="31">
        <v>15.5</v>
      </c>
      <c r="N284" s="31">
        <v>37</v>
      </c>
      <c r="O284" s="31">
        <v>0</v>
      </c>
      <c r="P284" s="31">
        <v>0</v>
      </c>
      <c r="Q284" s="31">
        <v>0</v>
      </c>
      <c r="R284" s="31">
        <v>0</v>
      </c>
      <c r="S284" s="31">
        <v>231.75</v>
      </c>
      <c r="T284" s="31"/>
      <c r="U284" s="31">
        <v>0.75</v>
      </c>
      <c r="V284" s="31">
        <v>29</v>
      </c>
      <c r="W284" s="31">
        <v>15.5</v>
      </c>
      <c r="X284" s="31">
        <v>26</v>
      </c>
      <c r="Y284" s="31">
        <v>27</v>
      </c>
      <c r="Z284" s="31">
        <v>22</v>
      </c>
      <c r="AA284" s="31">
        <v>32.5</v>
      </c>
      <c r="AB284" s="31">
        <v>25</v>
      </c>
      <c r="AC284" s="31">
        <v>31</v>
      </c>
      <c r="AD284" s="31">
        <v>14.5</v>
      </c>
      <c r="AE284" s="31">
        <v>0</v>
      </c>
      <c r="AF284" s="31">
        <v>0</v>
      </c>
      <c r="AG284" s="31">
        <v>0</v>
      </c>
      <c r="AH284" s="31">
        <v>0</v>
      </c>
      <c r="AI284" s="31">
        <v>223.25</v>
      </c>
      <c r="AJ284" s="31"/>
      <c r="AK284" s="31">
        <v>1.25</v>
      </c>
      <c r="AL284" s="31">
        <v>17</v>
      </c>
      <c r="AM284" s="31">
        <v>30</v>
      </c>
      <c r="AN284" s="31">
        <v>18.5</v>
      </c>
      <c r="AO284" s="31">
        <v>27.5</v>
      </c>
      <c r="AP284" s="31">
        <v>29.5</v>
      </c>
      <c r="AQ284" s="31">
        <v>29</v>
      </c>
      <c r="AR284" s="31">
        <v>34</v>
      </c>
      <c r="AS284" s="31">
        <v>28.5</v>
      </c>
      <c r="AT284" s="31">
        <v>26</v>
      </c>
      <c r="AU284" s="31">
        <v>0</v>
      </c>
      <c r="AV284" s="31">
        <v>0</v>
      </c>
      <c r="AW284" s="31">
        <v>0</v>
      </c>
      <c r="AX284" s="31">
        <v>0</v>
      </c>
      <c r="AY284" s="31">
        <v>241.25</v>
      </c>
      <c r="AZ284" s="31"/>
      <c r="BA284" s="31">
        <v>1.25</v>
      </c>
      <c r="BB284" s="31">
        <v>20.329999999999998</v>
      </c>
      <c r="BC284" s="31">
        <v>23.83</v>
      </c>
      <c r="BD284" s="31">
        <v>23.66</v>
      </c>
      <c r="BE284" s="31">
        <v>25.16</v>
      </c>
      <c r="BF284" s="31"/>
      <c r="BG284">
        <v>2382</v>
      </c>
      <c r="BJ284" s="30">
        <f t="shared" si="31"/>
        <v>230</v>
      </c>
      <c r="BK284" s="30">
        <f t="shared" si="32"/>
        <v>222.5</v>
      </c>
      <c r="BL284" s="30">
        <f t="shared" si="33"/>
        <v>240</v>
      </c>
      <c r="BN284" s="30">
        <f t="shared" si="34"/>
        <v>0</v>
      </c>
      <c r="BO284" s="30">
        <f t="shared" si="35"/>
        <v>0</v>
      </c>
      <c r="BP284" s="30">
        <f t="shared" si="36"/>
        <v>0</v>
      </c>
    </row>
    <row r="285" spans="1:68" x14ac:dyDescent="0.35">
      <c r="A285" s="26" t="s">
        <v>582</v>
      </c>
      <c r="B285" t="s">
        <v>7068</v>
      </c>
      <c r="C285" s="25" t="s">
        <v>108</v>
      </c>
      <c r="E285" s="31">
        <v>2</v>
      </c>
      <c r="F285" s="31">
        <v>12.5</v>
      </c>
      <c r="G285" s="31">
        <v>12</v>
      </c>
      <c r="H285" s="31">
        <v>16.5</v>
      </c>
      <c r="I285" s="31">
        <v>16</v>
      </c>
      <c r="J285" s="31">
        <v>17</v>
      </c>
      <c r="K285" s="31">
        <v>21.5</v>
      </c>
      <c r="L285" s="31">
        <v>10.5</v>
      </c>
      <c r="M285" s="31">
        <v>12</v>
      </c>
      <c r="N285" s="31">
        <v>21</v>
      </c>
      <c r="O285" s="31">
        <v>0</v>
      </c>
      <c r="P285" s="31">
        <v>0</v>
      </c>
      <c r="Q285" s="31">
        <v>0</v>
      </c>
      <c r="R285" s="31">
        <v>0</v>
      </c>
      <c r="S285" s="31">
        <v>141</v>
      </c>
      <c r="T285" s="31"/>
      <c r="U285" s="31">
        <v>1.25</v>
      </c>
      <c r="V285" s="31">
        <v>16</v>
      </c>
      <c r="W285" s="31">
        <v>12</v>
      </c>
      <c r="X285" s="31">
        <v>11.5</v>
      </c>
      <c r="Y285" s="31">
        <v>17.5</v>
      </c>
      <c r="Z285" s="31">
        <v>13</v>
      </c>
      <c r="AA285" s="31">
        <v>15</v>
      </c>
      <c r="AB285" s="31">
        <v>22.5</v>
      </c>
      <c r="AC285" s="31">
        <v>7.5</v>
      </c>
      <c r="AD285" s="31">
        <v>11</v>
      </c>
      <c r="AE285" s="31">
        <v>0</v>
      </c>
      <c r="AF285" s="31">
        <v>0</v>
      </c>
      <c r="AG285" s="31">
        <v>0</v>
      </c>
      <c r="AH285" s="31">
        <v>0</v>
      </c>
      <c r="AI285" s="31">
        <v>127.25</v>
      </c>
      <c r="AJ285" s="31"/>
      <c r="AK285" s="31">
        <v>0</v>
      </c>
      <c r="AL285" s="31">
        <v>10</v>
      </c>
      <c r="AM285" s="31">
        <v>16</v>
      </c>
      <c r="AN285" s="31">
        <v>12</v>
      </c>
      <c r="AO285" s="31">
        <v>11.5</v>
      </c>
      <c r="AP285" s="31">
        <v>17.5</v>
      </c>
      <c r="AQ285" s="31">
        <v>16</v>
      </c>
      <c r="AR285" s="31">
        <v>14.5</v>
      </c>
      <c r="AS285" s="31">
        <v>22</v>
      </c>
      <c r="AT285" s="31">
        <v>8</v>
      </c>
      <c r="AU285" s="31">
        <v>0</v>
      </c>
      <c r="AV285" s="31">
        <v>0</v>
      </c>
      <c r="AW285" s="31">
        <v>0</v>
      </c>
      <c r="AX285" s="31">
        <v>0</v>
      </c>
      <c r="AY285" s="31">
        <v>127.5</v>
      </c>
      <c r="AZ285" s="31"/>
      <c r="BA285" s="31">
        <v>1.08</v>
      </c>
      <c r="BB285" s="31">
        <v>12.83</v>
      </c>
      <c r="BC285" s="31">
        <v>13.33</v>
      </c>
      <c r="BD285" s="31">
        <v>13.33</v>
      </c>
      <c r="BE285" s="31">
        <v>15</v>
      </c>
      <c r="BF285" s="31"/>
      <c r="BG285">
        <v>1539</v>
      </c>
      <c r="BJ285" s="30">
        <f t="shared" si="31"/>
        <v>139</v>
      </c>
      <c r="BK285" s="30">
        <f t="shared" si="32"/>
        <v>126</v>
      </c>
      <c r="BL285" s="30">
        <f t="shared" si="33"/>
        <v>127.5</v>
      </c>
      <c r="BN285" s="30">
        <f t="shared" si="34"/>
        <v>0</v>
      </c>
      <c r="BO285" s="30">
        <f t="shared" si="35"/>
        <v>0</v>
      </c>
      <c r="BP285" s="30">
        <f t="shared" si="36"/>
        <v>0</v>
      </c>
    </row>
    <row r="286" spans="1:68" x14ac:dyDescent="0.35">
      <c r="A286" s="26" t="s">
        <v>584</v>
      </c>
      <c r="B286" t="s">
        <v>7059</v>
      </c>
      <c r="C286" s="25" t="s">
        <v>108</v>
      </c>
      <c r="E286" s="31">
        <v>0</v>
      </c>
      <c r="F286" s="31">
        <v>7.5</v>
      </c>
      <c r="G286" s="31">
        <v>8</v>
      </c>
      <c r="H286" s="31">
        <v>9</v>
      </c>
      <c r="I286" s="31">
        <v>8.5</v>
      </c>
      <c r="J286" s="31">
        <v>12.5</v>
      </c>
      <c r="K286" s="31">
        <v>9</v>
      </c>
      <c r="L286" s="31">
        <v>10.5</v>
      </c>
      <c r="M286" s="31">
        <v>9</v>
      </c>
      <c r="N286" s="31">
        <v>9</v>
      </c>
      <c r="O286" s="31">
        <v>0</v>
      </c>
      <c r="P286" s="31">
        <v>0</v>
      </c>
      <c r="Q286" s="31">
        <v>0</v>
      </c>
      <c r="R286" s="31">
        <v>0</v>
      </c>
      <c r="S286" s="31">
        <v>83</v>
      </c>
      <c r="T286" s="31"/>
      <c r="U286" s="31">
        <v>0</v>
      </c>
      <c r="V286" s="31">
        <v>8</v>
      </c>
      <c r="W286" s="31">
        <v>8</v>
      </c>
      <c r="X286" s="31">
        <v>6</v>
      </c>
      <c r="Y286" s="31">
        <v>9</v>
      </c>
      <c r="Z286" s="31">
        <v>11</v>
      </c>
      <c r="AA286" s="31">
        <v>9</v>
      </c>
      <c r="AB286" s="31">
        <v>8.5</v>
      </c>
      <c r="AC286" s="31">
        <v>8.5</v>
      </c>
      <c r="AD286" s="31">
        <v>9</v>
      </c>
      <c r="AE286" s="31">
        <v>0</v>
      </c>
      <c r="AF286" s="31">
        <v>0</v>
      </c>
      <c r="AG286" s="31">
        <v>0</v>
      </c>
      <c r="AH286" s="31">
        <v>0</v>
      </c>
      <c r="AI286" s="31">
        <v>77</v>
      </c>
      <c r="AJ286" s="31"/>
      <c r="AK286" s="31">
        <v>0</v>
      </c>
      <c r="AL286" s="31">
        <v>7</v>
      </c>
      <c r="AM286" s="31">
        <v>9</v>
      </c>
      <c r="AN286" s="31">
        <v>9</v>
      </c>
      <c r="AO286" s="31">
        <v>7</v>
      </c>
      <c r="AP286" s="31">
        <v>9</v>
      </c>
      <c r="AQ286" s="31">
        <v>10.5</v>
      </c>
      <c r="AR286" s="31">
        <v>9</v>
      </c>
      <c r="AS286" s="31">
        <v>10</v>
      </c>
      <c r="AT286" s="31">
        <v>7</v>
      </c>
      <c r="AU286" s="31">
        <v>0</v>
      </c>
      <c r="AV286" s="31">
        <v>0</v>
      </c>
      <c r="AW286" s="31">
        <v>0</v>
      </c>
      <c r="AX286" s="31">
        <v>0</v>
      </c>
      <c r="AY286" s="31">
        <v>77.5</v>
      </c>
      <c r="AZ286" s="31"/>
      <c r="BA286" s="31">
        <v>0</v>
      </c>
      <c r="BB286" s="31">
        <v>7.5</v>
      </c>
      <c r="BC286" s="31">
        <v>8.33</v>
      </c>
      <c r="BD286" s="31">
        <v>8</v>
      </c>
      <c r="BE286" s="31">
        <v>8.16</v>
      </c>
      <c r="BF286" s="31"/>
      <c r="BG286">
        <v>8700</v>
      </c>
      <c r="BJ286" s="30">
        <f t="shared" si="31"/>
        <v>83</v>
      </c>
      <c r="BK286" s="30">
        <f t="shared" si="32"/>
        <v>77</v>
      </c>
      <c r="BL286" s="30">
        <f t="shared" si="33"/>
        <v>77.5</v>
      </c>
      <c r="BN286" s="30">
        <f t="shared" si="34"/>
        <v>0</v>
      </c>
      <c r="BO286" s="30">
        <f t="shared" si="35"/>
        <v>0</v>
      </c>
      <c r="BP286" s="30">
        <f t="shared" si="36"/>
        <v>0</v>
      </c>
    </row>
    <row r="287" spans="1:68" x14ac:dyDescent="0.35">
      <c r="A287" s="26" t="s">
        <v>586</v>
      </c>
      <c r="B287" t="s">
        <v>7051</v>
      </c>
      <c r="C287" s="25" t="s">
        <v>108</v>
      </c>
      <c r="E287" s="31">
        <v>0</v>
      </c>
      <c r="F287" s="31">
        <v>6</v>
      </c>
      <c r="G287" s="31">
        <v>8</v>
      </c>
      <c r="H287" s="31">
        <v>4</v>
      </c>
      <c r="I287" s="31">
        <v>5</v>
      </c>
      <c r="J287" s="31">
        <v>6.5</v>
      </c>
      <c r="K287" s="31">
        <v>4</v>
      </c>
      <c r="L287" s="31">
        <v>8</v>
      </c>
      <c r="M287" s="31">
        <v>8.5</v>
      </c>
      <c r="N287" s="31">
        <v>6</v>
      </c>
      <c r="O287" s="31">
        <v>0</v>
      </c>
      <c r="P287" s="31">
        <v>0</v>
      </c>
      <c r="Q287" s="31">
        <v>0</v>
      </c>
      <c r="R287" s="31">
        <v>0</v>
      </c>
      <c r="S287" s="31">
        <v>56</v>
      </c>
      <c r="T287" s="31"/>
      <c r="U287" s="31">
        <v>1</v>
      </c>
      <c r="V287" s="31">
        <v>11</v>
      </c>
      <c r="W287" s="31">
        <v>4</v>
      </c>
      <c r="X287" s="31">
        <v>7.5</v>
      </c>
      <c r="Y287" s="31">
        <v>4</v>
      </c>
      <c r="Z287" s="31">
        <v>4</v>
      </c>
      <c r="AA287" s="31">
        <v>8</v>
      </c>
      <c r="AB287" s="31">
        <v>3.5</v>
      </c>
      <c r="AC287" s="31">
        <v>9</v>
      </c>
      <c r="AD287" s="31">
        <v>8</v>
      </c>
      <c r="AE287" s="31">
        <v>0</v>
      </c>
      <c r="AF287" s="31">
        <v>0</v>
      </c>
      <c r="AG287" s="31">
        <v>0</v>
      </c>
      <c r="AH287" s="31">
        <v>0</v>
      </c>
      <c r="AI287" s="31">
        <v>60</v>
      </c>
      <c r="AJ287" s="31"/>
      <c r="AK287" s="31">
        <v>0.75</v>
      </c>
      <c r="AL287" s="31">
        <v>12</v>
      </c>
      <c r="AM287" s="31">
        <v>6.5</v>
      </c>
      <c r="AN287" s="31">
        <v>4</v>
      </c>
      <c r="AO287" s="31">
        <v>6.5</v>
      </c>
      <c r="AP287" s="31">
        <v>4.5</v>
      </c>
      <c r="AQ287" s="31">
        <v>4</v>
      </c>
      <c r="AR287" s="31">
        <v>6</v>
      </c>
      <c r="AS287" s="31">
        <v>3.5</v>
      </c>
      <c r="AT287" s="31">
        <v>10</v>
      </c>
      <c r="AU287" s="31">
        <v>0</v>
      </c>
      <c r="AV287" s="31">
        <v>0</v>
      </c>
      <c r="AW287" s="31">
        <v>0</v>
      </c>
      <c r="AX287" s="31">
        <v>0</v>
      </c>
      <c r="AY287" s="31">
        <v>57.75</v>
      </c>
      <c r="AZ287" s="31"/>
      <c r="BA287" s="31">
        <v>0.57999999999999996</v>
      </c>
      <c r="BB287" s="31">
        <v>9.66</v>
      </c>
      <c r="BC287" s="31">
        <v>6.16</v>
      </c>
      <c r="BD287" s="31">
        <v>5.16</v>
      </c>
      <c r="BE287" s="31">
        <v>5.16</v>
      </c>
      <c r="BF287" s="31"/>
      <c r="BG287">
        <v>2510</v>
      </c>
      <c r="BJ287" s="30">
        <f t="shared" si="31"/>
        <v>56</v>
      </c>
      <c r="BK287" s="30">
        <f t="shared" si="32"/>
        <v>59</v>
      </c>
      <c r="BL287" s="30">
        <f t="shared" si="33"/>
        <v>57</v>
      </c>
      <c r="BN287" s="30">
        <f t="shared" si="34"/>
        <v>0</v>
      </c>
      <c r="BO287" s="30">
        <f t="shared" si="35"/>
        <v>0</v>
      </c>
      <c r="BP287" s="30">
        <f t="shared" si="36"/>
        <v>0</v>
      </c>
    </row>
    <row r="288" spans="1:68" x14ac:dyDescent="0.35">
      <c r="A288" s="26" t="s">
        <v>588</v>
      </c>
      <c r="B288" t="s">
        <v>7043</v>
      </c>
      <c r="C288" s="25" t="s">
        <v>108</v>
      </c>
      <c r="E288" s="31">
        <v>1.75</v>
      </c>
      <c r="F288" s="31">
        <v>40</v>
      </c>
      <c r="G288" s="31">
        <v>25.5</v>
      </c>
      <c r="H288" s="31">
        <v>22</v>
      </c>
      <c r="I288" s="31">
        <v>27.5</v>
      </c>
      <c r="J288" s="31">
        <v>25.5</v>
      </c>
      <c r="K288" s="31">
        <v>39</v>
      </c>
      <c r="L288" s="31">
        <v>26.5</v>
      </c>
      <c r="M288" s="31">
        <v>22</v>
      </c>
      <c r="N288" s="31">
        <v>21.5</v>
      </c>
      <c r="O288" s="31">
        <v>0</v>
      </c>
      <c r="P288" s="31">
        <v>0</v>
      </c>
      <c r="Q288" s="31">
        <v>0</v>
      </c>
      <c r="R288" s="31">
        <v>0</v>
      </c>
      <c r="S288" s="31">
        <v>251.25</v>
      </c>
      <c r="T288" s="31"/>
      <c r="U288" s="31">
        <v>1.75</v>
      </c>
      <c r="V288" s="31">
        <v>27.5</v>
      </c>
      <c r="W288" s="31">
        <v>37.5</v>
      </c>
      <c r="X288" s="31">
        <v>27.5</v>
      </c>
      <c r="Y288" s="31">
        <v>21</v>
      </c>
      <c r="Z288" s="31">
        <v>29.5</v>
      </c>
      <c r="AA288" s="31">
        <v>26</v>
      </c>
      <c r="AB288" s="31">
        <v>38</v>
      </c>
      <c r="AC288" s="31">
        <v>25</v>
      </c>
      <c r="AD288" s="31">
        <v>24.5</v>
      </c>
      <c r="AE288" s="31">
        <v>0</v>
      </c>
      <c r="AF288" s="31">
        <v>0</v>
      </c>
      <c r="AG288" s="31">
        <v>0</v>
      </c>
      <c r="AH288" s="31">
        <v>0</v>
      </c>
      <c r="AI288" s="31">
        <v>258.25</v>
      </c>
      <c r="AJ288" s="31"/>
      <c r="AK288" s="31">
        <v>3.25</v>
      </c>
      <c r="AL288" s="31">
        <v>31.5</v>
      </c>
      <c r="AM288" s="31">
        <v>28.5</v>
      </c>
      <c r="AN288" s="31">
        <v>38</v>
      </c>
      <c r="AO288" s="31">
        <v>27</v>
      </c>
      <c r="AP288" s="31">
        <v>21.5</v>
      </c>
      <c r="AQ288" s="31">
        <v>28.5</v>
      </c>
      <c r="AR288" s="31">
        <v>27.5</v>
      </c>
      <c r="AS288" s="31">
        <v>31</v>
      </c>
      <c r="AT288" s="31">
        <v>21.5</v>
      </c>
      <c r="AU288" s="31">
        <v>0</v>
      </c>
      <c r="AV288" s="31">
        <v>0</v>
      </c>
      <c r="AW288" s="31">
        <v>0</v>
      </c>
      <c r="AX288" s="31">
        <v>0</v>
      </c>
      <c r="AY288" s="31">
        <v>258.25</v>
      </c>
      <c r="AZ288" s="31"/>
      <c r="BA288" s="31">
        <v>2.25</v>
      </c>
      <c r="BB288" s="31">
        <v>33</v>
      </c>
      <c r="BC288" s="31">
        <v>30.5</v>
      </c>
      <c r="BD288" s="31">
        <v>29.16</v>
      </c>
      <c r="BE288" s="31">
        <v>25.16</v>
      </c>
      <c r="BF288" s="31"/>
      <c r="BG288">
        <v>13138</v>
      </c>
      <c r="BJ288" s="30">
        <f t="shared" si="31"/>
        <v>249.5</v>
      </c>
      <c r="BK288" s="30">
        <f t="shared" si="32"/>
        <v>256.5</v>
      </c>
      <c r="BL288" s="30">
        <f t="shared" si="33"/>
        <v>255</v>
      </c>
      <c r="BN288" s="30">
        <f t="shared" si="34"/>
        <v>0</v>
      </c>
      <c r="BO288" s="30">
        <f t="shared" si="35"/>
        <v>0</v>
      </c>
      <c r="BP288" s="30">
        <f t="shared" si="36"/>
        <v>0</v>
      </c>
    </row>
    <row r="289" spans="1:68" x14ac:dyDescent="0.35">
      <c r="A289" s="26" t="s">
        <v>590</v>
      </c>
      <c r="B289" t="s">
        <v>7034</v>
      </c>
      <c r="C289" s="25" t="s">
        <v>108</v>
      </c>
      <c r="E289" s="31">
        <v>18.25</v>
      </c>
      <c r="F289" s="31">
        <v>170</v>
      </c>
      <c r="G289" s="31">
        <v>152</v>
      </c>
      <c r="H289" s="31">
        <v>177.5</v>
      </c>
      <c r="I289" s="31">
        <v>163</v>
      </c>
      <c r="J289" s="31">
        <v>142.5</v>
      </c>
      <c r="K289" s="31">
        <v>156.5</v>
      </c>
      <c r="L289" s="31">
        <v>150</v>
      </c>
      <c r="M289" s="31">
        <v>138</v>
      </c>
      <c r="N289" s="31">
        <v>114.5</v>
      </c>
      <c r="O289" s="31">
        <v>0</v>
      </c>
      <c r="P289" s="31">
        <v>0</v>
      </c>
      <c r="Q289" s="31">
        <v>0</v>
      </c>
      <c r="R289" s="31">
        <v>0</v>
      </c>
      <c r="S289" s="31">
        <v>1382.25</v>
      </c>
      <c r="T289" s="31"/>
      <c r="U289" s="31">
        <v>12.5</v>
      </c>
      <c r="V289" s="31">
        <v>182</v>
      </c>
      <c r="W289" s="31">
        <v>159</v>
      </c>
      <c r="X289" s="31">
        <v>143.5</v>
      </c>
      <c r="Y289" s="31">
        <v>176</v>
      </c>
      <c r="Z289" s="31">
        <v>157</v>
      </c>
      <c r="AA289" s="31">
        <v>146.5</v>
      </c>
      <c r="AB289" s="31">
        <v>153</v>
      </c>
      <c r="AC289" s="31">
        <v>155.5</v>
      </c>
      <c r="AD289" s="31">
        <v>132.5</v>
      </c>
      <c r="AE289" s="31">
        <v>0</v>
      </c>
      <c r="AF289" s="31">
        <v>0</v>
      </c>
      <c r="AG289" s="31">
        <v>0</v>
      </c>
      <c r="AH289" s="31">
        <v>0</v>
      </c>
      <c r="AI289" s="31">
        <v>1417.5</v>
      </c>
      <c r="AJ289" s="31"/>
      <c r="AK289" s="31">
        <v>22.5</v>
      </c>
      <c r="AL289" s="31">
        <v>153</v>
      </c>
      <c r="AM289" s="31">
        <v>171</v>
      </c>
      <c r="AN289" s="31">
        <v>159</v>
      </c>
      <c r="AO289" s="31">
        <v>141.5</v>
      </c>
      <c r="AP289" s="31">
        <v>168</v>
      </c>
      <c r="AQ289" s="31">
        <v>142.5</v>
      </c>
      <c r="AR289" s="31">
        <v>138</v>
      </c>
      <c r="AS289" s="31">
        <v>139</v>
      </c>
      <c r="AT289" s="31">
        <v>155.5</v>
      </c>
      <c r="AU289" s="31">
        <v>0</v>
      </c>
      <c r="AV289" s="31">
        <v>0</v>
      </c>
      <c r="AW289" s="31">
        <v>0</v>
      </c>
      <c r="AX289" s="31">
        <v>0</v>
      </c>
      <c r="AY289" s="31">
        <v>1390</v>
      </c>
      <c r="AZ289" s="31"/>
      <c r="BA289" s="31">
        <v>17.75</v>
      </c>
      <c r="BB289" s="31">
        <v>168.33</v>
      </c>
      <c r="BC289" s="31">
        <v>160.66</v>
      </c>
      <c r="BD289" s="31">
        <v>160</v>
      </c>
      <c r="BE289" s="31">
        <v>160.16</v>
      </c>
      <c r="BF289" s="31"/>
      <c r="BG289">
        <v>1056</v>
      </c>
      <c r="BJ289" s="30">
        <f t="shared" si="31"/>
        <v>1364</v>
      </c>
      <c r="BK289" s="30">
        <f t="shared" si="32"/>
        <v>1405</v>
      </c>
      <c r="BL289" s="30">
        <f t="shared" si="33"/>
        <v>1367.5</v>
      </c>
      <c r="BN289" s="30">
        <f t="shared" si="34"/>
        <v>0</v>
      </c>
      <c r="BO289" s="30">
        <f t="shared" si="35"/>
        <v>0</v>
      </c>
      <c r="BP289" s="30">
        <f t="shared" si="36"/>
        <v>0</v>
      </c>
    </row>
    <row r="290" spans="1:68" x14ac:dyDescent="0.35">
      <c r="A290" s="26" t="s">
        <v>592</v>
      </c>
      <c r="B290" t="s">
        <v>7026</v>
      </c>
      <c r="C290" s="25" t="s">
        <v>108</v>
      </c>
      <c r="E290" s="31">
        <v>2.25</v>
      </c>
      <c r="F290" s="31">
        <v>17.5</v>
      </c>
      <c r="G290" s="31">
        <v>16</v>
      </c>
      <c r="H290" s="31">
        <v>23</v>
      </c>
      <c r="I290" s="31">
        <v>23</v>
      </c>
      <c r="J290" s="31">
        <v>17.5</v>
      </c>
      <c r="K290" s="31">
        <v>16</v>
      </c>
      <c r="L290" s="31">
        <v>15</v>
      </c>
      <c r="M290" s="31">
        <v>19.5</v>
      </c>
      <c r="N290" s="31">
        <v>23</v>
      </c>
      <c r="O290" s="31">
        <v>0</v>
      </c>
      <c r="P290" s="31">
        <v>0</v>
      </c>
      <c r="Q290" s="31">
        <v>0</v>
      </c>
      <c r="R290" s="31">
        <v>0</v>
      </c>
      <c r="S290" s="31">
        <v>172.75</v>
      </c>
      <c r="T290" s="31"/>
      <c r="U290" s="31">
        <v>1.75</v>
      </c>
      <c r="V290" s="31">
        <v>16</v>
      </c>
      <c r="W290" s="31">
        <v>19</v>
      </c>
      <c r="X290" s="31">
        <v>17</v>
      </c>
      <c r="Y290" s="31">
        <v>24</v>
      </c>
      <c r="Z290" s="31">
        <v>21.5</v>
      </c>
      <c r="AA290" s="31">
        <v>18.5</v>
      </c>
      <c r="AB290" s="31">
        <v>17</v>
      </c>
      <c r="AC290" s="31">
        <v>16</v>
      </c>
      <c r="AD290" s="31">
        <v>19.5</v>
      </c>
      <c r="AE290" s="31">
        <v>0</v>
      </c>
      <c r="AF290" s="31">
        <v>0</v>
      </c>
      <c r="AG290" s="31">
        <v>0</v>
      </c>
      <c r="AH290" s="31">
        <v>0</v>
      </c>
      <c r="AI290" s="31">
        <v>170.25</v>
      </c>
      <c r="AJ290" s="31"/>
      <c r="AK290" s="31">
        <v>2.5</v>
      </c>
      <c r="AL290" s="31">
        <v>23.5</v>
      </c>
      <c r="AM290" s="31">
        <v>16.5</v>
      </c>
      <c r="AN290" s="31">
        <v>17</v>
      </c>
      <c r="AO290" s="31">
        <v>17</v>
      </c>
      <c r="AP290" s="31">
        <v>26.5</v>
      </c>
      <c r="AQ290" s="31">
        <v>24</v>
      </c>
      <c r="AR290" s="31">
        <v>16</v>
      </c>
      <c r="AS290" s="31">
        <v>15.5</v>
      </c>
      <c r="AT290" s="31">
        <v>14.5</v>
      </c>
      <c r="AU290" s="31">
        <v>0</v>
      </c>
      <c r="AV290" s="31">
        <v>0</v>
      </c>
      <c r="AW290" s="31">
        <v>0</v>
      </c>
      <c r="AX290" s="31">
        <v>0</v>
      </c>
      <c r="AY290" s="31">
        <v>173</v>
      </c>
      <c r="AZ290" s="31"/>
      <c r="BA290" s="31">
        <v>2.16</v>
      </c>
      <c r="BB290" s="31">
        <v>19</v>
      </c>
      <c r="BC290" s="31">
        <v>17.16</v>
      </c>
      <c r="BD290" s="31">
        <v>19</v>
      </c>
      <c r="BE290" s="31">
        <v>21.33</v>
      </c>
      <c r="BF290" s="31"/>
      <c r="BG290">
        <v>2077</v>
      </c>
      <c r="BJ290" s="30">
        <f t="shared" si="31"/>
        <v>170.5</v>
      </c>
      <c r="BK290" s="30">
        <f t="shared" si="32"/>
        <v>168.5</v>
      </c>
      <c r="BL290" s="30">
        <f t="shared" si="33"/>
        <v>170.5</v>
      </c>
      <c r="BN290" s="30">
        <f t="shared" si="34"/>
        <v>0</v>
      </c>
      <c r="BO290" s="30">
        <f t="shared" si="35"/>
        <v>0</v>
      </c>
      <c r="BP290" s="30">
        <f t="shared" si="36"/>
        <v>0</v>
      </c>
    </row>
    <row r="291" spans="1:68" x14ac:dyDescent="0.35">
      <c r="A291" s="26" t="s">
        <v>594</v>
      </c>
      <c r="B291" t="s">
        <v>7018</v>
      </c>
      <c r="C291" s="25" t="s">
        <v>108</v>
      </c>
      <c r="E291" s="31">
        <v>0.5</v>
      </c>
      <c r="F291" s="31">
        <v>2</v>
      </c>
      <c r="G291" s="31">
        <v>3</v>
      </c>
      <c r="H291" s="31">
        <v>7</v>
      </c>
      <c r="I291" s="31">
        <v>6</v>
      </c>
      <c r="J291" s="31">
        <v>3</v>
      </c>
      <c r="K291" s="31">
        <v>7</v>
      </c>
      <c r="L291" s="31">
        <v>10</v>
      </c>
      <c r="M291" s="31">
        <v>9.5</v>
      </c>
      <c r="N291" s="31">
        <v>2</v>
      </c>
      <c r="O291" s="31">
        <v>0</v>
      </c>
      <c r="P291" s="31">
        <v>0</v>
      </c>
      <c r="Q291" s="31">
        <v>0</v>
      </c>
      <c r="R291" s="31">
        <v>0</v>
      </c>
      <c r="S291" s="31">
        <v>50</v>
      </c>
      <c r="T291" s="31"/>
      <c r="U291" s="31">
        <v>0.75</v>
      </c>
      <c r="V291" s="31">
        <v>10</v>
      </c>
      <c r="W291" s="31">
        <v>2</v>
      </c>
      <c r="X291" s="31">
        <v>4</v>
      </c>
      <c r="Y291" s="31">
        <v>8</v>
      </c>
      <c r="Z291" s="31">
        <v>6</v>
      </c>
      <c r="AA291" s="31">
        <v>3</v>
      </c>
      <c r="AB291" s="31">
        <v>7</v>
      </c>
      <c r="AC291" s="31">
        <v>10</v>
      </c>
      <c r="AD291" s="31">
        <v>10.5</v>
      </c>
      <c r="AE291" s="31">
        <v>0</v>
      </c>
      <c r="AF291" s="31">
        <v>0</v>
      </c>
      <c r="AG291" s="31">
        <v>0</v>
      </c>
      <c r="AH291" s="31">
        <v>0</v>
      </c>
      <c r="AI291" s="31">
        <v>61.25</v>
      </c>
      <c r="AJ291" s="31"/>
      <c r="AK291" s="31">
        <v>0</v>
      </c>
      <c r="AL291" s="31">
        <v>7</v>
      </c>
      <c r="AM291" s="31">
        <v>9</v>
      </c>
      <c r="AN291" s="31">
        <v>2</v>
      </c>
      <c r="AO291" s="31">
        <v>4</v>
      </c>
      <c r="AP291" s="31">
        <v>9</v>
      </c>
      <c r="AQ291" s="31">
        <v>7</v>
      </c>
      <c r="AR291" s="31">
        <v>3</v>
      </c>
      <c r="AS291" s="31">
        <v>9</v>
      </c>
      <c r="AT291" s="31">
        <v>10</v>
      </c>
      <c r="AU291" s="31">
        <v>0</v>
      </c>
      <c r="AV291" s="31">
        <v>0</v>
      </c>
      <c r="AW291" s="31">
        <v>0</v>
      </c>
      <c r="AX291" s="31">
        <v>0</v>
      </c>
      <c r="AY291" s="31">
        <v>60</v>
      </c>
      <c r="AZ291" s="31"/>
      <c r="BA291" s="31">
        <v>0.41</v>
      </c>
      <c r="BB291" s="31">
        <v>6.33</v>
      </c>
      <c r="BC291" s="31">
        <v>4.66</v>
      </c>
      <c r="BD291" s="31">
        <v>4.33</v>
      </c>
      <c r="BE291" s="31">
        <v>6</v>
      </c>
      <c r="BF291" s="31"/>
      <c r="BG291">
        <v>13398</v>
      </c>
      <c r="BJ291" s="30">
        <f t="shared" si="31"/>
        <v>49.5</v>
      </c>
      <c r="BK291" s="30">
        <f t="shared" si="32"/>
        <v>60.5</v>
      </c>
      <c r="BL291" s="30">
        <f t="shared" si="33"/>
        <v>60</v>
      </c>
      <c r="BN291" s="30">
        <f t="shared" si="34"/>
        <v>0</v>
      </c>
      <c r="BO291" s="30">
        <f t="shared" si="35"/>
        <v>0</v>
      </c>
      <c r="BP291" s="30">
        <f t="shared" si="36"/>
        <v>0</v>
      </c>
    </row>
    <row r="292" spans="1:68" x14ac:dyDescent="0.35">
      <c r="A292" s="26" t="s">
        <v>596</v>
      </c>
      <c r="B292" t="s">
        <v>7011</v>
      </c>
      <c r="C292" s="25" t="s">
        <v>108</v>
      </c>
      <c r="E292" s="31">
        <v>0.25</v>
      </c>
      <c r="F292" s="31">
        <v>27</v>
      </c>
      <c r="G292" s="31">
        <v>22.5</v>
      </c>
      <c r="H292" s="31">
        <v>27</v>
      </c>
      <c r="I292" s="31">
        <v>28</v>
      </c>
      <c r="J292" s="31">
        <v>31.5</v>
      </c>
      <c r="K292" s="31">
        <v>30.5</v>
      </c>
      <c r="L292" s="31">
        <v>22.5</v>
      </c>
      <c r="M292" s="31">
        <v>20.5</v>
      </c>
      <c r="N292" s="31">
        <v>19</v>
      </c>
      <c r="O292" s="31">
        <v>0</v>
      </c>
      <c r="P292" s="31">
        <v>0</v>
      </c>
      <c r="Q292" s="31">
        <v>0</v>
      </c>
      <c r="R292" s="31">
        <v>0</v>
      </c>
      <c r="S292" s="31">
        <v>228.75</v>
      </c>
      <c r="T292" s="31"/>
      <c r="U292" s="31">
        <v>1.75</v>
      </c>
      <c r="V292" s="31">
        <v>28.5</v>
      </c>
      <c r="W292" s="31">
        <v>26.5</v>
      </c>
      <c r="X292" s="31">
        <v>20.5</v>
      </c>
      <c r="Y292" s="31">
        <v>22.5</v>
      </c>
      <c r="Z292" s="31">
        <v>30</v>
      </c>
      <c r="AA292" s="31">
        <v>31.5</v>
      </c>
      <c r="AB292" s="31">
        <v>29.5</v>
      </c>
      <c r="AC292" s="31">
        <v>23.5</v>
      </c>
      <c r="AD292" s="31">
        <v>17.5</v>
      </c>
      <c r="AE292" s="31">
        <v>0</v>
      </c>
      <c r="AF292" s="31">
        <v>0</v>
      </c>
      <c r="AG292" s="31">
        <v>0</v>
      </c>
      <c r="AH292" s="31">
        <v>0</v>
      </c>
      <c r="AI292" s="31">
        <v>231.75</v>
      </c>
      <c r="AJ292" s="31"/>
      <c r="AK292" s="31">
        <v>2.5</v>
      </c>
      <c r="AL292" s="31">
        <v>26</v>
      </c>
      <c r="AM292" s="31">
        <v>29</v>
      </c>
      <c r="AN292" s="31">
        <v>22.5</v>
      </c>
      <c r="AO292" s="31">
        <v>22</v>
      </c>
      <c r="AP292" s="31">
        <v>22</v>
      </c>
      <c r="AQ292" s="31">
        <v>27</v>
      </c>
      <c r="AR292" s="31">
        <v>30</v>
      </c>
      <c r="AS292" s="31">
        <v>29.5</v>
      </c>
      <c r="AT292" s="31">
        <v>21.5</v>
      </c>
      <c r="AU292" s="31">
        <v>0</v>
      </c>
      <c r="AV292" s="31">
        <v>0</v>
      </c>
      <c r="AW292" s="31">
        <v>0</v>
      </c>
      <c r="AX292" s="31">
        <v>0</v>
      </c>
      <c r="AY292" s="31">
        <v>232</v>
      </c>
      <c r="AZ292" s="31"/>
      <c r="BA292" s="31">
        <v>1.5</v>
      </c>
      <c r="BB292" s="31">
        <v>27.16</v>
      </c>
      <c r="BC292" s="31">
        <v>26</v>
      </c>
      <c r="BD292" s="31">
        <v>23.33</v>
      </c>
      <c r="BE292" s="31">
        <v>24.16</v>
      </c>
      <c r="BF292" s="31"/>
      <c r="BG292">
        <v>62128</v>
      </c>
      <c r="BJ292" s="30">
        <f t="shared" si="31"/>
        <v>228.5</v>
      </c>
      <c r="BK292" s="30">
        <f t="shared" si="32"/>
        <v>230</v>
      </c>
      <c r="BL292" s="30">
        <f t="shared" si="33"/>
        <v>229.5</v>
      </c>
      <c r="BN292" s="30">
        <f t="shared" si="34"/>
        <v>0</v>
      </c>
      <c r="BO292" s="30">
        <f t="shared" si="35"/>
        <v>0</v>
      </c>
      <c r="BP292" s="30">
        <f t="shared" si="36"/>
        <v>0</v>
      </c>
    </row>
    <row r="293" spans="1:68" x14ac:dyDescent="0.35">
      <c r="A293" s="26" t="s">
        <v>598</v>
      </c>
      <c r="B293" t="s">
        <v>7004</v>
      </c>
      <c r="C293" s="25" t="s">
        <v>119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293.5</v>
      </c>
      <c r="P293" s="31">
        <v>312</v>
      </c>
      <c r="Q293" s="31">
        <v>280.5</v>
      </c>
      <c r="R293" s="31">
        <v>288</v>
      </c>
      <c r="S293" s="31">
        <v>1174</v>
      </c>
      <c r="T293" s="31"/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303</v>
      </c>
      <c r="AF293" s="31">
        <v>298</v>
      </c>
      <c r="AG293" s="31">
        <v>297.5</v>
      </c>
      <c r="AH293" s="31">
        <v>268.5</v>
      </c>
      <c r="AI293" s="31">
        <v>1167</v>
      </c>
      <c r="AJ293" s="31"/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293.5</v>
      </c>
      <c r="AV293" s="31">
        <v>287.5</v>
      </c>
      <c r="AW293" s="31">
        <v>278.5</v>
      </c>
      <c r="AX293" s="31">
        <v>281</v>
      </c>
      <c r="AY293" s="31">
        <v>1140.5</v>
      </c>
      <c r="AZ293" s="31"/>
      <c r="BA293" s="31">
        <v>0</v>
      </c>
      <c r="BB293" s="31">
        <v>0</v>
      </c>
      <c r="BC293" s="31">
        <v>0</v>
      </c>
      <c r="BD293" s="31">
        <v>0</v>
      </c>
      <c r="BE293" s="31">
        <v>0</v>
      </c>
      <c r="BF293" s="31"/>
      <c r="BG293">
        <v>8830</v>
      </c>
      <c r="BJ293" s="30">
        <f t="shared" si="31"/>
        <v>1174</v>
      </c>
      <c r="BK293" s="30">
        <f t="shared" si="32"/>
        <v>1167</v>
      </c>
      <c r="BL293" s="30">
        <f t="shared" si="33"/>
        <v>1140.5</v>
      </c>
      <c r="BN293" s="30">
        <f t="shared" si="34"/>
        <v>0</v>
      </c>
      <c r="BO293" s="30">
        <f t="shared" si="35"/>
        <v>0</v>
      </c>
      <c r="BP293" s="30">
        <f t="shared" si="36"/>
        <v>0</v>
      </c>
    </row>
    <row r="294" spans="1:68" x14ac:dyDescent="0.35">
      <c r="A294" s="26" t="s">
        <v>600</v>
      </c>
      <c r="B294" t="s">
        <v>6995</v>
      </c>
      <c r="C294" s="25" t="s">
        <v>10</v>
      </c>
      <c r="E294" s="31">
        <v>0.75</v>
      </c>
      <c r="F294" s="31">
        <v>35</v>
      </c>
      <c r="G294" s="31">
        <v>25.5</v>
      </c>
      <c r="H294" s="31">
        <v>25</v>
      </c>
      <c r="I294" s="31">
        <v>40.5</v>
      </c>
      <c r="J294" s="31">
        <v>35.5</v>
      </c>
      <c r="K294" s="31">
        <v>34</v>
      </c>
      <c r="L294" s="31">
        <v>30.5</v>
      </c>
      <c r="M294" s="31">
        <v>37.5</v>
      </c>
      <c r="N294" s="31">
        <v>41.5</v>
      </c>
      <c r="O294" s="31">
        <v>44</v>
      </c>
      <c r="P294" s="31">
        <v>39.5</v>
      </c>
      <c r="Q294" s="31">
        <v>43</v>
      </c>
      <c r="R294" s="31">
        <v>35</v>
      </c>
      <c r="S294" s="31">
        <v>467.25</v>
      </c>
      <c r="T294" s="31"/>
      <c r="U294" s="31">
        <v>3.25</v>
      </c>
      <c r="V294" s="31">
        <v>23.5</v>
      </c>
      <c r="W294" s="31">
        <v>33.5</v>
      </c>
      <c r="X294" s="31">
        <v>27</v>
      </c>
      <c r="Y294" s="31">
        <v>26.5</v>
      </c>
      <c r="Z294" s="31">
        <v>43</v>
      </c>
      <c r="AA294" s="31">
        <v>35</v>
      </c>
      <c r="AB294" s="31">
        <v>31.5</v>
      </c>
      <c r="AC294" s="31">
        <v>31.5</v>
      </c>
      <c r="AD294" s="31">
        <v>36</v>
      </c>
      <c r="AE294" s="31">
        <v>52</v>
      </c>
      <c r="AF294" s="31">
        <v>44</v>
      </c>
      <c r="AG294" s="31">
        <v>37.5</v>
      </c>
      <c r="AH294" s="31">
        <v>45</v>
      </c>
      <c r="AI294" s="31">
        <v>469.25</v>
      </c>
      <c r="AJ294" s="31"/>
      <c r="AK294" s="31">
        <v>2.75</v>
      </c>
      <c r="AL294" s="31">
        <v>41</v>
      </c>
      <c r="AM294" s="31">
        <v>23</v>
      </c>
      <c r="AN294" s="31">
        <v>37</v>
      </c>
      <c r="AO294" s="31">
        <v>26</v>
      </c>
      <c r="AP294" s="31">
        <v>27</v>
      </c>
      <c r="AQ294" s="31">
        <v>43.5</v>
      </c>
      <c r="AR294" s="31">
        <v>30</v>
      </c>
      <c r="AS294" s="31">
        <v>33</v>
      </c>
      <c r="AT294" s="31">
        <v>31.5</v>
      </c>
      <c r="AU294" s="31">
        <v>48</v>
      </c>
      <c r="AV294" s="31">
        <v>56.5</v>
      </c>
      <c r="AW294" s="31">
        <v>44</v>
      </c>
      <c r="AX294" s="31">
        <v>37</v>
      </c>
      <c r="AY294" s="31">
        <v>480.25</v>
      </c>
      <c r="AZ294" s="31"/>
      <c r="BA294" s="31">
        <v>2.25</v>
      </c>
      <c r="BB294" s="31">
        <v>33.159999999999997</v>
      </c>
      <c r="BC294" s="31">
        <v>27.33</v>
      </c>
      <c r="BD294" s="31">
        <v>29.66</v>
      </c>
      <c r="BE294" s="31">
        <v>31</v>
      </c>
      <c r="BF294" s="31"/>
      <c r="BG294">
        <v>62131</v>
      </c>
      <c r="BJ294" s="30">
        <f t="shared" si="31"/>
        <v>466.5</v>
      </c>
      <c r="BK294" s="30">
        <f t="shared" si="32"/>
        <v>466</v>
      </c>
      <c r="BL294" s="30">
        <f t="shared" si="33"/>
        <v>477.5</v>
      </c>
      <c r="BN294" s="30">
        <f t="shared" si="34"/>
        <v>0</v>
      </c>
      <c r="BO294" s="30">
        <f t="shared" si="35"/>
        <v>0</v>
      </c>
      <c r="BP294" s="30">
        <f t="shared" si="36"/>
        <v>0</v>
      </c>
    </row>
    <row r="295" spans="1:68" x14ac:dyDescent="0.35">
      <c r="A295" s="26" t="s">
        <v>602</v>
      </c>
      <c r="B295" t="s">
        <v>6987</v>
      </c>
      <c r="C295" s="25" t="s">
        <v>10</v>
      </c>
      <c r="E295" s="31">
        <v>2.25</v>
      </c>
      <c r="F295" s="31">
        <v>25</v>
      </c>
      <c r="G295" s="31">
        <v>18.5</v>
      </c>
      <c r="H295" s="31">
        <v>28</v>
      </c>
      <c r="I295" s="31">
        <v>22.5</v>
      </c>
      <c r="J295" s="31">
        <v>35.5</v>
      </c>
      <c r="K295" s="31">
        <v>20.5</v>
      </c>
      <c r="L295" s="31">
        <v>26</v>
      </c>
      <c r="M295" s="31">
        <v>31.5</v>
      </c>
      <c r="N295" s="31">
        <v>25.5</v>
      </c>
      <c r="O295" s="31">
        <v>37.5</v>
      </c>
      <c r="P295" s="31">
        <v>29</v>
      </c>
      <c r="Q295" s="31">
        <v>30.5</v>
      </c>
      <c r="R295" s="31">
        <v>26.5</v>
      </c>
      <c r="S295" s="31">
        <v>358.75</v>
      </c>
      <c r="T295" s="31"/>
      <c r="U295" s="31">
        <v>1.75</v>
      </c>
      <c r="V295" s="31">
        <v>26.5</v>
      </c>
      <c r="W295" s="31">
        <v>24.5</v>
      </c>
      <c r="X295" s="31">
        <v>21.5</v>
      </c>
      <c r="Y295" s="31">
        <v>26.5</v>
      </c>
      <c r="Z295" s="31">
        <v>20.5</v>
      </c>
      <c r="AA295" s="31">
        <v>30</v>
      </c>
      <c r="AB295" s="31">
        <v>21</v>
      </c>
      <c r="AC295" s="31">
        <v>27</v>
      </c>
      <c r="AD295" s="31">
        <v>30.5</v>
      </c>
      <c r="AE295" s="31">
        <v>31</v>
      </c>
      <c r="AF295" s="31">
        <v>34</v>
      </c>
      <c r="AG295" s="31">
        <v>29.5</v>
      </c>
      <c r="AH295" s="31">
        <v>28.5</v>
      </c>
      <c r="AI295" s="31">
        <v>352.75</v>
      </c>
      <c r="AJ295" s="31"/>
      <c r="AK295" s="31">
        <v>2.75</v>
      </c>
      <c r="AL295" s="31">
        <v>25</v>
      </c>
      <c r="AM295" s="31">
        <v>24.5</v>
      </c>
      <c r="AN295" s="31">
        <v>25</v>
      </c>
      <c r="AO295" s="31">
        <v>22</v>
      </c>
      <c r="AP295" s="31">
        <v>27.5</v>
      </c>
      <c r="AQ295" s="31">
        <v>22.5</v>
      </c>
      <c r="AR295" s="31">
        <v>32</v>
      </c>
      <c r="AS295" s="31">
        <v>18</v>
      </c>
      <c r="AT295" s="31">
        <v>27</v>
      </c>
      <c r="AU295" s="31">
        <v>39.5</v>
      </c>
      <c r="AV295" s="31">
        <v>30</v>
      </c>
      <c r="AW295" s="31">
        <v>37</v>
      </c>
      <c r="AX295" s="31">
        <v>28.5</v>
      </c>
      <c r="AY295" s="31">
        <v>361.25</v>
      </c>
      <c r="AZ295" s="31"/>
      <c r="BA295" s="31">
        <v>2.25</v>
      </c>
      <c r="BB295" s="31">
        <v>25.5</v>
      </c>
      <c r="BC295" s="31">
        <v>22.5</v>
      </c>
      <c r="BD295" s="31">
        <v>24.83</v>
      </c>
      <c r="BE295" s="31">
        <v>23.66</v>
      </c>
      <c r="BF295" s="31"/>
      <c r="BG295">
        <v>62125</v>
      </c>
      <c r="BJ295" s="30">
        <f t="shared" si="31"/>
        <v>356.5</v>
      </c>
      <c r="BK295" s="30">
        <f t="shared" si="32"/>
        <v>351</v>
      </c>
      <c r="BL295" s="30">
        <f t="shared" si="33"/>
        <v>358.5</v>
      </c>
      <c r="BN295" s="30">
        <f t="shared" si="34"/>
        <v>0</v>
      </c>
      <c r="BO295" s="30">
        <f t="shared" si="35"/>
        <v>0</v>
      </c>
      <c r="BP295" s="30">
        <f t="shared" si="36"/>
        <v>0</v>
      </c>
    </row>
    <row r="296" spans="1:68" x14ac:dyDescent="0.35">
      <c r="A296" s="26" t="s">
        <v>604</v>
      </c>
      <c r="B296" t="s">
        <v>6978</v>
      </c>
      <c r="C296" s="25" t="s">
        <v>108</v>
      </c>
      <c r="E296" s="31">
        <v>2.75</v>
      </c>
      <c r="F296" s="31">
        <v>19</v>
      </c>
      <c r="G296" s="31">
        <v>26</v>
      </c>
      <c r="H296" s="31">
        <v>27.5</v>
      </c>
      <c r="I296" s="31">
        <v>31.5</v>
      </c>
      <c r="J296" s="31">
        <v>27</v>
      </c>
      <c r="K296" s="31">
        <v>31.5</v>
      </c>
      <c r="L296" s="31">
        <v>23</v>
      </c>
      <c r="M296" s="31">
        <v>23</v>
      </c>
      <c r="N296" s="31">
        <v>22</v>
      </c>
      <c r="O296" s="31">
        <v>0</v>
      </c>
      <c r="P296" s="31">
        <v>0</v>
      </c>
      <c r="Q296" s="31">
        <v>0</v>
      </c>
      <c r="R296" s="31">
        <v>0</v>
      </c>
      <c r="S296" s="31">
        <v>233.25</v>
      </c>
      <c r="T296" s="31"/>
      <c r="U296" s="31">
        <v>4.5</v>
      </c>
      <c r="V296" s="31">
        <v>18</v>
      </c>
      <c r="W296" s="31">
        <v>17</v>
      </c>
      <c r="X296" s="31">
        <v>27.5</v>
      </c>
      <c r="Y296" s="31">
        <v>27</v>
      </c>
      <c r="Z296" s="31">
        <v>28</v>
      </c>
      <c r="AA296" s="31">
        <v>26</v>
      </c>
      <c r="AB296" s="31">
        <v>28</v>
      </c>
      <c r="AC296" s="31">
        <v>22.5</v>
      </c>
      <c r="AD296" s="31">
        <v>23</v>
      </c>
      <c r="AE296" s="31">
        <v>0</v>
      </c>
      <c r="AF296" s="31">
        <v>0</v>
      </c>
      <c r="AG296" s="31">
        <v>0</v>
      </c>
      <c r="AH296" s="31">
        <v>0</v>
      </c>
      <c r="AI296" s="31">
        <v>221.5</v>
      </c>
      <c r="AJ296" s="31"/>
      <c r="AK296" s="31">
        <v>3</v>
      </c>
      <c r="AL296" s="31">
        <v>22.5</v>
      </c>
      <c r="AM296" s="31">
        <v>17.5</v>
      </c>
      <c r="AN296" s="31">
        <v>14.5</v>
      </c>
      <c r="AO296" s="31">
        <v>23.5</v>
      </c>
      <c r="AP296" s="31">
        <v>25</v>
      </c>
      <c r="AQ296" s="31">
        <v>28</v>
      </c>
      <c r="AR296" s="31">
        <v>25</v>
      </c>
      <c r="AS296" s="31">
        <v>25</v>
      </c>
      <c r="AT296" s="31">
        <v>21.5</v>
      </c>
      <c r="AU296" s="31">
        <v>0</v>
      </c>
      <c r="AV296" s="31">
        <v>0</v>
      </c>
      <c r="AW296" s="31">
        <v>0</v>
      </c>
      <c r="AX296" s="31">
        <v>0</v>
      </c>
      <c r="AY296" s="31">
        <v>205.5</v>
      </c>
      <c r="AZ296" s="31"/>
      <c r="BA296" s="31">
        <v>3.41</v>
      </c>
      <c r="BB296" s="31">
        <v>19.829999999999998</v>
      </c>
      <c r="BC296" s="31">
        <v>20.16</v>
      </c>
      <c r="BD296" s="31">
        <v>23.16</v>
      </c>
      <c r="BE296" s="31">
        <v>27.33</v>
      </c>
      <c r="BF296" s="31"/>
      <c r="BG296">
        <v>4366</v>
      </c>
      <c r="BJ296" s="30">
        <f t="shared" si="31"/>
        <v>230.5</v>
      </c>
      <c r="BK296" s="30">
        <f t="shared" si="32"/>
        <v>217</v>
      </c>
      <c r="BL296" s="30">
        <f t="shared" si="33"/>
        <v>202.5</v>
      </c>
      <c r="BN296" s="30">
        <f t="shared" si="34"/>
        <v>0</v>
      </c>
      <c r="BO296" s="30">
        <f t="shared" si="35"/>
        <v>0</v>
      </c>
      <c r="BP296" s="30">
        <f t="shared" si="36"/>
        <v>0</v>
      </c>
    </row>
    <row r="297" spans="1:68" x14ac:dyDescent="0.35">
      <c r="A297" s="26" t="s">
        <v>607</v>
      </c>
      <c r="B297" t="s">
        <v>6970</v>
      </c>
      <c r="C297" s="25" t="s">
        <v>108</v>
      </c>
      <c r="E297" s="31">
        <v>1.75</v>
      </c>
      <c r="F297" s="31">
        <v>7</v>
      </c>
      <c r="G297" s="31">
        <v>16</v>
      </c>
      <c r="H297" s="31">
        <v>12.5</v>
      </c>
      <c r="I297" s="31">
        <v>10</v>
      </c>
      <c r="J297" s="31">
        <v>4</v>
      </c>
      <c r="K297" s="31">
        <v>13</v>
      </c>
      <c r="L297" s="31">
        <v>9</v>
      </c>
      <c r="M297" s="31">
        <v>15</v>
      </c>
      <c r="N297" s="31">
        <v>9</v>
      </c>
      <c r="O297" s="31">
        <v>0</v>
      </c>
      <c r="P297" s="31">
        <v>0</v>
      </c>
      <c r="Q297" s="31">
        <v>0</v>
      </c>
      <c r="R297" s="31">
        <v>0</v>
      </c>
      <c r="S297" s="31">
        <v>97.25</v>
      </c>
      <c r="T297" s="31"/>
      <c r="U297" s="31">
        <v>1.5</v>
      </c>
      <c r="V297" s="31">
        <v>6.5</v>
      </c>
      <c r="W297" s="31">
        <v>8</v>
      </c>
      <c r="X297" s="31">
        <v>15</v>
      </c>
      <c r="Y297" s="31">
        <v>13</v>
      </c>
      <c r="Z297" s="31">
        <v>10</v>
      </c>
      <c r="AA297" s="31">
        <v>3</v>
      </c>
      <c r="AB297" s="31">
        <v>13</v>
      </c>
      <c r="AC297" s="31">
        <v>11.5</v>
      </c>
      <c r="AD297" s="31">
        <v>15</v>
      </c>
      <c r="AE297" s="31">
        <v>0</v>
      </c>
      <c r="AF297" s="31">
        <v>0</v>
      </c>
      <c r="AG297" s="31">
        <v>0</v>
      </c>
      <c r="AH297" s="31">
        <v>0</v>
      </c>
      <c r="AI297" s="31">
        <v>96.5</v>
      </c>
      <c r="AJ297" s="31"/>
      <c r="AK297" s="31">
        <v>0</v>
      </c>
      <c r="AL297" s="31">
        <v>11.5</v>
      </c>
      <c r="AM297" s="31">
        <v>8</v>
      </c>
      <c r="AN297" s="31">
        <v>11</v>
      </c>
      <c r="AO297" s="31">
        <v>15</v>
      </c>
      <c r="AP297" s="31">
        <v>13</v>
      </c>
      <c r="AQ297" s="31">
        <v>14.5</v>
      </c>
      <c r="AR297" s="31">
        <v>3</v>
      </c>
      <c r="AS297" s="31">
        <v>12.5</v>
      </c>
      <c r="AT297" s="31">
        <v>10.5</v>
      </c>
      <c r="AU297" s="31">
        <v>0</v>
      </c>
      <c r="AV297" s="31">
        <v>0</v>
      </c>
      <c r="AW297" s="31">
        <v>0</v>
      </c>
      <c r="AX297" s="31">
        <v>0</v>
      </c>
      <c r="AY297" s="31">
        <v>99</v>
      </c>
      <c r="AZ297" s="31"/>
      <c r="BA297" s="31">
        <v>1.08</v>
      </c>
      <c r="BB297" s="31">
        <v>8.33</v>
      </c>
      <c r="BC297" s="31">
        <v>10.66</v>
      </c>
      <c r="BD297" s="31">
        <v>12.83</v>
      </c>
      <c r="BE297" s="31">
        <v>12.66</v>
      </c>
      <c r="BF297" s="31"/>
      <c r="BG297">
        <v>12276</v>
      </c>
      <c r="BJ297" s="30">
        <f t="shared" si="31"/>
        <v>95.5</v>
      </c>
      <c r="BK297" s="30">
        <f t="shared" si="32"/>
        <v>95</v>
      </c>
      <c r="BL297" s="30">
        <f t="shared" si="33"/>
        <v>99</v>
      </c>
      <c r="BN297" s="30">
        <f t="shared" si="34"/>
        <v>0</v>
      </c>
      <c r="BO297" s="30">
        <f t="shared" si="35"/>
        <v>0</v>
      </c>
      <c r="BP297" s="30">
        <f t="shared" si="36"/>
        <v>0</v>
      </c>
    </row>
    <row r="298" spans="1:68" x14ac:dyDescent="0.35">
      <c r="A298" s="26" t="s">
        <v>609</v>
      </c>
      <c r="B298" t="s">
        <v>6962</v>
      </c>
      <c r="C298" s="25" t="s">
        <v>108</v>
      </c>
      <c r="E298" s="31">
        <v>3.25</v>
      </c>
      <c r="F298" s="31">
        <v>26</v>
      </c>
      <c r="G298" s="31">
        <v>23.5</v>
      </c>
      <c r="H298" s="31">
        <v>23.5</v>
      </c>
      <c r="I298" s="31">
        <v>18.5</v>
      </c>
      <c r="J298" s="31">
        <v>17</v>
      </c>
      <c r="K298" s="31">
        <v>25</v>
      </c>
      <c r="L298" s="31">
        <v>23</v>
      </c>
      <c r="M298" s="31">
        <v>21</v>
      </c>
      <c r="N298" s="31">
        <v>24.5</v>
      </c>
      <c r="O298" s="31">
        <v>0</v>
      </c>
      <c r="P298" s="31">
        <v>0</v>
      </c>
      <c r="Q298" s="31">
        <v>0</v>
      </c>
      <c r="R298" s="31">
        <v>0</v>
      </c>
      <c r="S298" s="31">
        <v>205.25</v>
      </c>
      <c r="T298" s="31"/>
      <c r="U298" s="31">
        <v>1.75</v>
      </c>
      <c r="V298" s="31">
        <v>25.5</v>
      </c>
      <c r="W298" s="31">
        <v>20</v>
      </c>
      <c r="X298" s="31">
        <v>23</v>
      </c>
      <c r="Y298" s="31">
        <v>20</v>
      </c>
      <c r="Z298" s="31">
        <v>18.5</v>
      </c>
      <c r="AA298" s="31">
        <v>21.5</v>
      </c>
      <c r="AB298" s="31">
        <v>22</v>
      </c>
      <c r="AC298" s="31">
        <v>21</v>
      </c>
      <c r="AD298" s="31">
        <v>21</v>
      </c>
      <c r="AE298" s="31">
        <v>0</v>
      </c>
      <c r="AF298" s="31">
        <v>0</v>
      </c>
      <c r="AG298" s="31">
        <v>0</v>
      </c>
      <c r="AH298" s="31">
        <v>0</v>
      </c>
      <c r="AI298" s="31">
        <v>194.25</v>
      </c>
      <c r="AJ298" s="31"/>
      <c r="AK298" s="31">
        <v>1.5</v>
      </c>
      <c r="AL298" s="31">
        <v>23.5</v>
      </c>
      <c r="AM298" s="31">
        <v>26</v>
      </c>
      <c r="AN298" s="31">
        <v>21</v>
      </c>
      <c r="AO298" s="31">
        <v>26</v>
      </c>
      <c r="AP298" s="31">
        <v>21.5</v>
      </c>
      <c r="AQ298" s="31">
        <v>15.5</v>
      </c>
      <c r="AR298" s="31">
        <v>23</v>
      </c>
      <c r="AS298" s="31">
        <v>21</v>
      </c>
      <c r="AT298" s="31">
        <v>22</v>
      </c>
      <c r="AU298" s="31">
        <v>0</v>
      </c>
      <c r="AV298" s="31">
        <v>0</v>
      </c>
      <c r="AW298" s="31">
        <v>0</v>
      </c>
      <c r="AX298" s="31">
        <v>0</v>
      </c>
      <c r="AY298" s="31">
        <v>201</v>
      </c>
      <c r="AZ298" s="31"/>
      <c r="BA298" s="31">
        <v>2.16</v>
      </c>
      <c r="BB298" s="31">
        <v>25</v>
      </c>
      <c r="BC298" s="31">
        <v>23.16</v>
      </c>
      <c r="BD298" s="31">
        <v>22.5</v>
      </c>
      <c r="BE298" s="31">
        <v>21.5</v>
      </c>
      <c r="BF298" s="31"/>
      <c r="BG298">
        <v>6808</v>
      </c>
      <c r="BJ298" s="30">
        <f t="shared" si="31"/>
        <v>202</v>
      </c>
      <c r="BK298" s="30">
        <f t="shared" si="32"/>
        <v>192.5</v>
      </c>
      <c r="BL298" s="30">
        <f t="shared" si="33"/>
        <v>199.5</v>
      </c>
      <c r="BN298" s="30">
        <f t="shared" si="34"/>
        <v>0</v>
      </c>
      <c r="BO298" s="30">
        <f t="shared" si="35"/>
        <v>0</v>
      </c>
      <c r="BP298" s="30">
        <f t="shared" si="36"/>
        <v>0</v>
      </c>
    </row>
    <row r="299" spans="1:68" x14ac:dyDescent="0.35">
      <c r="A299" s="26" t="s">
        <v>611</v>
      </c>
      <c r="B299" t="s">
        <v>6953</v>
      </c>
      <c r="C299" s="25" t="s">
        <v>108</v>
      </c>
      <c r="E299" s="31">
        <v>1.25</v>
      </c>
      <c r="F299" s="31">
        <v>36.5</v>
      </c>
      <c r="G299" s="31">
        <v>26.5</v>
      </c>
      <c r="H299" s="31">
        <v>34.5</v>
      </c>
      <c r="I299" s="31">
        <v>31.5</v>
      </c>
      <c r="J299" s="31">
        <v>35</v>
      </c>
      <c r="K299" s="31">
        <v>30.5</v>
      </c>
      <c r="L299" s="31">
        <v>34.5</v>
      </c>
      <c r="M299" s="31">
        <v>22.5</v>
      </c>
      <c r="N299" s="31">
        <v>22.5</v>
      </c>
      <c r="O299" s="31">
        <v>0</v>
      </c>
      <c r="P299" s="31">
        <v>0</v>
      </c>
      <c r="Q299" s="31">
        <v>0</v>
      </c>
      <c r="R299" s="31">
        <v>0</v>
      </c>
      <c r="S299" s="31">
        <v>275.25</v>
      </c>
      <c r="T299" s="31"/>
      <c r="U299" s="31">
        <v>2.25</v>
      </c>
      <c r="V299" s="31">
        <v>38</v>
      </c>
      <c r="W299" s="31">
        <v>30.5</v>
      </c>
      <c r="X299" s="31">
        <v>26</v>
      </c>
      <c r="Y299" s="31">
        <v>35.5</v>
      </c>
      <c r="Z299" s="31">
        <v>28.5</v>
      </c>
      <c r="AA299" s="31">
        <v>37.5</v>
      </c>
      <c r="AB299" s="31">
        <v>31.5</v>
      </c>
      <c r="AC299" s="31">
        <v>33.5</v>
      </c>
      <c r="AD299" s="31">
        <v>21</v>
      </c>
      <c r="AE299" s="31">
        <v>0</v>
      </c>
      <c r="AF299" s="31">
        <v>0</v>
      </c>
      <c r="AG299" s="31">
        <v>0</v>
      </c>
      <c r="AH299" s="31">
        <v>0</v>
      </c>
      <c r="AI299" s="31">
        <v>284.25</v>
      </c>
      <c r="AJ299" s="31"/>
      <c r="AK299" s="31">
        <v>3.5</v>
      </c>
      <c r="AL299" s="31">
        <v>29</v>
      </c>
      <c r="AM299" s="31">
        <v>30.5</v>
      </c>
      <c r="AN299" s="31">
        <v>26</v>
      </c>
      <c r="AO299" s="31">
        <v>24</v>
      </c>
      <c r="AP299" s="31">
        <v>35.5</v>
      </c>
      <c r="AQ299" s="31">
        <v>25.5</v>
      </c>
      <c r="AR299" s="31">
        <v>34.5</v>
      </c>
      <c r="AS299" s="31">
        <v>27.5</v>
      </c>
      <c r="AT299" s="31">
        <v>33.5</v>
      </c>
      <c r="AU299" s="31">
        <v>0</v>
      </c>
      <c r="AV299" s="31">
        <v>0</v>
      </c>
      <c r="AW299" s="31">
        <v>0</v>
      </c>
      <c r="AX299" s="31">
        <v>0</v>
      </c>
      <c r="AY299" s="31">
        <v>269.5</v>
      </c>
      <c r="AZ299" s="31"/>
      <c r="BA299" s="31">
        <v>2.33</v>
      </c>
      <c r="BB299" s="31">
        <v>34.5</v>
      </c>
      <c r="BC299" s="31">
        <v>29.16</v>
      </c>
      <c r="BD299" s="31">
        <v>28.83</v>
      </c>
      <c r="BE299" s="31">
        <v>30.33</v>
      </c>
      <c r="BF299" s="31"/>
      <c r="BG299">
        <v>3901</v>
      </c>
      <c r="BJ299" s="30">
        <f t="shared" si="31"/>
        <v>274</v>
      </c>
      <c r="BK299" s="30">
        <f t="shared" si="32"/>
        <v>282</v>
      </c>
      <c r="BL299" s="30">
        <f t="shared" si="33"/>
        <v>266</v>
      </c>
      <c r="BN299" s="30">
        <f t="shared" si="34"/>
        <v>0</v>
      </c>
      <c r="BO299" s="30">
        <f t="shared" si="35"/>
        <v>0</v>
      </c>
      <c r="BP299" s="30">
        <f t="shared" si="36"/>
        <v>0</v>
      </c>
    </row>
    <row r="300" spans="1:68" x14ac:dyDescent="0.35">
      <c r="A300" s="26" t="s">
        <v>613</v>
      </c>
      <c r="B300" t="s">
        <v>6945</v>
      </c>
      <c r="C300" s="25" t="s">
        <v>10</v>
      </c>
      <c r="E300" s="31">
        <v>1.25</v>
      </c>
      <c r="F300" s="31">
        <v>15.5</v>
      </c>
      <c r="G300" s="31">
        <v>18.5</v>
      </c>
      <c r="H300" s="31">
        <v>17</v>
      </c>
      <c r="I300" s="31">
        <v>14.5</v>
      </c>
      <c r="J300" s="31">
        <v>18</v>
      </c>
      <c r="K300" s="31">
        <v>17.5</v>
      </c>
      <c r="L300" s="31">
        <v>25.5</v>
      </c>
      <c r="M300" s="31">
        <v>24</v>
      </c>
      <c r="N300" s="31">
        <v>14.5</v>
      </c>
      <c r="O300" s="31">
        <v>23.5</v>
      </c>
      <c r="P300" s="31">
        <v>14.5</v>
      </c>
      <c r="Q300" s="31">
        <v>12.5</v>
      </c>
      <c r="R300" s="31">
        <v>13</v>
      </c>
      <c r="S300" s="31">
        <v>229.75</v>
      </c>
      <c r="T300" s="31"/>
      <c r="U300" s="31">
        <v>2</v>
      </c>
      <c r="V300" s="31">
        <v>17.5</v>
      </c>
      <c r="W300" s="31">
        <v>15.5</v>
      </c>
      <c r="X300" s="31">
        <v>19.5</v>
      </c>
      <c r="Y300" s="31">
        <v>18</v>
      </c>
      <c r="Z300" s="31">
        <v>15</v>
      </c>
      <c r="AA300" s="31">
        <v>19</v>
      </c>
      <c r="AB300" s="31">
        <v>14.5</v>
      </c>
      <c r="AC300" s="31">
        <v>25</v>
      </c>
      <c r="AD300" s="31">
        <v>23</v>
      </c>
      <c r="AE300" s="31">
        <v>14</v>
      </c>
      <c r="AF300" s="31">
        <v>26</v>
      </c>
      <c r="AG300" s="31">
        <v>14.5</v>
      </c>
      <c r="AH300" s="31">
        <v>11</v>
      </c>
      <c r="AI300" s="31">
        <v>234.5</v>
      </c>
      <c r="AJ300" s="31"/>
      <c r="AK300" s="31">
        <v>2.5</v>
      </c>
      <c r="AL300" s="31">
        <v>15.5</v>
      </c>
      <c r="AM300" s="31">
        <v>16.5</v>
      </c>
      <c r="AN300" s="31">
        <v>16.5</v>
      </c>
      <c r="AO300" s="31">
        <v>20.5</v>
      </c>
      <c r="AP300" s="31">
        <v>16</v>
      </c>
      <c r="AQ300" s="31">
        <v>15</v>
      </c>
      <c r="AR300" s="31">
        <v>19.5</v>
      </c>
      <c r="AS300" s="31">
        <v>16</v>
      </c>
      <c r="AT300" s="31">
        <v>24</v>
      </c>
      <c r="AU300" s="31">
        <v>21</v>
      </c>
      <c r="AV300" s="31">
        <v>13</v>
      </c>
      <c r="AW300" s="31">
        <v>21.5</v>
      </c>
      <c r="AX300" s="31">
        <v>13.5</v>
      </c>
      <c r="AY300" s="31">
        <v>231</v>
      </c>
      <c r="AZ300" s="31"/>
      <c r="BA300" s="31">
        <v>1.91</v>
      </c>
      <c r="BB300" s="31">
        <v>16.16</v>
      </c>
      <c r="BC300" s="31">
        <v>16.829999999999998</v>
      </c>
      <c r="BD300" s="31">
        <v>17.66</v>
      </c>
      <c r="BE300" s="31">
        <v>17.66</v>
      </c>
      <c r="BF300" s="31"/>
      <c r="BG300">
        <v>13519</v>
      </c>
      <c r="BJ300" s="30">
        <f t="shared" si="31"/>
        <v>228.5</v>
      </c>
      <c r="BK300" s="30">
        <f t="shared" si="32"/>
        <v>232.5</v>
      </c>
      <c r="BL300" s="30">
        <f t="shared" si="33"/>
        <v>228.5</v>
      </c>
      <c r="BN300" s="30">
        <f t="shared" si="34"/>
        <v>0</v>
      </c>
      <c r="BO300" s="30">
        <f t="shared" si="35"/>
        <v>0</v>
      </c>
      <c r="BP300" s="30">
        <f t="shared" si="36"/>
        <v>0</v>
      </c>
    </row>
    <row r="301" spans="1:68" x14ac:dyDescent="0.35">
      <c r="A301" s="26" t="s">
        <v>615</v>
      </c>
      <c r="B301" t="s">
        <v>6936</v>
      </c>
      <c r="C301" s="25" t="s">
        <v>108</v>
      </c>
      <c r="E301" s="31">
        <v>19</v>
      </c>
      <c r="F301" s="31">
        <v>104</v>
      </c>
      <c r="G301" s="31">
        <v>89</v>
      </c>
      <c r="H301" s="31">
        <v>95.5</v>
      </c>
      <c r="I301" s="31">
        <v>87</v>
      </c>
      <c r="J301" s="31">
        <v>115</v>
      </c>
      <c r="K301" s="31">
        <v>105.5</v>
      </c>
      <c r="L301" s="31">
        <v>114.5</v>
      </c>
      <c r="M301" s="31">
        <v>93.5</v>
      </c>
      <c r="N301" s="31">
        <v>93</v>
      </c>
      <c r="O301" s="31">
        <v>0</v>
      </c>
      <c r="P301" s="31">
        <v>0</v>
      </c>
      <c r="Q301" s="31">
        <v>0</v>
      </c>
      <c r="R301" s="31">
        <v>0</v>
      </c>
      <c r="S301" s="31">
        <v>916</v>
      </c>
      <c r="T301" s="31"/>
      <c r="U301" s="31">
        <v>17.5</v>
      </c>
      <c r="V301" s="31">
        <v>111</v>
      </c>
      <c r="W301" s="31">
        <v>101.5</v>
      </c>
      <c r="X301" s="31">
        <v>89.5</v>
      </c>
      <c r="Y301" s="31">
        <v>114</v>
      </c>
      <c r="Z301" s="31">
        <v>92.5</v>
      </c>
      <c r="AA301" s="31">
        <v>110.5</v>
      </c>
      <c r="AB301" s="31">
        <v>115</v>
      </c>
      <c r="AC301" s="31">
        <v>116</v>
      </c>
      <c r="AD301" s="31">
        <v>90</v>
      </c>
      <c r="AE301" s="31">
        <v>0</v>
      </c>
      <c r="AF301" s="31">
        <v>0</v>
      </c>
      <c r="AG301" s="31">
        <v>0</v>
      </c>
      <c r="AH301" s="31">
        <v>0</v>
      </c>
      <c r="AI301" s="31">
        <v>957.5</v>
      </c>
      <c r="AJ301" s="31"/>
      <c r="AK301" s="31">
        <v>19.25</v>
      </c>
      <c r="AL301" s="31">
        <v>110.5</v>
      </c>
      <c r="AM301" s="31">
        <v>109</v>
      </c>
      <c r="AN301" s="31">
        <v>100</v>
      </c>
      <c r="AO301" s="31">
        <v>84.5</v>
      </c>
      <c r="AP301" s="31">
        <v>115.5</v>
      </c>
      <c r="AQ301" s="31">
        <v>89.5</v>
      </c>
      <c r="AR301" s="31">
        <v>114</v>
      </c>
      <c r="AS301" s="31">
        <v>114.5</v>
      </c>
      <c r="AT301" s="31">
        <v>111</v>
      </c>
      <c r="AU301" s="31">
        <v>0</v>
      </c>
      <c r="AV301" s="31">
        <v>0</v>
      </c>
      <c r="AW301" s="31">
        <v>0</v>
      </c>
      <c r="AX301" s="31">
        <v>0</v>
      </c>
      <c r="AY301" s="31">
        <v>967.75</v>
      </c>
      <c r="AZ301" s="31"/>
      <c r="BA301" s="31">
        <v>18.579999999999998</v>
      </c>
      <c r="BB301" s="31">
        <v>108.5</v>
      </c>
      <c r="BC301" s="31">
        <v>99.83</v>
      </c>
      <c r="BD301" s="31">
        <v>95</v>
      </c>
      <c r="BE301" s="31">
        <v>95.16</v>
      </c>
      <c r="BF301" s="31"/>
      <c r="BG301">
        <v>14051</v>
      </c>
      <c r="BJ301" s="30">
        <f t="shared" si="31"/>
        <v>897</v>
      </c>
      <c r="BK301" s="30">
        <f t="shared" si="32"/>
        <v>940</v>
      </c>
      <c r="BL301" s="30">
        <f t="shared" si="33"/>
        <v>948.5</v>
      </c>
      <c r="BN301" s="30">
        <f t="shared" si="34"/>
        <v>0</v>
      </c>
      <c r="BO301" s="30">
        <f t="shared" si="35"/>
        <v>0</v>
      </c>
      <c r="BP301" s="30">
        <f t="shared" si="36"/>
        <v>0</v>
      </c>
    </row>
    <row r="302" spans="1:68" x14ac:dyDescent="0.35">
      <c r="A302" s="26" t="s">
        <v>617</v>
      </c>
      <c r="B302" t="s">
        <v>6928</v>
      </c>
      <c r="C302" s="25" t="s">
        <v>108</v>
      </c>
      <c r="E302" s="31">
        <v>8.25</v>
      </c>
      <c r="F302" s="31">
        <v>39</v>
      </c>
      <c r="G302" s="31">
        <v>34</v>
      </c>
      <c r="H302" s="31">
        <v>35.5</v>
      </c>
      <c r="I302" s="31">
        <v>48</v>
      </c>
      <c r="J302" s="31">
        <v>35</v>
      </c>
      <c r="K302" s="31">
        <v>37</v>
      </c>
      <c r="L302" s="31">
        <v>28.5</v>
      </c>
      <c r="M302" s="31">
        <v>35</v>
      </c>
      <c r="N302" s="31">
        <v>21</v>
      </c>
      <c r="O302" s="31">
        <v>0</v>
      </c>
      <c r="P302" s="31">
        <v>0</v>
      </c>
      <c r="Q302" s="31">
        <v>0</v>
      </c>
      <c r="R302" s="31">
        <v>0</v>
      </c>
      <c r="S302" s="31">
        <v>321.25</v>
      </c>
      <c r="T302" s="31"/>
      <c r="U302" s="31">
        <v>6.25</v>
      </c>
      <c r="V302" s="31">
        <v>43</v>
      </c>
      <c r="W302" s="31">
        <v>35</v>
      </c>
      <c r="X302" s="31">
        <v>31.5</v>
      </c>
      <c r="Y302" s="31">
        <v>39</v>
      </c>
      <c r="Z302" s="31">
        <v>43</v>
      </c>
      <c r="AA302" s="31">
        <v>32</v>
      </c>
      <c r="AB302" s="31">
        <v>36</v>
      </c>
      <c r="AC302" s="31">
        <v>31</v>
      </c>
      <c r="AD302" s="31">
        <v>32.5</v>
      </c>
      <c r="AE302" s="31">
        <v>0</v>
      </c>
      <c r="AF302" s="31">
        <v>0</v>
      </c>
      <c r="AG302" s="31">
        <v>0</v>
      </c>
      <c r="AH302" s="31">
        <v>0</v>
      </c>
      <c r="AI302" s="31">
        <v>329.25</v>
      </c>
      <c r="AJ302" s="31"/>
      <c r="AK302" s="31">
        <v>7.75</v>
      </c>
      <c r="AL302" s="31">
        <v>31</v>
      </c>
      <c r="AM302" s="31">
        <v>38.5</v>
      </c>
      <c r="AN302" s="31">
        <v>35.5</v>
      </c>
      <c r="AO302" s="31">
        <v>40</v>
      </c>
      <c r="AP302" s="31">
        <v>44</v>
      </c>
      <c r="AQ302" s="31">
        <v>42.5</v>
      </c>
      <c r="AR302" s="31">
        <v>31.5</v>
      </c>
      <c r="AS302" s="31">
        <v>44</v>
      </c>
      <c r="AT302" s="31">
        <v>33</v>
      </c>
      <c r="AU302" s="31">
        <v>0</v>
      </c>
      <c r="AV302" s="31">
        <v>0</v>
      </c>
      <c r="AW302" s="31">
        <v>0</v>
      </c>
      <c r="AX302" s="31">
        <v>0</v>
      </c>
      <c r="AY302" s="31">
        <v>347.75</v>
      </c>
      <c r="AZ302" s="31"/>
      <c r="BA302" s="31">
        <v>7.41</v>
      </c>
      <c r="BB302" s="31">
        <v>37.659999999999997</v>
      </c>
      <c r="BC302" s="31">
        <v>35.83</v>
      </c>
      <c r="BD302" s="31">
        <v>34.159999999999997</v>
      </c>
      <c r="BE302" s="31">
        <v>42.33</v>
      </c>
      <c r="BF302" s="31"/>
      <c r="BG302">
        <v>11889</v>
      </c>
      <c r="BJ302" s="30">
        <f t="shared" si="31"/>
        <v>313</v>
      </c>
      <c r="BK302" s="30">
        <f t="shared" si="32"/>
        <v>323</v>
      </c>
      <c r="BL302" s="30">
        <f t="shared" si="33"/>
        <v>340</v>
      </c>
      <c r="BN302" s="30">
        <f t="shared" si="34"/>
        <v>0</v>
      </c>
      <c r="BO302" s="30">
        <f t="shared" si="35"/>
        <v>0</v>
      </c>
      <c r="BP302" s="30">
        <f t="shared" si="36"/>
        <v>0</v>
      </c>
    </row>
    <row r="303" spans="1:68" x14ac:dyDescent="0.35">
      <c r="A303" s="26" t="s">
        <v>619</v>
      </c>
      <c r="B303" t="s">
        <v>6920</v>
      </c>
      <c r="C303" s="25" t="s">
        <v>108</v>
      </c>
      <c r="E303" s="31">
        <v>22.75</v>
      </c>
      <c r="F303" s="31">
        <v>143</v>
      </c>
      <c r="G303" s="31">
        <v>152</v>
      </c>
      <c r="H303" s="31">
        <v>133.5</v>
      </c>
      <c r="I303" s="31">
        <v>118.5</v>
      </c>
      <c r="J303" s="31">
        <v>158</v>
      </c>
      <c r="K303" s="31">
        <v>132.5</v>
      </c>
      <c r="L303" s="31">
        <v>144.5</v>
      </c>
      <c r="M303" s="31">
        <v>136</v>
      </c>
      <c r="N303" s="31">
        <v>130</v>
      </c>
      <c r="O303" s="31">
        <v>0</v>
      </c>
      <c r="P303" s="31">
        <v>0</v>
      </c>
      <c r="Q303" s="31">
        <v>0</v>
      </c>
      <c r="R303" s="31">
        <v>0</v>
      </c>
      <c r="S303" s="31">
        <v>1270.75</v>
      </c>
      <c r="T303" s="31"/>
      <c r="U303" s="31">
        <v>18.25</v>
      </c>
      <c r="V303" s="31">
        <v>136.5</v>
      </c>
      <c r="W303" s="31">
        <v>131.5</v>
      </c>
      <c r="X303" s="31">
        <v>138.5</v>
      </c>
      <c r="Y303" s="31">
        <v>132</v>
      </c>
      <c r="Z303" s="31">
        <v>121.5</v>
      </c>
      <c r="AA303" s="31">
        <v>156</v>
      </c>
      <c r="AB303" s="31">
        <v>133</v>
      </c>
      <c r="AC303" s="31">
        <v>148.5</v>
      </c>
      <c r="AD303" s="31">
        <v>130</v>
      </c>
      <c r="AE303" s="31">
        <v>0</v>
      </c>
      <c r="AF303" s="31">
        <v>0</v>
      </c>
      <c r="AG303" s="31">
        <v>0</v>
      </c>
      <c r="AH303" s="31">
        <v>0</v>
      </c>
      <c r="AI303" s="31">
        <v>1245.75</v>
      </c>
      <c r="AJ303" s="31"/>
      <c r="AK303" s="31">
        <v>11.5</v>
      </c>
      <c r="AL303" s="31">
        <v>115.5</v>
      </c>
      <c r="AM303" s="31">
        <v>137</v>
      </c>
      <c r="AN303" s="31">
        <v>127</v>
      </c>
      <c r="AO303" s="31">
        <v>139</v>
      </c>
      <c r="AP303" s="31">
        <v>127</v>
      </c>
      <c r="AQ303" s="31">
        <v>119</v>
      </c>
      <c r="AR303" s="31">
        <v>155</v>
      </c>
      <c r="AS303" s="31">
        <v>125</v>
      </c>
      <c r="AT303" s="31">
        <v>143</v>
      </c>
      <c r="AU303" s="31">
        <v>0</v>
      </c>
      <c r="AV303" s="31">
        <v>0</v>
      </c>
      <c r="AW303" s="31">
        <v>0</v>
      </c>
      <c r="AX303" s="31">
        <v>0</v>
      </c>
      <c r="AY303" s="31">
        <v>1199</v>
      </c>
      <c r="AZ303" s="31"/>
      <c r="BA303" s="31">
        <v>17.5</v>
      </c>
      <c r="BB303" s="31">
        <v>131.66</v>
      </c>
      <c r="BC303" s="31">
        <v>140.16</v>
      </c>
      <c r="BD303" s="31">
        <v>133</v>
      </c>
      <c r="BE303" s="31">
        <v>129.83000000000001</v>
      </c>
      <c r="BF303" s="31"/>
      <c r="BG303">
        <v>12647</v>
      </c>
      <c r="BJ303" s="30">
        <f t="shared" si="31"/>
        <v>1248</v>
      </c>
      <c r="BK303" s="30">
        <f t="shared" si="32"/>
        <v>1227.5</v>
      </c>
      <c r="BL303" s="30">
        <f t="shared" si="33"/>
        <v>1187.5</v>
      </c>
      <c r="BN303" s="30">
        <f t="shared" si="34"/>
        <v>0</v>
      </c>
      <c r="BO303" s="30">
        <f t="shared" si="35"/>
        <v>0</v>
      </c>
      <c r="BP303" s="30">
        <f t="shared" si="36"/>
        <v>0</v>
      </c>
    </row>
    <row r="304" spans="1:68" x14ac:dyDescent="0.35">
      <c r="A304" s="26" t="s">
        <v>621</v>
      </c>
      <c r="B304" t="s">
        <v>6912</v>
      </c>
      <c r="C304" s="25" t="s">
        <v>119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223.5</v>
      </c>
      <c r="P304" s="31">
        <v>242</v>
      </c>
      <c r="Q304" s="31">
        <v>212.5</v>
      </c>
      <c r="R304" s="31">
        <v>205.5</v>
      </c>
      <c r="S304" s="31">
        <v>883.5</v>
      </c>
      <c r="T304" s="31"/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210</v>
      </c>
      <c r="AF304" s="31">
        <v>216.5</v>
      </c>
      <c r="AG304" s="31">
        <v>223</v>
      </c>
      <c r="AH304" s="31">
        <v>194.5</v>
      </c>
      <c r="AI304" s="31">
        <v>844</v>
      </c>
      <c r="AJ304" s="31"/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219</v>
      </c>
      <c r="AV304" s="31">
        <v>192</v>
      </c>
      <c r="AW304" s="31">
        <v>205</v>
      </c>
      <c r="AX304" s="31">
        <v>206.5</v>
      </c>
      <c r="AY304" s="31">
        <v>822.5</v>
      </c>
      <c r="AZ304" s="31"/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/>
      <c r="BG304">
        <v>8565</v>
      </c>
      <c r="BJ304" s="30">
        <f t="shared" si="31"/>
        <v>883.5</v>
      </c>
      <c r="BK304" s="30">
        <f t="shared" si="32"/>
        <v>844</v>
      </c>
      <c r="BL304" s="30">
        <f t="shared" si="33"/>
        <v>822.5</v>
      </c>
      <c r="BN304" s="30">
        <f t="shared" si="34"/>
        <v>0</v>
      </c>
      <c r="BO304" s="30">
        <f t="shared" si="35"/>
        <v>0</v>
      </c>
      <c r="BP304" s="30">
        <f t="shared" si="36"/>
        <v>0</v>
      </c>
    </row>
    <row r="305" spans="1:68" x14ac:dyDescent="0.35">
      <c r="A305" s="26" t="s">
        <v>623</v>
      </c>
      <c r="B305" t="s">
        <v>6904</v>
      </c>
      <c r="C305" s="25" t="s">
        <v>10</v>
      </c>
      <c r="E305" s="31">
        <v>6.5</v>
      </c>
      <c r="F305" s="31">
        <v>42.5</v>
      </c>
      <c r="G305" s="31">
        <v>34.5</v>
      </c>
      <c r="H305" s="31">
        <v>44.5</v>
      </c>
      <c r="I305" s="31">
        <v>45.5</v>
      </c>
      <c r="J305" s="31">
        <v>38</v>
      </c>
      <c r="K305" s="31">
        <v>59.5</v>
      </c>
      <c r="L305" s="31">
        <v>44</v>
      </c>
      <c r="M305" s="31">
        <v>50.5</v>
      </c>
      <c r="N305" s="31">
        <v>52.5</v>
      </c>
      <c r="O305" s="31">
        <v>49.5</v>
      </c>
      <c r="P305" s="31">
        <v>62</v>
      </c>
      <c r="Q305" s="31">
        <v>44.5</v>
      </c>
      <c r="R305" s="31">
        <v>45</v>
      </c>
      <c r="S305" s="31">
        <v>619</v>
      </c>
      <c r="T305" s="31"/>
      <c r="U305" s="31">
        <v>9.25</v>
      </c>
      <c r="V305" s="31">
        <v>35.5</v>
      </c>
      <c r="W305" s="31">
        <v>41.5</v>
      </c>
      <c r="X305" s="31">
        <v>32</v>
      </c>
      <c r="Y305" s="31">
        <v>42</v>
      </c>
      <c r="Z305" s="31">
        <v>46.5</v>
      </c>
      <c r="AA305" s="31">
        <v>39</v>
      </c>
      <c r="AB305" s="31">
        <v>61.5</v>
      </c>
      <c r="AC305" s="31">
        <v>40.5</v>
      </c>
      <c r="AD305" s="31">
        <v>52</v>
      </c>
      <c r="AE305" s="31">
        <v>64.5</v>
      </c>
      <c r="AF305" s="31">
        <v>48</v>
      </c>
      <c r="AG305" s="31">
        <v>52</v>
      </c>
      <c r="AH305" s="31">
        <v>46.5</v>
      </c>
      <c r="AI305" s="31">
        <v>610.75</v>
      </c>
      <c r="AJ305" s="31"/>
      <c r="AK305" s="31">
        <v>8.5</v>
      </c>
      <c r="AL305" s="31">
        <v>50.5</v>
      </c>
      <c r="AM305" s="31">
        <v>38</v>
      </c>
      <c r="AN305" s="31">
        <v>43</v>
      </c>
      <c r="AO305" s="31">
        <v>37</v>
      </c>
      <c r="AP305" s="31">
        <v>43.5</v>
      </c>
      <c r="AQ305" s="31">
        <v>48</v>
      </c>
      <c r="AR305" s="31">
        <v>42</v>
      </c>
      <c r="AS305" s="31">
        <v>62.5</v>
      </c>
      <c r="AT305" s="31">
        <v>42.5</v>
      </c>
      <c r="AU305" s="31">
        <v>56.5</v>
      </c>
      <c r="AV305" s="31">
        <v>61.5</v>
      </c>
      <c r="AW305" s="31">
        <v>48.5</v>
      </c>
      <c r="AX305" s="31">
        <v>48.5</v>
      </c>
      <c r="AY305" s="31">
        <v>630.5</v>
      </c>
      <c r="AZ305" s="31"/>
      <c r="BA305" s="31">
        <v>8.08</v>
      </c>
      <c r="BB305" s="31">
        <v>42.83</v>
      </c>
      <c r="BC305" s="31">
        <v>38</v>
      </c>
      <c r="BD305" s="31">
        <v>39.83</v>
      </c>
      <c r="BE305" s="31">
        <v>41.5</v>
      </c>
      <c r="BF305" s="31"/>
      <c r="BG305">
        <v>12878</v>
      </c>
      <c r="BJ305" s="30">
        <f t="shared" si="31"/>
        <v>612.5</v>
      </c>
      <c r="BK305" s="30">
        <f t="shared" si="32"/>
        <v>601.5</v>
      </c>
      <c r="BL305" s="30">
        <f t="shared" si="33"/>
        <v>622</v>
      </c>
      <c r="BN305" s="30">
        <f t="shared" si="34"/>
        <v>0</v>
      </c>
      <c r="BO305" s="30">
        <f t="shared" si="35"/>
        <v>0</v>
      </c>
      <c r="BP305" s="30">
        <f t="shared" si="36"/>
        <v>0</v>
      </c>
    </row>
    <row r="306" spans="1:68" x14ac:dyDescent="0.35">
      <c r="A306" s="26" t="s">
        <v>625</v>
      </c>
      <c r="B306" t="s">
        <v>6895</v>
      </c>
      <c r="C306" s="25" t="s">
        <v>10</v>
      </c>
      <c r="E306" s="31">
        <v>3.5</v>
      </c>
      <c r="F306" s="31">
        <v>37.5</v>
      </c>
      <c r="G306" s="31">
        <v>44.5</v>
      </c>
      <c r="H306" s="31">
        <v>36</v>
      </c>
      <c r="I306" s="31">
        <v>36.5</v>
      </c>
      <c r="J306" s="31">
        <v>36.5</v>
      </c>
      <c r="K306" s="31">
        <v>39</v>
      </c>
      <c r="L306" s="31">
        <v>31</v>
      </c>
      <c r="M306" s="31">
        <v>40.5</v>
      </c>
      <c r="N306" s="31">
        <v>29.5</v>
      </c>
      <c r="O306" s="31">
        <v>29.5</v>
      </c>
      <c r="P306" s="31">
        <v>22</v>
      </c>
      <c r="Q306" s="31">
        <v>36</v>
      </c>
      <c r="R306" s="31">
        <v>30.5</v>
      </c>
      <c r="S306" s="31">
        <v>452.5</v>
      </c>
      <c r="T306" s="31"/>
      <c r="U306" s="31">
        <v>7</v>
      </c>
      <c r="V306" s="31">
        <v>33.5</v>
      </c>
      <c r="W306" s="31">
        <v>37.5</v>
      </c>
      <c r="X306" s="31">
        <v>40.5</v>
      </c>
      <c r="Y306" s="31">
        <v>34.5</v>
      </c>
      <c r="Z306" s="31">
        <v>39</v>
      </c>
      <c r="AA306" s="31">
        <v>35.5</v>
      </c>
      <c r="AB306" s="31">
        <v>41</v>
      </c>
      <c r="AC306" s="31">
        <v>34</v>
      </c>
      <c r="AD306" s="31">
        <v>39</v>
      </c>
      <c r="AE306" s="31">
        <v>27</v>
      </c>
      <c r="AF306" s="31">
        <v>24.5</v>
      </c>
      <c r="AG306" s="31">
        <v>21</v>
      </c>
      <c r="AH306" s="31">
        <v>32</v>
      </c>
      <c r="AI306" s="31">
        <v>446</v>
      </c>
      <c r="AJ306" s="31"/>
      <c r="AK306" s="31">
        <v>10.25</v>
      </c>
      <c r="AL306" s="31">
        <v>33.5</v>
      </c>
      <c r="AM306" s="31">
        <v>32</v>
      </c>
      <c r="AN306" s="31">
        <v>38</v>
      </c>
      <c r="AO306" s="31">
        <v>38</v>
      </c>
      <c r="AP306" s="31">
        <v>30.5</v>
      </c>
      <c r="AQ306" s="31">
        <v>38</v>
      </c>
      <c r="AR306" s="31">
        <v>38.5</v>
      </c>
      <c r="AS306" s="31">
        <v>36.5</v>
      </c>
      <c r="AT306" s="31">
        <v>29.5</v>
      </c>
      <c r="AU306" s="31">
        <v>38.5</v>
      </c>
      <c r="AV306" s="31">
        <v>20</v>
      </c>
      <c r="AW306" s="31">
        <v>23</v>
      </c>
      <c r="AX306" s="31">
        <v>18</v>
      </c>
      <c r="AY306" s="31">
        <v>424.25</v>
      </c>
      <c r="AZ306" s="31"/>
      <c r="BA306" s="31">
        <v>6.91</v>
      </c>
      <c r="BB306" s="31">
        <v>34.83</v>
      </c>
      <c r="BC306" s="31">
        <v>38</v>
      </c>
      <c r="BD306" s="31">
        <v>38.159999999999997</v>
      </c>
      <c r="BE306" s="31">
        <v>36.33</v>
      </c>
      <c r="BF306" s="31"/>
      <c r="BG306">
        <v>6248</v>
      </c>
      <c r="BJ306" s="30">
        <f t="shared" si="31"/>
        <v>449</v>
      </c>
      <c r="BK306" s="30">
        <f t="shared" si="32"/>
        <v>439</v>
      </c>
      <c r="BL306" s="30">
        <f t="shared" si="33"/>
        <v>414</v>
      </c>
      <c r="BN306" s="30">
        <f t="shared" si="34"/>
        <v>0</v>
      </c>
      <c r="BO306" s="30">
        <f t="shared" si="35"/>
        <v>0</v>
      </c>
      <c r="BP306" s="30">
        <f t="shared" si="36"/>
        <v>0</v>
      </c>
    </row>
    <row r="307" spans="1:68" x14ac:dyDescent="0.35">
      <c r="A307" s="26" t="s">
        <v>627</v>
      </c>
      <c r="B307" t="s">
        <v>6886</v>
      </c>
      <c r="C307" s="25" t="s">
        <v>119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167.5</v>
      </c>
      <c r="P307" s="31">
        <v>173.5</v>
      </c>
      <c r="Q307" s="31">
        <v>173.5</v>
      </c>
      <c r="R307" s="31">
        <v>165</v>
      </c>
      <c r="S307" s="31">
        <v>679.5</v>
      </c>
      <c r="T307" s="31"/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161</v>
      </c>
      <c r="AF307" s="31">
        <v>162</v>
      </c>
      <c r="AG307" s="31">
        <v>154.5</v>
      </c>
      <c r="AH307" s="31">
        <v>158.5</v>
      </c>
      <c r="AI307" s="31">
        <v>636</v>
      </c>
      <c r="AJ307" s="31"/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169.5</v>
      </c>
      <c r="AV307" s="31">
        <v>162.5</v>
      </c>
      <c r="AW307" s="31">
        <v>153.5</v>
      </c>
      <c r="AX307" s="31">
        <v>151.5</v>
      </c>
      <c r="AY307" s="31">
        <v>637</v>
      </c>
      <c r="AZ307" s="31"/>
      <c r="BA307" s="31">
        <v>0</v>
      </c>
      <c r="BB307" s="31">
        <v>0</v>
      </c>
      <c r="BC307" s="31">
        <v>0</v>
      </c>
      <c r="BD307" s="31">
        <v>0</v>
      </c>
      <c r="BE307" s="31">
        <v>0</v>
      </c>
      <c r="BF307" s="31"/>
      <c r="BG307">
        <v>9684</v>
      </c>
      <c r="BJ307" s="30">
        <f t="shared" si="31"/>
        <v>679.5</v>
      </c>
      <c r="BK307" s="30">
        <f t="shared" si="32"/>
        <v>636</v>
      </c>
      <c r="BL307" s="30">
        <f t="shared" si="33"/>
        <v>637</v>
      </c>
      <c r="BN307" s="30">
        <f t="shared" si="34"/>
        <v>0</v>
      </c>
      <c r="BO307" s="30">
        <f t="shared" si="35"/>
        <v>0</v>
      </c>
      <c r="BP307" s="30">
        <f t="shared" si="36"/>
        <v>0</v>
      </c>
    </row>
    <row r="308" spans="1:68" x14ac:dyDescent="0.35">
      <c r="A308" s="26" t="s">
        <v>629</v>
      </c>
      <c r="B308" t="s">
        <v>6877</v>
      </c>
      <c r="C308" s="25" t="s">
        <v>10</v>
      </c>
      <c r="E308" s="31">
        <v>3.5</v>
      </c>
      <c r="F308" s="31">
        <v>16</v>
      </c>
      <c r="G308" s="31">
        <v>11.5</v>
      </c>
      <c r="H308" s="31">
        <v>17.5</v>
      </c>
      <c r="I308" s="31">
        <v>18</v>
      </c>
      <c r="J308" s="31">
        <v>18</v>
      </c>
      <c r="K308" s="31">
        <v>26</v>
      </c>
      <c r="L308" s="31">
        <v>24.5</v>
      </c>
      <c r="M308" s="31">
        <v>20.5</v>
      </c>
      <c r="N308" s="31">
        <v>15</v>
      </c>
      <c r="O308" s="31">
        <v>15.5</v>
      </c>
      <c r="P308" s="31">
        <v>15.5</v>
      </c>
      <c r="Q308" s="31">
        <v>27</v>
      </c>
      <c r="R308" s="31">
        <v>12.5</v>
      </c>
      <c r="S308" s="31">
        <v>241</v>
      </c>
      <c r="T308" s="31"/>
      <c r="U308" s="31">
        <v>3.5</v>
      </c>
      <c r="V308" s="31">
        <v>15</v>
      </c>
      <c r="W308" s="31">
        <v>16</v>
      </c>
      <c r="X308" s="31">
        <v>12</v>
      </c>
      <c r="Y308" s="31">
        <v>17.5</v>
      </c>
      <c r="Z308" s="31">
        <v>18.5</v>
      </c>
      <c r="AA308" s="31">
        <v>18.5</v>
      </c>
      <c r="AB308" s="31">
        <v>24.5</v>
      </c>
      <c r="AC308" s="31">
        <v>21</v>
      </c>
      <c r="AD308" s="31">
        <v>20</v>
      </c>
      <c r="AE308" s="31">
        <v>14.5</v>
      </c>
      <c r="AF308" s="31">
        <v>14.5</v>
      </c>
      <c r="AG308" s="31">
        <v>14</v>
      </c>
      <c r="AH308" s="31">
        <v>24.5</v>
      </c>
      <c r="AI308" s="31">
        <v>234</v>
      </c>
      <c r="AJ308" s="31"/>
      <c r="AK308" s="31">
        <v>4.75</v>
      </c>
      <c r="AL308" s="31">
        <v>15</v>
      </c>
      <c r="AM308" s="31">
        <v>12</v>
      </c>
      <c r="AN308" s="31">
        <v>16.5</v>
      </c>
      <c r="AO308" s="31">
        <v>11.5</v>
      </c>
      <c r="AP308" s="31">
        <v>16</v>
      </c>
      <c r="AQ308" s="31">
        <v>17</v>
      </c>
      <c r="AR308" s="31">
        <v>16</v>
      </c>
      <c r="AS308" s="31">
        <v>24</v>
      </c>
      <c r="AT308" s="31">
        <v>19</v>
      </c>
      <c r="AU308" s="31">
        <v>16.5</v>
      </c>
      <c r="AV308" s="31">
        <v>12</v>
      </c>
      <c r="AW308" s="31">
        <v>13.5</v>
      </c>
      <c r="AX308" s="31">
        <v>12.5</v>
      </c>
      <c r="AY308" s="31">
        <v>206.25</v>
      </c>
      <c r="AZ308" s="31"/>
      <c r="BA308" s="31">
        <v>3.91</v>
      </c>
      <c r="BB308" s="31">
        <v>15.33</v>
      </c>
      <c r="BC308" s="31">
        <v>13.16</v>
      </c>
      <c r="BD308" s="31">
        <v>15.33</v>
      </c>
      <c r="BE308" s="31">
        <v>15.66</v>
      </c>
      <c r="BF308" s="31"/>
      <c r="BG308">
        <v>16069</v>
      </c>
      <c r="BJ308" s="30">
        <f t="shared" si="31"/>
        <v>237.5</v>
      </c>
      <c r="BK308" s="30">
        <f t="shared" si="32"/>
        <v>230.5</v>
      </c>
      <c r="BL308" s="30">
        <f t="shared" si="33"/>
        <v>201.5</v>
      </c>
      <c r="BN308" s="30">
        <f t="shared" si="34"/>
        <v>0</v>
      </c>
      <c r="BO308" s="30">
        <f t="shared" si="35"/>
        <v>0</v>
      </c>
      <c r="BP308" s="30">
        <f t="shared" si="36"/>
        <v>0</v>
      </c>
    </row>
    <row r="309" spans="1:68" x14ac:dyDescent="0.35">
      <c r="A309" s="26" t="s">
        <v>631</v>
      </c>
      <c r="B309" t="s">
        <v>6867</v>
      </c>
      <c r="C309" s="25" t="s">
        <v>108</v>
      </c>
      <c r="E309" s="31">
        <v>1.25</v>
      </c>
      <c r="F309" s="31">
        <v>9</v>
      </c>
      <c r="G309" s="31">
        <v>6</v>
      </c>
      <c r="H309" s="31">
        <v>4</v>
      </c>
      <c r="I309" s="31">
        <v>8</v>
      </c>
      <c r="J309" s="31">
        <v>15</v>
      </c>
      <c r="K309" s="31">
        <v>7.5</v>
      </c>
      <c r="L309" s="31">
        <v>5.5</v>
      </c>
      <c r="M309" s="31">
        <v>9</v>
      </c>
      <c r="N309" s="31">
        <v>10.5</v>
      </c>
      <c r="O309" s="31">
        <v>0</v>
      </c>
      <c r="P309" s="31">
        <v>0</v>
      </c>
      <c r="Q309" s="31">
        <v>0</v>
      </c>
      <c r="R309" s="31">
        <v>0</v>
      </c>
      <c r="S309" s="31">
        <v>75.75</v>
      </c>
      <c r="T309" s="31"/>
      <c r="U309" s="31">
        <v>0</v>
      </c>
      <c r="V309" s="31">
        <v>6</v>
      </c>
      <c r="W309" s="31">
        <v>8</v>
      </c>
      <c r="X309" s="31">
        <v>8</v>
      </c>
      <c r="Y309" s="31">
        <v>5</v>
      </c>
      <c r="Z309" s="31">
        <v>7</v>
      </c>
      <c r="AA309" s="31">
        <v>15</v>
      </c>
      <c r="AB309" s="31">
        <v>7</v>
      </c>
      <c r="AC309" s="31">
        <v>4</v>
      </c>
      <c r="AD309" s="31">
        <v>9</v>
      </c>
      <c r="AE309" s="31">
        <v>0</v>
      </c>
      <c r="AF309" s="31">
        <v>0</v>
      </c>
      <c r="AG309" s="31">
        <v>0</v>
      </c>
      <c r="AH309" s="31">
        <v>0</v>
      </c>
      <c r="AI309" s="31">
        <v>69</v>
      </c>
      <c r="AJ309" s="31"/>
      <c r="AK309" s="31">
        <v>0.5</v>
      </c>
      <c r="AL309" s="31">
        <v>6</v>
      </c>
      <c r="AM309" s="31">
        <v>6</v>
      </c>
      <c r="AN309" s="31">
        <v>8</v>
      </c>
      <c r="AO309" s="31">
        <v>6</v>
      </c>
      <c r="AP309" s="31">
        <v>5</v>
      </c>
      <c r="AQ309" s="31">
        <v>6</v>
      </c>
      <c r="AR309" s="31">
        <v>16</v>
      </c>
      <c r="AS309" s="31">
        <v>7</v>
      </c>
      <c r="AT309" s="31">
        <v>5</v>
      </c>
      <c r="AU309" s="31">
        <v>0</v>
      </c>
      <c r="AV309" s="31">
        <v>0</v>
      </c>
      <c r="AW309" s="31">
        <v>0</v>
      </c>
      <c r="AX309" s="31">
        <v>0</v>
      </c>
      <c r="AY309" s="31">
        <v>65.5</v>
      </c>
      <c r="AZ309" s="31"/>
      <c r="BA309" s="31">
        <v>0.57999999999999996</v>
      </c>
      <c r="BB309" s="31">
        <v>7</v>
      </c>
      <c r="BC309" s="31">
        <v>6.66</v>
      </c>
      <c r="BD309" s="31">
        <v>6.66</v>
      </c>
      <c r="BE309" s="31">
        <v>6.33</v>
      </c>
      <c r="BF309" s="31"/>
      <c r="BG309">
        <v>8142</v>
      </c>
      <c r="BJ309" s="30">
        <f t="shared" si="31"/>
        <v>74.5</v>
      </c>
      <c r="BK309" s="30">
        <f t="shared" si="32"/>
        <v>69</v>
      </c>
      <c r="BL309" s="30">
        <f t="shared" si="33"/>
        <v>65</v>
      </c>
      <c r="BN309" s="30">
        <f t="shared" si="34"/>
        <v>0</v>
      </c>
      <c r="BO309" s="30">
        <f t="shared" si="35"/>
        <v>0</v>
      </c>
      <c r="BP309" s="30">
        <f t="shared" si="36"/>
        <v>0</v>
      </c>
    </row>
    <row r="310" spans="1:68" x14ac:dyDescent="0.35">
      <c r="A310" s="26" t="s">
        <v>634</v>
      </c>
      <c r="B310" t="s">
        <v>6858</v>
      </c>
      <c r="C310" s="25" t="s">
        <v>10</v>
      </c>
      <c r="E310" s="31">
        <v>7.5</v>
      </c>
      <c r="F310" s="31">
        <v>38</v>
      </c>
      <c r="G310" s="31">
        <v>31</v>
      </c>
      <c r="H310" s="31">
        <v>32.5</v>
      </c>
      <c r="I310" s="31">
        <v>36</v>
      </c>
      <c r="J310" s="31">
        <v>35</v>
      </c>
      <c r="K310" s="31">
        <v>50.5</v>
      </c>
      <c r="L310" s="31">
        <v>47</v>
      </c>
      <c r="M310" s="31">
        <v>49.5</v>
      </c>
      <c r="N310" s="31">
        <v>49</v>
      </c>
      <c r="O310" s="31">
        <v>45</v>
      </c>
      <c r="P310" s="31">
        <v>41</v>
      </c>
      <c r="Q310" s="31">
        <v>46.5</v>
      </c>
      <c r="R310" s="31">
        <v>45</v>
      </c>
      <c r="S310" s="31">
        <v>553.5</v>
      </c>
      <c r="T310" s="31"/>
      <c r="U310" s="31">
        <v>3.75</v>
      </c>
      <c r="V310" s="31">
        <v>41</v>
      </c>
      <c r="W310" s="31">
        <v>35.5</v>
      </c>
      <c r="X310" s="31">
        <v>29.5</v>
      </c>
      <c r="Y310" s="31">
        <v>33.5</v>
      </c>
      <c r="Z310" s="31">
        <v>32.5</v>
      </c>
      <c r="AA310" s="31">
        <v>33.5</v>
      </c>
      <c r="AB310" s="31">
        <v>51.5</v>
      </c>
      <c r="AC310" s="31">
        <v>50</v>
      </c>
      <c r="AD310" s="31">
        <v>46</v>
      </c>
      <c r="AE310" s="31">
        <v>50</v>
      </c>
      <c r="AF310" s="31">
        <v>44</v>
      </c>
      <c r="AG310" s="31">
        <v>36</v>
      </c>
      <c r="AH310" s="31">
        <v>44</v>
      </c>
      <c r="AI310" s="31">
        <v>530.75</v>
      </c>
      <c r="AJ310" s="31"/>
      <c r="AK310" s="31">
        <v>2.75</v>
      </c>
      <c r="AL310" s="31">
        <v>39.5</v>
      </c>
      <c r="AM310" s="31">
        <v>38</v>
      </c>
      <c r="AN310" s="31">
        <v>34</v>
      </c>
      <c r="AO310" s="31">
        <v>31</v>
      </c>
      <c r="AP310" s="31">
        <v>31.5</v>
      </c>
      <c r="AQ310" s="31">
        <v>33.5</v>
      </c>
      <c r="AR310" s="31">
        <v>29.5</v>
      </c>
      <c r="AS310" s="31">
        <v>52</v>
      </c>
      <c r="AT310" s="31">
        <v>48.5</v>
      </c>
      <c r="AU310" s="31">
        <v>53.5</v>
      </c>
      <c r="AV310" s="31">
        <v>45.5</v>
      </c>
      <c r="AW310" s="31">
        <v>47</v>
      </c>
      <c r="AX310" s="31">
        <v>33.5</v>
      </c>
      <c r="AY310" s="31">
        <v>519.75</v>
      </c>
      <c r="AZ310" s="31"/>
      <c r="BA310" s="31">
        <v>4.66</v>
      </c>
      <c r="BB310" s="31">
        <v>39.5</v>
      </c>
      <c r="BC310" s="31">
        <v>34.83</v>
      </c>
      <c r="BD310" s="31">
        <v>32</v>
      </c>
      <c r="BE310" s="31">
        <v>33.5</v>
      </c>
      <c r="BF310" s="31"/>
      <c r="BG310">
        <v>8187</v>
      </c>
      <c r="BJ310" s="30">
        <f t="shared" si="31"/>
        <v>546</v>
      </c>
      <c r="BK310" s="30">
        <f t="shared" si="32"/>
        <v>527</v>
      </c>
      <c r="BL310" s="30">
        <f t="shared" si="33"/>
        <v>517</v>
      </c>
      <c r="BN310" s="30">
        <f t="shared" si="34"/>
        <v>0</v>
      </c>
      <c r="BO310" s="30">
        <f t="shared" si="35"/>
        <v>0</v>
      </c>
      <c r="BP310" s="30">
        <f t="shared" si="36"/>
        <v>0</v>
      </c>
    </row>
    <row r="311" spans="1:68" x14ac:dyDescent="0.35">
      <c r="A311" s="26" t="s">
        <v>636</v>
      </c>
      <c r="B311" t="s">
        <v>6848</v>
      </c>
      <c r="C311" s="25" t="s">
        <v>108</v>
      </c>
      <c r="E311" s="31">
        <v>2</v>
      </c>
      <c r="F311" s="31">
        <v>6</v>
      </c>
      <c r="G311" s="31">
        <v>7</v>
      </c>
      <c r="H311" s="31">
        <v>7</v>
      </c>
      <c r="I311" s="31">
        <v>7</v>
      </c>
      <c r="J311" s="31">
        <v>6</v>
      </c>
      <c r="K311" s="31">
        <v>6</v>
      </c>
      <c r="L311" s="31">
        <v>6.5</v>
      </c>
      <c r="M311" s="31">
        <v>6.5</v>
      </c>
      <c r="N311" s="31">
        <v>6</v>
      </c>
      <c r="O311" s="31">
        <v>0</v>
      </c>
      <c r="P311" s="31">
        <v>0</v>
      </c>
      <c r="Q311" s="31">
        <v>0</v>
      </c>
      <c r="R311" s="31">
        <v>0</v>
      </c>
      <c r="S311" s="31">
        <v>60</v>
      </c>
      <c r="T311" s="31"/>
      <c r="U311" s="31">
        <v>1.5</v>
      </c>
      <c r="V311" s="31">
        <v>11.5</v>
      </c>
      <c r="W311" s="31">
        <v>8</v>
      </c>
      <c r="X311" s="31">
        <v>4.5</v>
      </c>
      <c r="Y311" s="31">
        <v>7</v>
      </c>
      <c r="Z311" s="31">
        <v>7</v>
      </c>
      <c r="AA311" s="31">
        <v>7.5</v>
      </c>
      <c r="AB311" s="31">
        <v>7.5</v>
      </c>
      <c r="AC311" s="31">
        <v>7.5</v>
      </c>
      <c r="AD311" s="31">
        <v>3.5</v>
      </c>
      <c r="AE311" s="31">
        <v>0</v>
      </c>
      <c r="AF311" s="31">
        <v>0</v>
      </c>
      <c r="AG311" s="31">
        <v>0</v>
      </c>
      <c r="AH311" s="31">
        <v>0</v>
      </c>
      <c r="AI311" s="31">
        <v>65.5</v>
      </c>
      <c r="AJ311" s="31"/>
      <c r="AK311" s="31">
        <v>0.5</v>
      </c>
      <c r="AL311" s="31">
        <v>8</v>
      </c>
      <c r="AM311" s="31">
        <v>11</v>
      </c>
      <c r="AN311" s="31">
        <v>6.5</v>
      </c>
      <c r="AO311" s="31">
        <v>5</v>
      </c>
      <c r="AP311" s="31">
        <v>4.5</v>
      </c>
      <c r="AQ311" s="31">
        <v>5</v>
      </c>
      <c r="AR311" s="31">
        <v>6</v>
      </c>
      <c r="AS311" s="31">
        <v>4.5</v>
      </c>
      <c r="AT311" s="31">
        <v>7</v>
      </c>
      <c r="AU311" s="31">
        <v>0</v>
      </c>
      <c r="AV311" s="31">
        <v>0</v>
      </c>
      <c r="AW311" s="31">
        <v>0</v>
      </c>
      <c r="AX311" s="31">
        <v>0</v>
      </c>
      <c r="AY311" s="31">
        <v>58</v>
      </c>
      <c r="AZ311" s="31"/>
      <c r="BA311" s="31">
        <v>1.33</v>
      </c>
      <c r="BB311" s="31">
        <v>8.5</v>
      </c>
      <c r="BC311" s="31">
        <v>8.66</v>
      </c>
      <c r="BD311" s="31">
        <v>6</v>
      </c>
      <c r="BE311" s="31">
        <v>6.33</v>
      </c>
      <c r="BF311" s="31"/>
      <c r="BG311">
        <v>1083</v>
      </c>
      <c r="BJ311" s="30">
        <f t="shared" si="31"/>
        <v>58</v>
      </c>
      <c r="BK311" s="30">
        <f t="shared" si="32"/>
        <v>64</v>
      </c>
      <c r="BL311" s="30">
        <f t="shared" si="33"/>
        <v>57.5</v>
      </c>
      <c r="BN311" s="30">
        <f t="shared" si="34"/>
        <v>0</v>
      </c>
      <c r="BO311" s="30">
        <f t="shared" si="35"/>
        <v>0</v>
      </c>
      <c r="BP311" s="30">
        <f t="shared" si="36"/>
        <v>0</v>
      </c>
    </row>
    <row r="312" spans="1:68" x14ac:dyDescent="0.35">
      <c r="A312" s="26" t="s">
        <v>638</v>
      </c>
      <c r="B312" t="s">
        <v>6839</v>
      </c>
      <c r="C312" s="25" t="s">
        <v>108</v>
      </c>
      <c r="E312" s="31">
        <v>2.25</v>
      </c>
      <c r="F312" s="31">
        <v>19</v>
      </c>
      <c r="G312" s="31">
        <v>19.5</v>
      </c>
      <c r="H312" s="31">
        <v>17</v>
      </c>
      <c r="I312" s="31">
        <v>8.5</v>
      </c>
      <c r="J312" s="31">
        <v>18.5</v>
      </c>
      <c r="K312" s="31">
        <v>13</v>
      </c>
      <c r="L312" s="31">
        <v>13.5</v>
      </c>
      <c r="M312" s="31">
        <v>19.5</v>
      </c>
      <c r="N312" s="31">
        <v>10</v>
      </c>
      <c r="O312" s="31">
        <v>0</v>
      </c>
      <c r="P312" s="31">
        <v>0</v>
      </c>
      <c r="Q312" s="31">
        <v>0</v>
      </c>
      <c r="R312" s="31">
        <v>0</v>
      </c>
      <c r="S312" s="31">
        <v>140.75</v>
      </c>
      <c r="T312" s="31"/>
      <c r="U312" s="31">
        <v>2.75</v>
      </c>
      <c r="V312" s="31">
        <v>17.5</v>
      </c>
      <c r="W312" s="31">
        <v>12.5</v>
      </c>
      <c r="X312" s="31">
        <v>18</v>
      </c>
      <c r="Y312" s="31">
        <v>16</v>
      </c>
      <c r="Z312" s="31">
        <v>8</v>
      </c>
      <c r="AA312" s="31">
        <v>18.5</v>
      </c>
      <c r="AB312" s="31">
        <v>11.5</v>
      </c>
      <c r="AC312" s="31">
        <v>14.5</v>
      </c>
      <c r="AD312" s="31">
        <v>16.5</v>
      </c>
      <c r="AE312" s="31">
        <v>0</v>
      </c>
      <c r="AF312" s="31">
        <v>0</v>
      </c>
      <c r="AG312" s="31">
        <v>0</v>
      </c>
      <c r="AH312" s="31">
        <v>0</v>
      </c>
      <c r="AI312" s="31">
        <v>135.75</v>
      </c>
      <c r="AJ312" s="31"/>
      <c r="AK312" s="31">
        <v>1.75</v>
      </c>
      <c r="AL312" s="31">
        <v>15.5</v>
      </c>
      <c r="AM312" s="31">
        <v>14</v>
      </c>
      <c r="AN312" s="31">
        <v>9</v>
      </c>
      <c r="AO312" s="31">
        <v>16.5</v>
      </c>
      <c r="AP312" s="31">
        <v>13</v>
      </c>
      <c r="AQ312" s="31">
        <v>6</v>
      </c>
      <c r="AR312" s="31">
        <v>17</v>
      </c>
      <c r="AS312" s="31">
        <v>11</v>
      </c>
      <c r="AT312" s="31">
        <v>13</v>
      </c>
      <c r="AU312" s="31">
        <v>0</v>
      </c>
      <c r="AV312" s="31">
        <v>0</v>
      </c>
      <c r="AW312" s="31">
        <v>0</v>
      </c>
      <c r="AX312" s="31">
        <v>0</v>
      </c>
      <c r="AY312" s="31">
        <v>116.75</v>
      </c>
      <c r="AZ312" s="31"/>
      <c r="BA312" s="31">
        <v>2.25</v>
      </c>
      <c r="BB312" s="31">
        <v>17.329999999999998</v>
      </c>
      <c r="BC312" s="31">
        <v>15.33</v>
      </c>
      <c r="BD312" s="31">
        <v>14.66</v>
      </c>
      <c r="BE312" s="31">
        <v>13.66</v>
      </c>
      <c r="BF312" s="31"/>
      <c r="BG312">
        <v>2826</v>
      </c>
      <c r="BJ312" s="30">
        <f t="shared" si="31"/>
        <v>138.5</v>
      </c>
      <c r="BK312" s="30">
        <f t="shared" si="32"/>
        <v>133</v>
      </c>
      <c r="BL312" s="30">
        <f t="shared" si="33"/>
        <v>115</v>
      </c>
      <c r="BN312" s="30">
        <f t="shared" si="34"/>
        <v>0</v>
      </c>
      <c r="BO312" s="30">
        <f t="shared" si="35"/>
        <v>0</v>
      </c>
      <c r="BP312" s="30">
        <f t="shared" si="36"/>
        <v>0</v>
      </c>
    </row>
    <row r="313" spans="1:68" x14ac:dyDescent="0.35">
      <c r="A313" s="26" t="s">
        <v>640</v>
      </c>
      <c r="B313" t="s">
        <v>6830</v>
      </c>
      <c r="C313" s="25" t="s">
        <v>108</v>
      </c>
      <c r="E313" s="31">
        <v>8.25</v>
      </c>
      <c r="F313" s="31">
        <v>49.5</v>
      </c>
      <c r="G313" s="31">
        <v>67.5</v>
      </c>
      <c r="H313" s="31">
        <v>40</v>
      </c>
      <c r="I313" s="31">
        <v>53</v>
      </c>
      <c r="J313" s="31">
        <v>47</v>
      </c>
      <c r="K313" s="31">
        <v>53.5</v>
      </c>
      <c r="L313" s="31">
        <v>68</v>
      </c>
      <c r="M313" s="31">
        <v>55.5</v>
      </c>
      <c r="N313" s="31">
        <v>61.5</v>
      </c>
      <c r="O313" s="31">
        <v>0</v>
      </c>
      <c r="P313" s="31">
        <v>0</v>
      </c>
      <c r="Q313" s="31">
        <v>0</v>
      </c>
      <c r="R313" s="31">
        <v>0</v>
      </c>
      <c r="S313" s="31">
        <v>503.75</v>
      </c>
      <c r="T313" s="31"/>
      <c r="U313" s="31">
        <v>8</v>
      </c>
      <c r="V313" s="31">
        <v>57</v>
      </c>
      <c r="W313" s="31">
        <v>55.5</v>
      </c>
      <c r="X313" s="31">
        <v>64</v>
      </c>
      <c r="Y313" s="31">
        <v>43.5</v>
      </c>
      <c r="Z313" s="31">
        <v>55</v>
      </c>
      <c r="AA313" s="31">
        <v>48</v>
      </c>
      <c r="AB313" s="31">
        <v>55</v>
      </c>
      <c r="AC313" s="31">
        <v>70</v>
      </c>
      <c r="AD313" s="31">
        <v>55.5</v>
      </c>
      <c r="AE313" s="31">
        <v>0</v>
      </c>
      <c r="AF313" s="31">
        <v>0</v>
      </c>
      <c r="AG313" s="31">
        <v>0</v>
      </c>
      <c r="AH313" s="31">
        <v>0</v>
      </c>
      <c r="AI313" s="31">
        <v>511.5</v>
      </c>
      <c r="AJ313" s="31"/>
      <c r="AK313" s="31">
        <v>10.5</v>
      </c>
      <c r="AL313" s="31">
        <v>61.5</v>
      </c>
      <c r="AM313" s="31">
        <v>55</v>
      </c>
      <c r="AN313" s="31">
        <v>55</v>
      </c>
      <c r="AO313" s="31">
        <v>68</v>
      </c>
      <c r="AP313" s="31">
        <v>46</v>
      </c>
      <c r="AQ313" s="31">
        <v>56.5</v>
      </c>
      <c r="AR313" s="31">
        <v>52.5</v>
      </c>
      <c r="AS313" s="31">
        <v>55.5</v>
      </c>
      <c r="AT313" s="31">
        <v>71</v>
      </c>
      <c r="AU313" s="31">
        <v>0</v>
      </c>
      <c r="AV313" s="31">
        <v>0</v>
      </c>
      <c r="AW313" s="31">
        <v>0</v>
      </c>
      <c r="AX313" s="31">
        <v>0</v>
      </c>
      <c r="AY313" s="31">
        <v>531.5</v>
      </c>
      <c r="AZ313" s="31"/>
      <c r="BA313" s="31">
        <v>8.91</v>
      </c>
      <c r="BB313" s="31">
        <v>56</v>
      </c>
      <c r="BC313" s="31">
        <v>59.33</v>
      </c>
      <c r="BD313" s="31">
        <v>53</v>
      </c>
      <c r="BE313" s="31">
        <v>54.83</v>
      </c>
      <c r="BF313" s="31"/>
      <c r="BG313">
        <v>1953</v>
      </c>
      <c r="BJ313" s="30">
        <f t="shared" si="31"/>
        <v>495.5</v>
      </c>
      <c r="BK313" s="30">
        <f t="shared" si="32"/>
        <v>503.5</v>
      </c>
      <c r="BL313" s="30">
        <f t="shared" si="33"/>
        <v>521</v>
      </c>
      <c r="BN313" s="30">
        <f t="shared" si="34"/>
        <v>0</v>
      </c>
      <c r="BO313" s="30">
        <f t="shared" si="35"/>
        <v>0</v>
      </c>
      <c r="BP313" s="30">
        <f t="shared" si="36"/>
        <v>0</v>
      </c>
    </row>
    <row r="314" spans="1:68" x14ac:dyDescent="0.35">
      <c r="A314" s="26" t="s">
        <v>642</v>
      </c>
      <c r="B314" t="s">
        <v>6822</v>
      </c>
      <c r="C314" s="25" t="s">
        <v>119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107</v>
      </c>
      <c r="P314" s="31">
        <v>112</v>
      </c>
      <c r="Q314" s="31">
        <v>95</v>
      </c>
      <c r="R314" s="31">
        <v>89.5</v>
      </c>
      <c r="S314" s="31">
        <v>403.5</v>
      </c>
      <c r="T314" s="31"/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110</v>
      </c>
      <c r="AF314" s="31">
        <v>101</v>
      </c>
      <c r="AG314" s="31">
        <v>107.5</v>
      </c>
      <c r="AH314" s="31">
        <v>96</v>
      </c>
      <c r="AI314" s="31">
        <v>414.5</v>
      </c>
      <c r="AJ314" s="31"/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114.5</v>
      </c>
      <c r="AV314" s="31">
        <v>103</v>
      </c>
      <c r="AW314" s="31">
        <v>92.5</v>
      </c>
      <c r="AX314" s="31">
        <v>109</v>
      </c>
      <c r="AY314" s="31">
        <v>419</v>
      </c>
      <c r="AZ314" s="31"/>
      <c r="BA314" s="31">
        <v>0</v>
      </c>
      <c r="BB314" s="31">
        <v>0</v>
      </c>
      <c r="BC314" s="31">
        <v>0</v>
      </c>
      <c r="BD314" s="31">
        <v>0</v>
      </c>
      <c r="BE314" s="31">
        <v>0</v>
      </c>
      <c r="BF314" s="31"/>
      <c r="BG314">
        <v>3437</v>
      </c>
      <c r="BJ314" s="30">
        <f t="shared" si="31"/>
        <v>403.5</v>
      </c>
      <c r="BK314" s="30">
        <f t="shared" si="32"/>
        <v>414.5</v>
      </c>
      <c r="BL314" s="30">
        <f t="shared" si="33"/>
        <v>419</v>
      </c>
      <c r="BN314" s="30">
        <f t="shared" si="34"/>
        <v>0</v>
      </c>
      <c r="BO314" s="30">
        <f t="shared" si="35"/>
        <v>0</v>
      </c>
      <c r="BP314" s="30">
        <f t="shared" si="36"/>
        <v>0</v>
      </c>
    </row>
    <row r="315" spans="1:68" x14ac:dyDescent="0.35">
      <c r="A315" s="26" t="s">
        <v>644</v>
      </c>
      <c r="B315" t="s">
        <v>6813</v>
      </c>
      <c r="C315" s="25" t="s">
        <v>10</v>
      </c>
      <c r="E315" s="31">
        <v>1097.25</v>
      </c>
      <c r="F315" s="31">
        <v>25957</v>
      </c>
      <c r="G315" s="31">
        <v>27164.5</v>
      </c>
      <c r="H315" s="31">
        <v>27888</v>
      </c>
      <c r="I315" s="31">
        <v>29720</v>
      </c>
      <c r="J315" s="31">
        <v>29308.5</v>
      </c>
      <c r="K315" s="31">
        <v>29494.5</v>
      </c>
      <c r="L315" s="31">
        <v>28518</v>
      </c>
      <c r="M315" s="31">
        <v>27651.5</v>
      </c>
      <c r="N315" s="31">
        <v>27548</v>
      </c>
      <c r="O315" s="31">
        <v>27742.5</v>
      </c>
      <c r="P315" s="31">
        <v>28252.5</v>
      </c>
      <c r="Q315" s="31">
        <v>26455.5</v>
      </c>
      <c r="R315" s="31">
        <v>24802.5</v>
      </c>
      <c r="S315" s="31">
        <v>361600.25</v>
      </c>
      <c r="T315" s="31"/>
      <c r="U315" s="31">
        <v>621.75</v>
      </c>
      <c r="V315" s="31">
        <v>25056.5</v>
      </c>
      <c r="W315" s="31">
        <v>26000</v>
      </c>
      <c r="X315" s="31">
        <v>26812.5</v>
      </c>
      <c r="Y315" s="31">
        <v>28314.5</v>
      </c>
      <c r="Z315" s="31">
        <v>28153</v>
      </c>
      <c r="AA315" s="31">
        <v>28793</v>
      </c>
      <c r="AB315" s="31">
        <v>29455.5</v>
      </c>
      <c r="AC315" s="31">
        <v>27648</v>
      </c>
      <c r="AD315" s="31">
        <v>27187</v>
      </c>
      <c r="AE315" s="31">
        <v>27450.5</v>
      </c>
      <c r="AF315" s="31">
        <v>28492</v>
      </c>
      <c r="AG315" s="31">
        <v>25934.5</v>
      </c>
      <c r="AH315" s="31">
        <v>24610.5</v>
      </c>
      <c r="AI315" s="31">
        <v>354529.25</v>
      </c>
      <c r="AJ315" s="31"/>
      <c r="AK315" s="31">
        <v>1043.75</v>
      </c>
      <c r="AL315" s="31">
        <v>25832</v>
      </c>
      <c r="AM315" s="31">
        <v>25863.5</v>
      </c>
      <c r="AN315" s="31">
        <v>26140</v>
      </c>
      <c r="AO315" s="31">
        <v>27657</v>
      </c>
      <c r="AP315" s="31">
        <v>27271</v>
      </c>
      <c r="AQ315" s="31">
        <v>28278</v>
      </c>
      <c r="AR315" s="31">
        <v>29216</v>
      </c>
      <c r="AS315" s="31">
        <v>28920</v>
      </c>
      <c r="AT315" s="31">
        <v>27591.5</v>
      </c>
      <c r="AU315" s="31">
        <v>27904.5</v>
      </c>
      <c r="AV315" s="31">
        <v>28316</v>
      </c>
      <c r="AW315" s="31">
        <v>26489.5</v>
      </c>
      <c r="AX315" s="31">
        <v>25367</v>
      </c>
      <c r="AY315" s="31">
        <v>355889.75</v>
      </c>
      <c r="AZ315" s="31"/>
      <c r="BA315" s="31">
        <v>920.91</v>
      </c>
      <c r="BB315" s="31">
        <v>25615.16</v>
      </c>
      <c r="BC315" s="31">
        <v>26342.66</v>
      </c>
      <c r="BD315" s="31">
        <v>26946.83</v>
      </c>
      <c r="BE315" s="31">
        <v>28563.83</v>
      </c>
      <c r="BF315" s="31"/>
      <c r="BG315">
        <v>6827</v>
      </c>
      <c r="BJ315" s="30">
        <f t="shared" si="31"/>
        <v>360503</v>
      </c>
      <c r="BK315" s="30">
        <f t="shared" si="32"/>
        <v>353907.5</v>
      </c>
      <c r="BL315" s="30">
        <f t="shared" si="33"/>
        <v>354846</v>
      </c>
      <c r="BN315" s="30">
        <f t="shared" si="34"/>
        <v>0</v>
      </c>
      <c r="BO315" s="30">
        <f t="shared" si="35"/>
        <v>0</v>
      </c>
      <c r="BP315" s="30">
        <f t="shared" si="36"/>
        <v>0</v>
      </c>
    </row>
    <row r="316" spans="1:68" ht="17.5" customHeight="1" x14ac:dyDescent="0.35">
      <c r="A316" s="26" t="s">
        <v>647</v>
      </c>
      <c r="B316" t="s">
        <v>6788</v>
      </c>
      <c r="C316" s="25" t="s">
        <v>10</v>
      </c>
      <c r="E316" s="31">
        <v>10.75</v>
      </c>
      <c r="F316" s="31">
        <v>90.5</v>
      </c>
      <c r="G316" s="31">
        <v>118</v>
      </c>
      <c r="H316" s="31">
        <v>98</v>
      </c>
      <c r="I316" s="31">
        <v>113</v>
      </c>
      <c r="J316" s="31">
        <v>109</v>
      </c>
      <c r="K316" s="31">
        <v>142</v>
      </c>
      <c r="L316" s="31">
        <v>111</v>
      </c>
      <c r="M316" s="31">
        <v>158.5</v>
      </c>
      <c r="N316" s="31">
        <v>123</v>
      </c>
      <c r="O316" s="31">
        <v>142</v>
      </c>
      <c r="P316" s="31">
        <v>156.5</v>
      </c>
      <c r="Q316" s="31">
        <v>145.5</v>
      </c>
      <c r="R316" s="31">
        <v>146</v>
      </c>
      <c r="S316" s="31">
        <v>1663.75</v>
      </c>
      <c r="T316" s="31"/>
      <c r="U316" s="31">
        <v>11.5</v>
      </c>
      <c r="V316" s="31">
        <v>120.5</v>
      </c>
      <c r="W316" s="31">
        <v>98.5</v>
      </c>
      <c r="X316" s="31">
        <v>117.5</v>
      </c>
      <c r="Y316" s="31">
        <v>101.5</v>
      </c>
      <c r="Z316" s="31">
        <v>112</v>
      </c>
      <c r="AA316" s="31">
        <v>114.5</v>
      </c>
      <c r="AB316" s="31">
        <v>134</v>
      </c>
      <c r="AC316" s="31">
        <v>110</v>
      </c>
      <c r="AD316" s="31">
        <v>153.5</v>
      </c>
      <c r="AE316" s="31">
        <v>119.5</v>
      </c>
      <c r="AF316" s="31">
        <v>147</v>
      </c>
      <c r="AG316" s="31">
        <v>152</v>
      </c>
      <c r="AH316" s="31">
        <v>147.5</v>
      </c>
      <c r="AI316" s="31">
        <v>1639.5</v>
      </c>
      <c r="AJ316" s="31"/>
      <c r="AK316" s="31">
        <v>8.75</v>
      </c>
      <c r="AL316" s="31">
        <v>109.5</v>
      </c>
      <c r="AM316" s="31">
        <v>116.5</v>
      </c>
      <c r="AN316" s="31">
        <v>103</v>
      </c>
      <c r="AO316" s="31">
        <v>116.5</v>
      </c>
      <c r="AP316" s="31">
        <v>104</v>
      </c>
      <c r="AQ316" s="31">
        <v>112.5</v>
      </c>
      <c r="AR316" s="31">
        <v>113</v>
      </c>
      <c r="AS316" s="31">
        <v>131.5</v>
      </c>
      <c r="AT316" s="31">
        <v>112.5</v>
      </c>
      <c r="AU316" s="31">
        <v>150.5</v>
      </c>
      <c r="AV316" s="31">
        <v>117</v>
      </c>
      <c r="AW316" s="31">
        <v>142</v>
      </c>
      <c r="AX316" s="31">
        <v>144.5</v>
      </c>
      <c r="AY316" s="31">
        <v>1581.75</v>
      </c>
      <c r="AZ316" s="31"/>
      <c r="BA316" s="31">
        <v>10.33</v>
      </c>
      <c r="BB316" s="31">
        <v>106.83</v>
      </c>
      <c r="BC316" s="31">
        <v>111</v>
      </c>
      <c r="BD316" s="31">
        <v>106.16</v>
      </c>
      <c r="BE316" s="31">
        <v>110.33</v>
      </c>
      <c r="BF316" s="31"/>
      <c r="BG316">
        <v>2804</v>
      </c>
      <c r="BI316" s="31"/>
      <c r="BJ316" s="30">
        <f t="shared" si="31"/>
        <v>1653</v>
      </c>
      <c r="BK316" s="30">
        <f t="shared" si="32"/>
        <v>1628</v>
      </c>
      <c r="BL316" s="30">
        <f t="shared" si="33"/>
        <v>1573</v>
      </c>
      <c r="BN316" s="30">
        <f t="shared" si="34"/>
        <v>0</v>
      </c>
      <c r="BO316" s="30">
        <f t="shared" si="35"/>
        <v>0</v>
      </c>
      <c r="BP316" s="30">
        <f t="shared" si="36"/>
        <v>0</v>
      </c>
    </row>
    <row r="317" spans="1:68" ht="17.5" customHeight="1" x14ac:dyDescent="0.35">
      <c r="A317" s="26" t="s">
        <v>649</v>
      </c>
      <c r="B317" t="s">
        <v>6779</v>
      </c>
      <c r="C317" s="25" t="s">
        <v>10</v>
      </c>
      <c r="E317" s="31">
        <v>3.5</v>
      </c>
      <c r="F317" s="31">
        <v>50</v>
      </c>
      <c r="G317" s="31">
        <v>51</v>
      </c>
      <c r="H317" s="31">
        <v>56</v>
      </c>
      <c r="I317" s="31">
        <v>51</v>
      </c>
      <c r="J317" s="31">
        <v>55.5</v>
      </c>
      <c r="K317" s="31">
        <v>52</v>
      </c>
      <c r="L317" s="31">
        <v>56</v>
      </c>
      <c r="M317" s="31">
        <v>51.5</v>
      </c>
      <c r="N317" s="31">
        <v>51</v>
      </c>
      <c r="O317" s="31">
        <v>48.5</v>
      </c>
      <c r="P317" s="31">
        <v>51.5</v>
      </c>
      <c r="Q317" s="31">
        <v>51.5</v>
      </c>
      <c r="R317" s="31">
        <v>65</v>
      </c>
      <c r="S317" s="31">
        <v>694</v>
      </c>
      <c r="T317" s="31"/>
      <c r="U317" s="31">
        <v>4.25</v>
      </c>
      <c r="V317" s="31">
        <v>50.5</v>
      </c>
      <c r="W317" s="31">
        <v>50</v>
      </c>
      <c r="X317" s="31">
        <v>53</v>
      </c>
      <c r="Y317" s="31">
        <v>55.5</v>
      </c>
      <c r="Z317" s="31">
        <v>50</v>
      </c>
      <c r="AA317" s="31">
        <v>55.5</v>
      </c>
      <c r="AB317" s="31">
        <v>51.5</v>
      </c>
      <c r="AC317" s="31">
        <v>52.5</v>
      </c>
      <c r="AD317" s="31">
        <v>52</v>
      </c>
      <c r="AE317" s="31">
        <v>48.5</v>
      </c>
      <c r="AF317" s="31">
        <v>47</v>
      </c>
      <c r="AG317" s="31">
        <v>53</v>
      </c>
      <c r="AH317" s="31">
        <v>55</v>
      </c>
      <c r="AI317" s="31">
        <v>678.25</v>
      </c>
      <c r="AJ317" s="31"/>
      <c r="AK317" s="31">
        <v>5.5</v>
      </c>
      <c r="AL317" s="31">
        <v>46.5</v>
      </c>
      <c r="AM317" s="31">
        <v>52.5</v>
      </c>
      <c r="AN317" s="31">
        <v>49.5</v>
      </c>
      <c r="AO317" s="31">
        <v>48</v>
      </c>
      <c r="AP317" s="31">
        <v>56.5</v>
      </c>
      <c r="AQ317" s="31">
        <v>50.5</v>
      </c>
      <c r="AR317" s="31">
        <v>53</v>
      </c>
      <c r="AS317" s="31">
        <v>50</v>
      </c>
      <c r="AT317" s="31">
        <v>50.5</v>
      </c>
      <c r="AU317" s="31">
        <v>52</v>
      </c>
      <c r="AV317" s="31">
        <v>49</v>
      </c>
      <c r="AW317" s="31">
        <v>45.5</v>
      </c>
      <c r="AX317" s="31">
        <v>53.5</v>
      </c>
      <c r="AY317" s="31">
        <v>662.5</v>
      </c>
      <c r="AZ317" s="31"/>
      <c r="BA317" s="31">
        <v>4.41</v>
      </c>
      <c r="BB317" s="31">
        <v>49</v>
      </c>
      <c r="BC317" s="31">
        <v>51.16</v>
      </c>
      <c r="BD317" s="31">
        <v>52.83</v>
      </c>
      <c r="BE317" s="31">
        <v>51.5</v>
      </c>
      <c r="BF317" s="31"/>
      <c r="BG317">
        <v>9883</v>
      </c>
      <c r="BI317" s="31"/>
      <c r="BJ317" s="30">
        <f t="shared" si="31"/>
        <v>690.5</v>
      </c>
      <c r="BK317" s="30">
        <f t="shared" si="32"/>
        <v>674</v>
      </c>
      <c r="BL317" s="30">
        <f t="shared" si="33"/>
        <v>657</v>
      </c>
      <c r="BN317" s="30">
        <f t="shared" si="34"/>
        <v>0</v>
      </c>
      <c r="BO317" s="30">
        <f t="shared" si="35"/>
        <v>0</v>
      </c>
      <c r="BP317" s="30">
        <f t="shared" si="36"/>
        <v>0</v>
      </c>
    </row>
    <row r="318" spans="1:68" x14ac:dyDescent="0.35">
      <c r="A318" s="26" t="s">
        <v>651</v>
      </c>
      <c r="B318" t="s">
        <v>6770</v>
      </c>
      <c r="C318" s="25" t="s">
        <v>10</v>
      </c>
      <c r="E318" s="31">
        <v>6</v>
      </c>
      <c r="F318" s="31">
        <v>36</v>
      </c>
      <c r="G318" s="31">
        <v>30.5</v>
      </c>
      <c r="H318" s="31">
        <v>30.5</v>
      </c>
      <c r="I318" s="31">
        <v>33.5</v>
      </c>
      <c r="J318" s="31">
        <v>34</v>
      </c>
      <c r="K318" s="31">
        <v>30</v>
      </c>
      <c r="L318" s="31">
        <v>39.5</v>
      </c>
      <c r="M318" s="31">
        <v>35.5</v>
      </c>
      <c r="N318" s="31">
        <v>40.5</v>
      </c>
      <c r="O318" s="31">
        <v>44</v>
      </c>
      <c r="P318" s="31">
        <v>37</v>
      </c>
      <c r="Q318" s="31">
        <v>49</v>
      </c>
      <c r="R318" s="31">
        <v>36</v>
      </c>
      <c r="S318" s="31">
        <v>482</v>
      </c>
      <c r="T318" s="31"/>
      <c r="U318" s="31">
        <v>4.25</v>
      </c>
      <c r="V318" s="31">
        <v>29.5</v>
      </c>
      <c r="W318" s="31">
        <v>35</v>
      </c>
      <c r="X318" s="31">
        <v>29.5</v>
      </c>
      <c r="Y318" s="31">
        <v>32</v>
      </c>
      <c r="Z318" s="31">
        <v>30.5</v>
      </c>
      <c r="AA318" s="31">
        <v>35</v>
      </c>
      <c r="AB318" s="31">
        <v>29</v>
      </c>
      <c r="AC318" s="31">
        <v>37</v>
      </c>
      <c r="AD318" s="31">
        <v>32.5</v>
      </c>
      <c r="AE318" s="31">
        <v>39</v>
      </c>
      <c r="AF318" s="31">
        <v>44.5</v>
      </c>
      <c r="AG318" s="31">
        <v>35.5</v>
      </c>
      <c r="AH318" s="31">
        <v>44.5</v>
      </c>
      <c r="AI318" s="31">
        <v>457.75</v>
      </c>
      <c r="AJ318" s="31"/>
      <c r="AK318" s="31">
        <v>5.5</v>
      </c>
      <c r="AL318" s="31">
        <v>24.5</v>
      </c>
      <c r="AM318" s="31">
        <v>27.5</v>
      </c>
      <c r="AN318" s="31">
        <v>32.5</v>
      </c>
      <c r="AO318" s="31">
        <v>26</v>
      </c>
      <c r="AP318" s="31">
        <v>32.5</v>
      </c>
      <c r="AQ318" s="31">
        <v>29</v>
      </c>
      <c r="AR318" s="31">
        <v>33</v>
      </c>
      <c r="AS318" s="31">
        <v>29</v>
      </c>
      <c r="AT318" s="31">
        <v>35.5</v>
      </c>
      <c r="AU318" s="31">
        <v>30.5</v>
      </c>
      <c r="AV318" s="31">
        <v>37.5</v>
      </c>
      <c r="AW318" s="31">
        <v>45</v>
      </c>
      <c r="AX318" s="31">
        <v>36</v>
      </c>
      <c r="AY318" s="31">
        <v>424</v>
      </c>
      <c r="AZ318" s="31"/>
      <c r="BA318" s="31">
        <v>5.25</v>
      </c>
      <c r="BB318" s="31">
        <v>30</v>
      </c>
      <c r="BC318" s="31">
        <v>31</v>
      </c>
      <c r="BD318" s="31">
        <v>30.83</v>
      </c>
      <c r="BE318" s="31">
        <v>30.5</v>
      </c>
      <c r="BF318" s="31"/>
      <c r="BG318">
        <v>1907</v>
      </c>
      <c r="BJ318" s="30">
        <f t="shared" si="31"/>
        <v>476</v>
      </c>
      <c r="BK318" s="30">
        <f t="shared" si="32"/>
        <v>453.5</v>
      </c>
      <c r="BL318" s="30">
        <f t="shared" si="33"/>
        <v>418.5</v>
      </c>
      <c r="BN318" s="30">
        <f t="shared" si="34"/>
        <v>0</v>
      </c>
      <c r="BO318" s="30">
        <f t="shared" si="35"/>
        <v>0</v>
      </c>
      <c r="BP318" s="30">
        <f t="shared" si="36"/>
        <v>0</v>
      </c>
    </row>
    <row r="319" spans="1:68" x14ac:dyDescent="0.35">
      <c r="A319" s="26" t="s">
        <v>653</v>
      </c>
      <c r="B319" t="s">
        <v>6760</v>
      </c>
      <c r="C319" s="25" t="s">
        <v>10</v>
      </c>
      <c r="E319" s="31">
        <v>23.75</v>
      </c>
      <c r="F319" s="31">
        <v>258</v>
      </c>
      <c r="G319" s="31">
        <v>248.5</v>
      </c>
      <c r="H319" s="31">
        <v>290.5</v>
      </c>
      <c r="I319" s="31">
        <v>278</v>
      </c>
      <c r="J319" s="31">
        <v>270</v>
      </c>
      <c r="K319" s="31">
        <v>255</v>
      </c>
      <c r="L319" s="31">
        <v>273.5</v>
      </c>
      <c r="M319" s="31">
        <v>288.5</v>
      </c>
      <c r="N319" s="31">
        <v>291</v>
      </c>
      <c r="O319" s="31">
        <v>291</v>
      </c>
      <c r="P319" s="31">
        <v>339</v>
      </c>
      <c r="Q319" s="31">
        <v>309.5</v>
      </c>
      <c r="R319" s="31">
        <v>281</v>
      </c>
      <c r="S319" s="31">
        <v>3697.25</v>
      </c>
      <c r="T319" s="31"/>
      <c r="U319" s="31">
        <v>26.75</v>
      </c>
      <c r="V319" s="31">
        <v>255.5</v>
      </c>
      <c r="W319" s="31">
        <v>264.5</v>
      </c>
      <c r="X319" s="31">
        <v>255.5</v>
      </c>
      <c r="Y319" s="31">
        <v>295</v>
      </c>
      <c r="Z319" s="31">
        <v>280.5</v>
      </c>
      <c r="AA319" s="31">
        <v>285</v>
      </c>
      <c r="AB319" s="31">
        <v>265</v>
      </c>
      <c r="AC319" s="31">
        <v>283.5</v>
      </c>
      <c r="AD319" s="31">
        <v>297.5</v>
      </c>
      <c r="AE319" s="31">
        <v>312</v>
      </c>
      <c r="AF319" s="31">
        <v>280.5</v>
      </c>
      <c r="AG319" s="31">
        <v>328</v>
      </c>
      <c r="AH319" s="31">
        <v>301</v>
      </c>
      <c r="AI319" s="31">
        <v>3730.25</v>
      </c>
      <c r="AJ319" s="31"/>
      <c r="AK319" s="31">
        <v>32</v>
      </c>
      <c r="AL319" s="31">
        <v>253.75</v>
      </c>
      <c r="AM319" s="31">
        <v>256.5</v>
      </c>
      <c r="AN319" s="31">
        <v>276.5</v>
      </c>
      <c r="AO319" s="31">
        <v>262.5</v>
      </c>
      <c r="AP319" s="31">
        <v>295</v>
      </c>
      <c r="AQ319" s="31">
        <v>283.5</v>
      </c>
      <c r="AR319" s="31">
        <v>304</v>
      </c>
      <c r="AS319" s="31">
        <v>269.5</v>
      </c>
      <c r="AT319" s="31">
        <v>290</v>
      </c>
      <c r="AU319" s="31">
        <v>306.5</v>
      </c>
      <c r="AV319" s="31">
        <v>303</v>
      </c>
      <c r="AW319" s="31">
        <v>283.5</v>
      </c>
      <c r="AX319" s="31">
        <v>333.5</v>
      </c>
      <c r="AY319" s="31">
        <v>3749.75</v>
      </c>
      <c r="AZ319" s="31"/>
      <c r="BA319" s="31">
        <v>27.5</v>
      </c>
      <c r="BB319" s="31">
        <v>255.75</v>
      </c>
      <c r="BC319" s="31">
        <v>256.5</v>
      </c>
      <c r="BD319" s="31">
        <v>274.16000000000003</v>
      </c>
      <c r="BE319" s="31">
        <v>278.5</v>
      </c>
      <c r="BF319" s="31"/>
      <c r="BG319">
        <v>4860</v>
      </c>
      <c r="BJ319" s="30">
        <f t="shared" si="31"/>
        <v>3673.5</v>
      </c>
      <c r="BK319" s="30">
        <f t="shared" si="32"/>
        <v>3703.5</v>
      </c>
      <c r="BL319" s="30">
        <f t="shared" si="33"/>
        <v>3717.75</v>
      </c>
      <c r="BN319" s="30">
        <f t="shared" si="34"/>
        <v>0</v>
      </c>
      <c r="BO319" s="30">
        <f t="shared" si="35"/>
        <v>0</v>
      </c>
      <c r="BP319" s="30">
        <f t="shared" si="36"/>
        <v>0</v>
      </c>
    </row>
    <row r="320" spans="1:68" x14ac:dyDescent="0.35">
      <c r="A320" s="26" t="s">
        <v>655</v>
      </c>
      <c r="B320" t="s">
        <v>6751</v>
      </c>
      <c r="C320" s="25" t="s">
        <v>10</v>
      </c>
      <c r="E320" s="31">
        <v>44</v>
      </c>
      <c r="F320" s="31">
        <v>502.5</v>
      </c>
      <c r="G320" s="31">
        <v>521.5</v>
      </c>
      <c r="H320" s="31">
        <v>530.5</v>
      </c>
      <c r="I320" s="31">
        <v>546.5</v>
      </c>
      <c r="J320" s="31">
        <v>484</v>
      </c>
      <c r="K320" s="31">
        <v>508</v>
      </c>
      <c r="L320" s="31">
        <v>444.5</v>
      </c>
      <c r="M320" s="31">
        <v>496</v>
      </c>
      <c r="N320" s="31">
        <v>415</v>
      </c>
      <c r="O320" s="31">
        <v>483</v>
      </c>
      <c r="P320" s="31">
        <v>490</v>
      </c>
      <c r="Q320" s="31">
        <v>471.5</v>
      </c>
      <c r="R320" s="31">
        <v>480.5</v>
      </c>
      <c r="S320" s="31">
        <v>6417.5</v>
      </c>
      <c r="T320" s="31"/>
      <c r="U320" s="31">
        <v>49</v>
      </c>
      <c r="V320" s="31">
        <v>489.25</v>
      </c>
      <c r="W320" s="31">
        <v>497.5</v>
      </c>
      <c r="X320" s="31">
        <v>513.5</v>
      </c>
      <c r="Y320" s="31">
        <v>525</v>
      </c>
      <c r="Z320" s="31">
        <v>542.5</v>
      </c>
      <c r="AA320" s="31">
        <v>471.5</v>
      </c>
      <c r="AB320" s="31">
        <v>517.5</v>
      </c>
      <c r="AC320" s="31">
        <v>443</v>
      </c>
      <c r="AD320" s="31">
        <v>505</v>
      </c>
      <c r="AE320" s="31">
        <v>423.5</v>
      </c>
      <c r="AF320" s="31">
        <v>489.5</v>
      </c>
      <c r="AG320" s="31">
        <v>477</v>
      </c>
      <c r="AH320" s="31">
        <v>498.5</v>
      </c>
      <c r="AI320" s="31">
        <v>6442.25</v>
      </c>
      <c r="AJ320" s="31"/>
      <c r="AK320" s="31">
        <v>59.75</v>
      </c>
      <c r="AL320" s="31">
        <v>499.75</v>
      </c>
      <c r="AM320" s="31">
        <v>489.5</v>
      </c>
      <c r="AN320" s="31">
        <v>498</v>
      </c>
      <c r="AO320" s="31">
        <v>528.5</v>
      </c>
      <c r="AP320" s="31">
        <v>518.5</v>
      </c>
      <c r="AQ320" s="31">
        <v>548.5</v>
      </c>
      <c r="AR320" s="31">
        <v>476.5</v>
      </c>
      <c r="AS320" s="31">
        <v>524</v>
      </c>
      <c r="AT320" s="31">
        <v>447</v>
      </c>
      <c r="AU320" s="31">
        <v>527</v>
      </c>
      <c r="AV320" s="31">
        <v>428</v>
      </c>
      <c r="AW320" s="31">
        <v>473.5</v>
      </c>
      <c r="AX320" s="31">
        <v>467</v>
      </c>
      <c r="AY320" s="31">
        <v>6485.5</v>
      </c>
      <c r="AZ320" s="31"/>
      <c r="BA320" s="31">
        <v>50.91</v>
      </c>
      <c r="BB320" s="31">
        <v>497.16</v>
      </c>
      <c r="BC320" s="31">
        <v>502.83</v>
      </c>
      <c r="BD320" s="31">
        <v>514</v>
      </c>
      <c r="BE320" s="31">
        <v>533.33000000000004</v>
      </c>
      <c r="BF320" s="31"/>
      <c r="BG320">
        <v>12001</v>
      </c>
      <c r="BJ320" s="30">
        <f t="shared" si="31"/>
        <v>6373.5</v>
      </c>
      <c r="BK320" s="30">
        <f t="shared" si="32"/>
        <v>6393.25</v>
      </c>
      <c r="BL320" s="30">
        <f t="shared" si="33"/>
        <v>6425.75</v>
      </c>
      <c r="BN320" s="30">
        <f t="shared" si="34"/>
        <v>0</v>
      </c>
      <c r="BO320" s="30">
        <f t="shared" si="35"/>
        <v>0</v>
      </c>
      <c r="BP320" s="30">
        <f t="shared" si="36"/>
        <v>0</v>
      </c>
    </row>
    <row r="321" spans="1:68" x14ac:dyDescent="0.35">
      <c r="A321" s="26" t="s">
        <v>657</v>
      </c>
      <c r="B321" t="s">
        <v>6742</v>
      </c>
      <c r="C321" s="25" t="s">
        <v>10</v>
      </c>
      <c r="E321" s="31">
        <v>7.5</v>
      </c>
      <c r="F321" s="31">
        <v>41.5</v>
      </c>
      <c r="G321" s="31">
        <v>40</v>
      </c>
      <c r="H321" s="31">
        <v>47</v>
      </c>
      <c r="I321" s="31">
        <v>54</v>
      </c>
      <c r="J321" s="31">
        <v>48.5</v>
      </c>
      <c r="K321" s="31">
        <v>60.5</v>
      </c>
      <c r="L321" s="31">
        <v>55.5</v>
      </c>
      <c r="M321" s="31">
        <v>46</v>
      </c>
      <c r="N321" s="31">
        <v>61</v>
      </c>
      <c r="O321" s="31">
        <v>50</v>
      </c>
      <c r="P321" s="31">
        <v>45</v>
      </c>
      <c r="Q321" s="31">
        <v>64.5</v>
      </c>
      <c r="R321" s="31">
        <v>43</v>
      </c>
      <c r="S321" s="31">
        <v>664</v>
      </c>
      <c r="T321" s="31"/>
      <c r="U321" s="31">
        <v>7</v>
      </c>
      <c r="V321" s="31">
        <v>64</v>
      </c>
      <c r="W321" s="31">
        <v>44.5</v>
      </c>
      <c r="X321" s="31">
        <v>44</v>
      </c>
      <c r="Y321" s="31">
        <v>49.5</v>
      </c>
      <c r="Z321" s="31">
        <v>52</v>
      </c>
      <c r="AA321" s="31">
        <v>50.5</v>
      </c>
      <c r="AB321" s="31">
        <v>60</v>
      </c>
      <c r="AC321" s="31">
        <v>58</v>
      </c>
      <c r="AD321" s="31">
        <v>49</v>
      </c>
      <c r="AE321" s="31">
        <v>58</v>
      </c>
      <c r="AF321" s="31">
        <v>49</v>
      </c>
      <c r="AG321" s="31">
        <v>45.5</v>
      </c>
      <c r="AH321" s="31">
        <v>63</v>
      </c>
      <c r="AI321" s="31">
        <v>694</v>
      </c>
      <c r="AJ321" s="31"/>
      <c r="AK321" s="31">
        <v>9.25</v>
      </c>
      <c r="AL321" s="31">
        <v>50.5</v>
      </c>
      <c r="AM321" s="31">
        <v>66.5</v>
      </c>
      <c r="AN321" s="31">
        <v>51</v>
      </c>
      <c r="AO321" s="31">
        <v>47</v>
      </c>
      <c r="AP321" s="31">
        <v>51.5</v>
      </c>
      <c r="AQ321" s="31">
        <v>55</v>
      </c>
      <c r="AR321" s="31">
        <v>53.5</v>
      </c>
      <c r="AS321" s="31">
        <v>59.5</v>
      </c>
      <c r="AT321" s="31">
        <v>62</v>
      </c>
      <c r="AU321" s="31">
        <v>46.5</v>
      </c>
      <c r="AV321" s="31">
        <v>58</v>
      </c>
      <c r="AW321" s="31">
        <v>45</v>
      </c>
      <c r="AX321" s="31">
        <v>46.5</v>
      </c>
      <c r="AY321" s="31">
        <v>701.75</v>
      </c>
      <c r="AZ321" s="31"/>
      <c r="BA321" s="31">
        <v>7.91</v>
      </c>
      <c r="BB321" s="31">
        <v>52</v>
      </c>
      <c r="BC321" s="31">
        <v>50.33</v>
      </c>
      <c r="BD321" s="31">
        <v>47.33</v>
      </c>
      <c r="BE321" s="31">
        <v>50.16</v>
      </c>
      <c r="BF321" s="31"/>
      <c r="BG321">
        <v>3976</v>
      </c>
      <c r="BJ321" s="30">
        <f t="shared" si="31"/>
        <v>656.5</v>
      </c>
      <c r="BK321" s="30">
        <f t="shared" si="32"/>
        <v>687</v>
      </c>
      <c r="BL321" s="30">
        <f t="shared" si="33"/>
        <v>692.5</v>
      </c>
      <c r="BN321" s="30">
        <f t="shared" si="34"/>
        <v>0</v>
      </c>
      <c r="BO321" s="30">
        <f t="shared" si="35"/>
        <v>0</v>
      </c>
      <c r="BP321" s="30">
        <f t="shared" si="36"/>
        <v>0</v>
      </c>
    </row>
    <row r="322" spans="1:68" x14ac:dyDescent="0.35">
      <c r="A322" s="26" t="s">
        <v>659</v>
      </c>
      <c r="B322" t="s">
        <v>6733</v>
      </c>
      <c r="C322" s="25" t="s">
        <v>10</v>
      </c>
      <c r="E322" s="31">
        <v>10</v>
      </c>
      <c r="F322" s="31">
        <v>135.5</v>
      </c>
      <c r="G322" s="31">
        <v>150.5</v>
      </c>
      <c r="H322" s="31">
        <v>152.5</v>
      </c>
      <c r="I322" s="31">
        <v>133.5</v>
      </c>
      <c r="J322" s="31">
        <v>122.5</v>
      </c>
      <c r="K322" s="31">
        <v>142</v>
      </c>
      <c r="L322" s="31">
        <v>144</v>
      </c>
      <c r="M322" s="31">
        <v>179.5</v>
      </c>
      <c r="N322" s="31">
        <v>135</v>
      </c>
      <c r="O322" s="31">
        <v>155</v>
      </c>
      <c r="P322" s="31">
        <v>162</v>
      </c>
      <c r="Q322" s="31">
        <v>189.5</v>
      </c>
      <c r="R322" s="31">
        <v>190.5</v>
      </c>
      <c r="S322" s="31">
        <v>2002</v>
      </c>
      <c r="T322" s="31"/>
      <c r="U322" s="31">
        <v>15.75</v>
      </c>
      <c r="V322" s="31">
        <v>125.5</v>
      </c>
      <c r="W322" s="31">
        <v>137</v>
      </c>
      <c r="X322" s="31">
        <v>150.5</v>
      </c>
      <c r="Y322" s="31">
        <v>151.5</v>
      </c>
      <c r="Z322" s="31">
        <v>133</v>
      </c>
      <c r="AA322" s="31">
        <v>120.5</v>
      </c>
      <c r="AB322" s="31">
        <v>143.5</v>
      </c>
      <c r="AC322" s="31">
        <v>138</v>
      </c>
      <c r="AD322" s="31">
        <v>172</v>
      </c>
      <c r="AE322" s="31">
        <v>136</v>
      </c>
      <c r="AF322" s="31">
        <v>151</v>
      </c>
      <c r="AG322" s="31">
        <v>155.5</v>
      </c>
      <c r="AH322" s="31">
        <v>201.5</v>
      </c>
      <c r="AI322" s="31">
        <v>1931.25</v>
      </c>
      <c r="AJ322" s="31"/>
      <c r="AK322" s="31">
        <v>14</v>
      </c>
      <c r="AL322" s="31">
        <v>145.5</v>
      </c>
      <c r="AM322" s="31">
        <v>132.5</v>
      </c>
      <c r="AN322" s="31">
        <v>136.5</v>
      </c>
      <c r="AO322" s="31">
        <v>152.5</v>
      </c>
      <c r="AP322" s="31">
        <v>153.5</v>
      </c>
      <c r="AQ322" s="31">
        <v>136</v>
      </c>
      <c r="AR322" s="31">
        <v>122.5</v>
      </c>
      <c r="AS322" s="31">
        <v>144.5</v>
      </c>
      <c r="AT322" s="31">
        <v>139</v>
      </c>
      <c r="AU322" s="31">
        <v>161</v>
      </c>
      <c r="AV322" s="31">
        <v>135</v>
      </c>
      <c r="AW322" s="31">
        <v>148</v>
      </c>
      <c r="AX322" s="31">
        <v>163</v>
      </c>
      <c r="AY322" s="31">
        <v>1883.5</v>
      </c>
      <c r="AZ322" s="31"/>
      <c r="BA322" s="31">
        <v>13.25</v>
      </c>
      <c r="BB322" s="31">
        <v>135.5</v>
      </c>
      <c r="BC322" s="31">
        <v>140</v>
      </c>
      <c r="BD322" s="31">
        <v>146.5</v>
      </c>
      <c r="BE322" s="31">
        <v>145.83000000000001</v>
      </c>
      <c r="BF322" s="31"/>
      <c r="BG322">
        <v>8419</v>
      </c>
      <c r="BJ322" s="30">
        <f t="shared" si="31"/>
        <v>1992</v>
      </c>
      <c r="BK322" s="30">
        <f t="shared" si="32"/>
        <v>1915.5</v>
      </c>
      <c r="BL322" s="30">
        <f t="shared" si="33"/>
        <v>1869.5</v>
      </c>
      <c r="BN322" s="30">
        <f t="shared" si="34"/>
        <v>0</v>
      </c>
      <c r="BO322" s="30">
        <f t="shared" si="35"/>
        <v>0</v>
      </c>
      <c r="BP322" s="30">
        <f t="shared" si="36"/>
        <v>0</v>
      </c>
    </row>
    <row r="323" spans="1:68" x14ac:dyDescent="0.35">
      <c r="A323" s="26" t="s">
        <v>661</v>
      </c>
      <c r="B323" t="s">
        <v>6724</v>
      </c>
      <c r="C323" s="25" t="s">
        <v>10</v>
      </c>
      <c r="E323" s="31">
        <v>4</v>
      </c>
      <c r="F323" s="31">
        <v>51.5</v>
      </c>
      <c r="G323" s="31">
        <v>64</v>
      </c>
      <c r="H323" s="31">
        <v>47.5</v>
      </c>
      <c r="I323" s="31">
        <v>53</v>
      </c>
      <c r="J323" s="31">
        <v>54</v>
      </c>
      <c r="K323" s="31">
        <v>65</v>
      </c>
      <c r="L323" s="31">
        <v>63.5</v>
      </c>
      <c r="M323" s="31">
        <v>56</v>
      </c>
      <c r="N323" s="31">
        <v>71.5</v>
      </c>
      <c r="O323" s="31">
        <v>68.5</v>
      </c>
      <c r="P323" s="31">
        <v>76.5</v>
      </c>
      <c r="Q323" s="31">
        <v>63</v>
      </c>
      <c r="R323" s="31">
        <v>64.5</v>
      </c>
      <c r="S323" s="31">
        <v>802.5</v>
      </c>
      <c r="T323" s="31"/>
      <c r="U323" s="31">
        <v>6</v>
      </c>
      <c r="V323" s="31">
        <v>49.5</v>
      </c>
      <c r="W323" s="31">
        <v>51</v>
      </c>
      <c r="X323" s="31">
        <v>69.5</v>
      </c>
      <c r="Y323" s="31">
        <v>54.5</v>
      </c>
      <c r="Z323" s="31">
        <v>48</v>
      </c>
      <c r="AA323" s="31">
        <v>60</v>
      </c>
      <c r="AB323" s="31">
        <v>67.5</v>
      </c>
      <c r="AC323" s="31">
        <v>64</v>
      </c>
      <c r="AD323" s="31">
        <v>58</v>
      </c>
      <c r="AE323" s="31">
        <v>74.5</v>
      </c>
      <c r="AF323" s="31">
        <v>67.5</v>
      </c>
      <c r="AG323" s="31">
        <v>74</v>
      </c>
      <c r="AH323" s="31">
        <v>62</v>
      </c>
      <c r="AI323" s="31">
        <v>806</v>
      </c>
      <c r="AJ323" s="31"/>
      <c r="AK323" s="31">
        <v>3.25</v>
      </c>
      <c r="AL323" s="31">
        <v>57.5</v>
      </c>
      <c r="AM323" s="31">
        <v>49.5</v>
      </c>
      <c r="AN323" s="31">
        <v>58</v>
      </c>
      <c r="AO323" s="31">
        <v>67.5</v>
      </c>
      <c r="AP323" s="31">
        <v>53</v>
      </c>
      <c r="AQ323" s="31">
        <v>49</v>
      </c>
      <c r="AR323" s="31">
        <v>55.5</v>
      </c>
      <c r="AS323" s="31">
        <v>59</v>
      </c>
      <c r="AT323" s="31">
        <v>65</v>
      </c>
      <c r="AU323" s="31">
        <v>62.5</v>
      </c>
      <c r="AV323" s="31">
        <v>73.5</v>
      </c>
      <c r="AW323" s="31">
        <v>66.5</v>
      </c>
      <c r="AX323" s="31">
        <v>77</v>
      </c>
      <c r="AY323" s="31">
        <v>796.75</v>
      </c>
      <c r="AZ323" s="31"/>
      <c r="BA323" s="31">
        <v>4.41</v>
      </c>
      <c r="BB323" s="31">
        <v>52.83</v>
      </c>
      <c r="BC323" s="31">
        <v>54.83</v>
      </c>
      <c r="BD323" s="31">
        <v>58.33</v>
      </c>
      <c r="BE323" s="31">
        <v>58.33</v>
      </c>
      <c r="BF323" s="31"/>
      <c r="BG323">
        <v>11063</v>
      </c>
      <c r="BJ323" s="30">
        <f t="shared" si="31"/>
        <v>798.5</v>
      </c>
      <c r="BK323" s="30">
        <f t="shared" si="32"/>
        <v>800</v>
      </c>
      <c r="BL323" s="30">
        <f t="shared" si="33"/>
        <v>793.5</v>
      </c>
      <c r="BN323" s="30">
        <f t="shared" si="34"/>
        <v>0</v>
      </c>
      <c r="BO323" s="30">
        <f t="shared" si="35"/>
        <v>0</v>
      </c>
      <c r="BP323" s="30">
        <f t="shared" si="36"/>
        <v>0</v>
      </c>
    </row>
    <row r="324" spans="1:68" x14ac:dyDescent="0.35">
      <c r="A324" s="26" t="s">
        <v>664</v>
      </c>
      <c r="B324" t="s">
        <v>6714</v>
      </c>
      <c r="C324" s="25" t="s">
        <v>10</v>
      </c>
      <c r="E324" s="31">
        <v>19</v>
      </c>
      <c r="F324" s="31">
        <v>138</v>
      </c>
      <c r="G324" s="31">
        <v>129.5</v>
      </c>
      <c r="H324" s="31">
        <v>117</v>
      </c>
      <c r="I324" s="31">
        <v>136</v>
      </c>
      <c r="J324" s="31">
        <v>127.5</v>
      </c>
      <c r="K324" s="31">
        <v>135.5</v>
      </c>
      <c r="L324" s="31">
        <v>119.5</v>
      </c>
      <c r="M324" s="31">
        <v>124</v>
      </c>
      <c r="N324" s="31">
        <v>149</v>
      </c>
      <c r="O324" s="31">
        <v>151.5</v>
      </c>
      <c r="P324" s="31">
        <v>162.5</v>
      </c>
      <c r="Q324" s="31">
        <v>138</v>
      </c>
      <c r="R324" s="31">
        <v>147.5</v>
      </c>
      <c r="S324" s="31">
        <v>1794.5</v>
      </c>
      <c r="T324" s="31"/>
      <c r="U324" s="31">
        <v>19</v>
      </c>
      <c r="V324" s="31">
        <v>110</v>
      </c>
      <c r="W324" s="31">
        <v>134</v>
      </c>
      <c r="X324" s="31">
        <v>128</v>
      </c>
      <c r="Y324" s="31">
        <v>107</v>
      </c>
      <c r="Z324" s="31">
        <v>137.5</v>
      </c>
      <c r="AA324" s="31">
        <v>135.5</v>
      </c>
      <c r="AB324" s="31">
        <v>131</v>
      </c>
      <c r="AC324" s="31">
        <v>112.5</v>
      </c>
      <c r="AD324" s="31">
        <v>120.5</v>
      </c>
      <c r="AE324" s="31">
        <v>150.5</v>
      </c>
      <c r="AF324" s="31">
        <v>149.5</v>
      </c>
      <c r="AG324" s="31">
        <v>143.5</v>
      </c>
      <c r="AH324" s="31">
        <v>133</v>
      </c>
      <c r="AI324" s="31">
        <v>1711.5</v>
      </c>
      <c r="AJ324" s="31"/>
      <c r="AK324" s="31">
        <v>20.5</v>
      </c>
      <c r="AL324" s="31">
        <v>129.5</v>
      </c>
      <c r="AM324" s="31">
        <v>109</v>
      </c>
      <c r="AN324" s="31">
        <v>137.5</v>
      </c>
      <c r="AO324" s="31">
        <v>119</v>
      </c>
      <c r="AP324" s="31">
        <v>109.5</v>
      </c>
      <c r="AQ324" s="31">
        <v>139.5</v>
      </c>
      <c r="AR324" s="31">
        <v>129.5</v>
      </c>
      <c r="AS324" s="31">
        <v>132</v>
      </c>
      <c r="AT324" s="31">
        <v>114</v>
      </c>
      <c r="AU324" s="31">
        <v>117</v>
      </c>
      <c r="AV324" s="31">
        <v>154</v>
      </c>
      <c r="AW324" s="31">
        <v>127.5</v>
      </c>
      <c r="AX324" s="31">
        <v>136.5</v>
      </c>
      <c r="AY324" s="31">
        <v>1675</v>
      </c>
      <c r="AZ324" s="31"/>
      <c r="BA324" s="31">
        <v>19.5</v>
      </c>
      <c r="BB324" s="31">
        <v>125.83</v>
      </c>
      <c r="BC324" s="31">
        <v>124.16</v>
      </c>
      <c r="BD324" s="31">
        <v>127.5</v>
      </c>
      <c r="BE324" s="31">
        <v>120.66</v>
      </c>
      <c r="BF324" s="31"/>
      <c r="BG324">
        <v>9524</v>
      </c>
      <c r="BJ324" s="30">
        <f t="shared" si="31"/>
        <v>1775.5</v>
      </c>
      <c r="BK324" s="30">
        <f t="shared" si="32"/>
        <v>1692.5</v>
      </c>
      <c r="BL324" s="30">
        <f t="shared" si="33"/>
        <v>1654.5</v>
      </c>
      <c r="BN324" s="30">
        <f t="shared" si="34"/>
        <v>0</v>
      </c>
      <c r="BO324" s="30">
        <f t="shared" si="35"/>
        <v>0</v>
      </c>
      <c r="BP324" s="30">
        <f t="shared" si="36"/>
        <v>0</v>
      </c>
    </row>
    <row r="325" spans="1:68" x14ac:dyDescent="0.35">
      <c r="A325" s="26" t="s">
        <v>667</v>
      </c>
      <c r="B325" t="s">
        <v>6705</v>
      </c>
      <c r="C325" s="25" t="s">
        <v>10</v>
      </c>
      <c r="E325" s="31">
        <v>4</v>
      </c>
      <c r="F325" s="31">
        <v>43</v>
      </c>
      <c r="G325" s="31">
        <v>48</v>
      </c>
      <c r="H325" s="31">
        <v>41</v>
      </c>
      <c r="I325" s="31">
        <v>43.5</v>
      </c>
      <c r="J325" s="31">
        <v>53.5</v>
      </c>
      <c r="K325" s="31">
        <v>50.5</v>
      </c>
      <c r="L325" s="31">
        <v>59.5</v>
      </c>
      <c r="M325" s="31">
        <v>39.5</v>
      </c>
      <c r="N325" s="31">
        <v>68</v>
      </c>
      <c r="O325" s="31">
        <v>61.5</v>
      </c>
      <c r="P325" s="31">
        <v>56.5</v>
      </c>
      <c r="Q325" s="31">
        <v>58.5</v>
      </c>
      <c r="R325" s="31">
        <v>58</v>
      </c>
      <c r="S325" s="31">
        <v>685</v>
      </c>
      <c r="T325" s="31"/>
      <c r="U325" s="31">
        <v>5</v>
      </c>
      <c r="V325" s="31">
        <v>51.5</v>
      </c>
      <c r="W325" s="31">
        <v>37</v>
      </c>
      <c r="X325" s="31">
        <v>48.5</v>
      </c>
      <c r="Y325" s="31">
        <v>42</v>
      </c>
      <c r="Z325" s="31">
        <v>39</v>
      </c>
      <c r="AA325" s="31">
        <v>50</v>
      </c>
      <c r="AB325" s="31">
        <v>48.5</v>
      </c>
      <c r="AC325" s="31">
        <v>59.5</v>
      </c>
      <c r="AD325" s="31">
        <v>44</v>
      </c>
      <c r="AE325" s="31">
        <v>65.5</v>
      </c>
      <c r="AF325" s="31">
        <v>61</v>
      </c>
      <c r="AG325" s="31">
        <v>51.5</v>
      </c>
      <c r="AH325" s="31">
        <v>61</v>
      </c>
      <c r="AI325" s="31">
        <v>664</v>
      </c>
      <c r="AJ325" s="31"/>
      <c r="AK325" s="31">
        <v>5.5</v>
      </c>
      <c r="AL325" s="31">
        <v>53</v>
      </c>
      <c r="AM325" s="31">
        <v>47</v>
      </c>
      <c r="AN325" s="31">
        <v>37</v>
      </c>
      <c r="AO325" s="31">
        <v>49</v>
      </c>
      <c r="AP325" s="31">
        <v>43</v>
      </c>
      <c r="AQ325" s="31">
        <v>36</v>
      </c>
      <c r="AR325" s="31">
        <v>50.5</v>
      </c>
      <c r="AS325" s="31">
        <v>44.5</v>
      </c>
      <c r="AT325" s="31">
        <v>57.5</v>
      </c>
      <c r="AU325" s="31">
        <v>49</v>
      </c>
      <c r="AV325" s="31">
        <v>58.5</v>
      </c>
      <c r="AW325" s="31">
        <v>52</v>
      </c>
      <c r="AX325" s="31">
        <v>50.5</v>
      </c>
      <c r="AY325" s="31">
        <v>633</v>
      </c>
      <c r="AZ325" s="31"/>
      <c r="BA325" s="31">
        <v>4.83</v>
      </c>
      <c r="BB325" s="31">
        <v>49.16</v>
      </c>
      <c r="BC325" s="31">
        <v>44</v>
      </c>
      <c r="BD325" s="31">
        <v>42.16</v>
      </c>
      <c r="BE325" s="31">
        <v>44.83</v>
      </c>
      <c r="BF325" s="31"/>
      <c r="BG325">
        <v>12348</v>
      </c>
      <c r="BJ325" s="30">
        <f t="shared" si="31"/>
        <v>681</v>
      </c>
      <c r="BK325" s="30">
        <f t="shared" si="32"/>
        <v>659</v>
      </c>
      <c r="BL325" s="30">
        <f t="shared" si="33"/>
        <v>627.5</v>
      </c>
      <c r="BN325" s="30">
        <f t="shared" si="34"/>
        <v>0</v>
      </c>
      <c r="BO325" s="30">
        <f t="shared" si="35"/>
        <v>0</v>
      </c>
      <c r="BP325" s="30">
        <f t="shared" si="36"/>
        <v>0</v>
      </c>
    </row>
    <row r="326" spans="1:68" x14ac:dyDescent="0.35">
      <c r="A326" s="26" t="s">
        <v>669</v>
      </c>
      <c r="B326" t="s">
        <v>6695</v>
      </c>
      <c r="C326" s="25" t="s">
        <v>10</v>
      </c>
      <c r="E326" s="31">
        <v>4.25</v>
      </c>
      <c r="F326" s="31">
        <v>27</v>
      </c>
      <c r="G326" s="31">
        <v>33</v>
      </c>
      <c r="H326" s="31">
        <v>27</v>
      </c>
      <c r="I326" s="31">
        <v>39.5</v>
      </c>
      <c r="J326" s="31">
        <v>34.5</v>
      </c>
      <c r="K326" s="31">
        <v>43.5</v>
      </c>
      <c r="L326" s="31">
        <v>36</v>
      </c>
      <c r="M326" s="31">
        <v>42.5</v>
      </c>
      <c r="N326" s="31">
        <v>43.5</v>
      </c>
      <c r="O326" s="31">
        <v>37.5</v>
      </c>
      <c r="P326" s="31">
        <v>47.5</v>
      </c>
      <c r="Q326" s="31">
        <v>41.5</v>
      </c>
      <c r="R326" s="31">
        <v>31.5</v>
      </c>
      <c r="S326" s="31">
        <v>488.75</v>
      </c>
      <c r="T326" s="31"/>
      <c r="U326" s="31">
        <v>3.75</v>
      </c>
      <c r="V326" s="31">
        <v>36.5</v>
      </c>
      <c r="W326" s="31">
        <v>29</v>
      </c>
      <c r="X326" s="31">
        <v>34.5</v>
      </c>
      <c r="Y326" s="31">
        <v>30.5</v>
      </c>
      <c r="Z326" s="31">
        <v>40.5</v>
      </c>
      <c r="AA326" s="31">
        <v>37.5</v>
      </c>
      <c r="AB326" s="31">
        <v>44</v>
      </c>
      <c r="AC326" s="31">
        <v>41</v>
      </c>
      <c r="AD326" s="31">
        <v>42.5</v>
      </c>
      <c r="AE326" s="31">
        <v>45</v>
      </c>
      <c r="AF326" s="31">
        <v>42</v>
      </c>
      <c r="AG326" s="31">
        <v>43</v>
      </c>
      <c r="AH326" s="31">
        <v>44</v>
      </c>
      <c r="AI326" s="31">
        <v>513.75</v>
      </c>
      <c r="AJ326" s="31"/>
      <c r="AK326" s="31">
        <v>6.25</v>
      </c>
      <c r="AL326" s="31">
        <v>19.5</v>
      </c>
      <c r="AM326" s="31">
        <v>36.5</v>
      </c>
      <c r="AN326" s="31">
        <v>28.5</v>
      </c>
      <c r="AO326" s="31">
        <v>32</v>
      </c>
      <c r="AP326" s="31">
        <v>31</v>
      </c>
      <c r="AQ326" s="31">
        <v>38.5</v>
      </c>
      <c r="AR326" s="31">
        <v>37</v>
      </c>
      <c r="AS326" s="31">
        <v>42.5</v>
      </c>
      <c r="AT326" s="31">
        <v>36</v>
      </c>
      <c r="AU326" s="31">
        <v>41</v>
      </c>
      <c r="AV326" s="31">
        <v>41</v>
      </c>
      <c r="AW326" s="31">
        <v>37.5</v>
      </c>
      <c r="AX326" s="31">
        <v>41.5</v>
      </c>
      <c r="AY326" s="31">
        <v>468.75</v>
      </c>
      <c r="AZ326" s="31"/>
      <c r="BA326" s="31">
        <v>4.75</v>
      </c>
      <c r="BB326" s="31">
        <v>27.66</v>
      </c>
      <c r="BC326" s="31">
        <v>32.83</v>
      </c>
      <c r="BD326" s="31">
        <v>30</v>
      </c>
      <c r="BE326" s="31">
        <v>34</v>
      </c>
      <c r="BF326" s="31"/>
      <c r="BG326">
        <v>9435</v>
      </c>
      <c r="BJ326" s="30">
        <f t="shared" si="31"/>
        <v>484.5</v>
      </c>
      <c r="BK326" s="30">
        <f t="shared" si="32"/>
        <v>510</v>
      </c>
      <c r="BL326" s="30">
        <f t="shared" si="33"/>
        <v>462.5</v>
      </c>
      <c r="BN326" s="30">
        <f t="shared" si="34"/>
        <v>0</v>
      </c>
      <c r="BO326" s="30">
        <f t="shared" si="35"/>
        <v>0</v>
      </c>
      <c r="BP326" s="30">
        <f t="shared" si="36"/>
        <v>0</v>
      </c>
    </row>
    <row r="327" spans="1:68" x14ac:dyDescent="0.35">
      <c r="A327" s="26" t="s">
        <v>1778</v>
      </c>
      <c r="B327" t="s">
        <v>6687</v>
      </c>
      <c r="C327" s="25" t="s">
        <v>10</v>
      </c>
      <c r="E327" s="31">
        <v>4</v>
      </c>
      <c r="F327" s="31">
        <v>18</v>
      </c>
      <c r="G327" s="31">
        <v>28.5</v>
      </c>
      <c r="H327" s="31">
        <v>20</v>
      </c>
      <c r="I327" s="31">
        <v>37</v>
      </c>
      <c r="J327" s="31">
        <v>26.5</v>
      </c>
      <c r="K327" s="31">
        <v>23</v>
      </c>
      <c r="L327" s="31">
        <v>33.5</v>
      </c>
      <c r="M327" s="31">
        <v>28.5</v>
      </c>
      <c r="N327" s="31">
        <v>30.5</v>
      </c>
      <c r="O327" s="31">
        <v>18</v>
      </c>
      <c r="P327" s="31">
        <v>28</v>
      </c>
      <c r="Q327" s="31">
        <v>27.5</v>
      </c>
      <c r="R327" s="31">
        <v>31</v>
      </c>
      <c r="S327" s="31">
        <v>354</v>
      </c>
      <c r="T327" s="31"/>
      <c r="U327" s="31">
        <v>2.5</v>
      </c>
      <c r="V327" s="31">
        <v>29.25</v>
      </c>
      <c r="W327" s="31">
        <v>18</v>
      </c>
      <c r="X327" s="31">
        <v>25</v>
      </c>
      <c r="Y327" s="31">
        <v>21.5</v>
      </c>
      <c r="Z327" s="31">
        <v>35</v>
      </c>
      <c r="AA327" s="31">
        <v>29.5</v>
      </c>
      <c r="AB327" s="31">
        <v>25</v>
      </c>
      <c r="AC327" s="31">
        <v>30</v>
      </c>
      <c r="AD327" s="31">
        <v>34</v>
      </c>
      <c r="AE327" s="31">
        <v>30.5</v>
      </c>
      <c r="AF327" s="31">
        <v>21</v>
      </c>
      <c r="AG327" s="31">
        <v>26</v>
      </c>
      <c r="AH327" s="31">
        <v>23.5</v>
      </c>
      <c r="AI327" s="31">
        <v>350.75</v>
      </c>
      <c r="AJ327" s="31"/>
      <c r="AK327" s="31">
        <v>6</v>
      </c>
      <c r="AL327" s="31">
        <v>24</v>
      </c>
      <c r="AM327" s="31">
        <v>28</v>
      </c>
      <c r="AN327" s="31">
        <v>20.5</v>
      </c>
      <c r="AO327" s="31">
        <v>23.5</v>
      </c>
      <c r="AP327" s="31">
        <v>17</v>
      </c>
      <c r="AQ327" s="31">
        <v>31.5</v>
      </c>
      <c r="AR327" s="31">
        <v>29</v>
      </c>
      <c r="AS327" s="31">
        <v>24.5</v>
      </c>
      <c r="AT327" s="31">
        <v>30.5</v>
      </c>
      <c r="AU327" s="31">
        <v>29.5</v>
      </c>
      <c r="AV327" s="31">
        <v>30.5</v>
      </c>
      <c r="AW327" s="31">
        <v>21.5</v>
      </c>
      <c r="AX327" s="31">
        <v>22</v>
      </c>
      <c r="AY327" s="31">
        <v>338</v>
      </c>
      <c r="AZ327" s="31"/>
      <c r="BA327" s="31">
        <v>4.16</v>
      </c>
      <c r="BB327" s="31">
        <v>23.75</v>
      </c>
      <c r="BC327" s="31">
        <v>24.83</v>
      </c>
      <c r="BD327" s="31">
        <v>21.83</v>
      </c>
      <c r="BE327" s="31">
        <v>27.33</v>
      </c>
      <c r="BF327" s="31"/>
      <c r="BG327">
        <v>4394</v>
      </c>
      <c r="BJ327" s="30">
        <f t="shared" si="31"/>
        <v>350</v>
      </c>
      <c r="BK327" s="30">
        <f t="shared" si="32"/>
        <v>348.25</v>
      </c>
      <c r="BL327" s="30">
        <f t="shared" si="33"/>
        <v>332</v>
      </c>
      <c r="BN327" s="30">
        <f t="shared" si="34"/>
        <v>0</v>
      </c>
      <c r="BO327" s="30">
        <f t="shared" si="35"/>
        <v>0</v>
      </c>
      <c r="BP327" s="30">
        <f t="shared" si="36"/>
        <v>0</v>
      </c>
    </row>
    <row r="328" spans="1:68" x14ac:dyDescent="0.35">
      <c r="A328" s="26" t="s">
        <v>672</v>
      </c>
      <c r="B328" t="s">
        <v>6678</v>
      </c>
      <c r="C328" s="25" t="s">
        <v>10</v>
      </c>
      <c r="E328" s="31">
        <v>22.5</v>
      </c>
      <c r="F328" s="31">
        <v>133.75</v>
      </c>
      <c r="G328" s="31">
        <v>115</v>
      </c>
      <c r="H328" s="31">
        <v>120</v>
      </c>
      <c r="I328" s="31">
        <v>122.5</v>
      </c>
      <c r="J328" s="31">
        <v>143.5</v>
      </c>
      <c r="K328" s="31">
        <v>125</v>
      </c>
      <c r="L328" s="31">
        <v>163.5</v>
      </c>
      <c r="M328" s="31">
        <v>139.5</v>
      </c>
      <c r="N328" s="31">
        <v>120</v>
      </c>
      <c r="O328" s="31">
        <v>152.5</v>
      </c>
      <c r="P328" s="31">
        <v>152</v>
      </c>
      <c r="Q328" s="31">
        <v>125.5</v>
      </c>
      <c r="R328" s="31">
        <v>144</v>
      </c>
      <c r="S328" s="31">
        <v>1779.25</v>
      </c>
      <c r="T328" s="31"/>
      <c r="U328" s="31">
        <v>20.5</v>
      </c>
      <c r="V328" s="31">
        <v>110.5</v>
      </c>
      <c r="W328" s="31">
        <v>130</v>
      </c>
      <c r="X328" s="31">
        <v>112.5</v>
      </c>
      <c r="Y328" s="31">
        <v>122.5</v>
      </c>
      <c r="Z328" s="31">
        <v>118</v>
      </c>
      <c r="AA328" s="31">
        <v>142.5</v>
      </c>
      <c r="AB328" s="31">
        <v>124</v>
      </c>
      <c r="AC328" s="31">
        <v>159.5</v>
      </c>
      <c r="AD328" s="31">
        <v>130</v>
      </c>
      <c r="AE328" s="31">
        <v>124</v>
      </c>
      <c r="AF328" s="31">
        <v>152</v>
      </c>
      <c r="AG328" s="31">
        <v>142.5</v>
      </c>
      <c r="AH328" s="31">
        <v>114</v>
      </c>
      <c r="AI328" s="31">
        <v>1702.5</v>
      </c>
      <c r="AJ328" s="31"/>
      <c r="AK328" s="31">
        <v>21</v>
      </c>
      <c r="AL328" s="31">
        <v>143.5</v>
      </c>
      <c r="AM328" s="31">
        <v>100.5</v>
      </c>
      <c r="AN328" s="31">
        <v>124.5</v>
      </c>
      <c r="AO328" s="31">
        <v>112.5</v>
      </c>
      <c r="AP328" s="31">
        <v>118.5</v>
      </c>
      <c r="AQ328" s="31">
        <v>117</v>
      </c>
      <c r="AR328" s="31">
        <v>141.5</v>
      </c>
      <c r="AS328" s="31">
        <v>126.5</v>
      </c>
      <c r="AT328" s="31">
        <v>159</v>
      </c>
      <c r="AU328" s="31">
        <v>131</v>
      </c>
      <c r="AV328" s="31">
        <v>126</v>
      </c>
      <c r="AW328" s="31">
        <v>144.5</v>
      </c>
      <c r="AX328" s="31">
        <v>126</v>
      </c>
      <c r="AY328" s="31">
        <v>1692</v>
      </c>
      <c r="AZ328" s="31"/>
      <c r="BA328" s="31">
        <v>21.33</v>
      </c>
      <c r="BB328" s="31">
        <v>129.25</v>
      </c>
      <c r="BC328" s="31">
        <v>115.16</v>
      </c>
      <c r="BD328" s="31">
        <v>119</v>
      </c>
      <c r="BE328" s="31">
        <v>119.16</v>
      </c>
      <c r="BF328" s="31"/>
      <c r="BG328">
        <v>11677</v>
      </c>
      <c r="BJ328" s="30">
        <f t="shared" si="31"/>
        <v>1756.75</v>
      </c>
      <c r="BK328" s="30">
        <f t="shared" si="32"/>
        <v>1682</v>
      </c>
      <c r="BL328" s="30">
        <f t="shared" si="33"/>
        <v>1671</v>
      </c>
      <c r="BN328" s="30">
        <f t="shared" si="34"/>
        <v>0</v>
      </c>
      <c r="BO328" s="30">
        <f t="shared" si="35"/>
        <v>0</v>
      </c>
      <c r="BP328" s="30">
        <f t="shared" si="36"/>
        <v>0</v>
      </c>
    </row>
    <row r="329" spans="1:68" x14ac:dyDescent="0.35">
      <c r="A329" s="26" t="s">
        <v>674</v>
      </c>
      <c r="B329" t="s">
        <v>6670</v>
      </c>
      <c r="C329" s="25" t="s">
        <v>10</v>
      </c>
      <c r="E329" s="31">
        <v>0.5</v>
      </c>
      <c r="F329" s="31">
        <v>15.5</v>
      </c>
      <c r="G329" s="31">
        <v>18</v>
      </c>
      <c r="H329" s="31">
        <v>18.5</v>
      </c>
      <c r="I329" s="31">
        <v>21</v>
      </c>
      <c r="J329" s="31">
        <v>17.5</v>
      </c>
      <c r="K329" s="31">
        <v>20.5</v>
      </c>
      <c r="L329" s="31">
        <v>20.5</v>
      </c>
      <c r="M329" s="31">
        <v>17</v>
      </c>
      <c r="N329" s="31">
        <v>27</v>
      </c>
      <c r="O329" s="31">
        <v>29.5</v>
      </c>
      <c r="P329" s="31">
        <v>32</v>
      </c>
      <c r="Q329" s="31">
        <v>43</v>
      </c>
      <c r="R329" s="31">
        <v>43</v>
      </c>
      <c r="S329" s="31">
        <v>323.5</v>
      </c>
      <c r="T329" s="31"/>
      <c r="U329" s="31">
        <v>2.5</v>
      </c>
      <c r="V329" s="31">
        <v>15</v>
      </c>
      <c r="W329" s="31">
        <v>14</v>
      </c>
      <c r="X329" s="31">
        <v>16.5</v>
      </c>
      <c r="Y329" s="31">
        <v>17</v>
      </c>
      <c r="Z329" s="31">
        <v>21</v>
      </c>
      <c r="AA329" s="31">
        <v>17.5</v>
      </c>
      <c r="AB329" s="31">
        <v>18.5</v>
      </c>
      <c r="AC329" s="31">
        <v>22.5</v>
      </c>
      <c r="AD329" s="31">
        <v>15</v>
      </c>
      <c r="AE329" s="31">
        <v>43.5</v>
      </c>
      <c r="AF329" s="31">
        <v>27.5</v>
      </c>
      <c r="AG329" s="31">
        <v>33</v>
      </c>
      <c r="AH329" s="31">
        <v>43.5</v>
      </c>
      <c r="AI329" s="31">
        <v>307</v>
      </c>
      <c r="AJ329" s="31"/>
      <c r="AK329" s="31">
        <v>3.75</v>
      </c>
      <c r="AL329" s="31">
        <v>17.5</v>
      </c>
      <c r="AM329" s="31">
        <v>15</v>
      </c>
      <c r="AN329" s="31">
        <v>13.5</v>
      </c>
      <c r="AO329" s="31">
        <v>17</v>
      </c>
      <c r="AP329" s="31">
        <v>17</v>
      </c>
      <c r="AQ329" s="31">
        <v>20.5</v>
      </c>
      <c r="AR329" s="31">
        <v>16</v>
      </c>
      <c r="AS329" s="31">
        <v>16.5</v>
      </c>
      <c r="AT329" s="31">
        <v>23.5</v>
      </c>
      <c r="AU329" s="31">
        <v>33</v>
      </c>
      <c r="AV329" s="31">
        <v>42</v>
      </c>
      <c r="AW329" s="31">
        <v>28</v>
      </c>
      <c r="AX329" s="31">
        <v>32.5</v>
      </c>
      <c r="AY329" s="31">
        <v>295.75</v>
      </c>
      <c r="AZ329" s="31"/>
      <c r="BA329" s="31">
        <v>2.25</v>
      </c>
      <c r="BB329" s="31">
        <v>16</v>
      </c>
      <c r="BC329" s="31">
        <v>15.66</v>
      </c>
      <c r="BD329" s="31">
        <v>16.16</v>
      </c>
      <c r="BE329" s="31">
        <v>18.329999999999998</v>
      </c>
      <c r="BF329" s="31"/>
      <c r="BG329">
        <v>14545</v>
      </c>
      <c r="BJ329" s="30">
        <f t="shared" ref="BJ329:BJ392" si="37">SUM(F329:R329)</f>
        <v>323</v>
      </c>
      <c r="BK329" s="30">
        <f t="shared" ref="BK329:BK392" si="38">SUM(V329:AH329)</f>
        <v>304.5</v>
      </c>
      <c r="BL329" s="30">
        <f t="shared" ref="BL329:BL392" si="39">SUM(AL329:AX329)</f>
        <v>292</v>
      </c>
      <c r="BN329" s="30">
        <f t="shared" ref="BN329:BN392" si="40">S329-E329-BJ329</f>
        <v>0</v>
      </c>
      <c r="BO329" s="30">
        <f t="shared" ref="BO329:BO392" si="41">AI329-U329-BK329</f>
        <v>0</v>
      </c>
      <c r="BP329" s="30">
        <f t="shared" ref="BP329:BP392" si="42">AY329-AK329-BL329</f>
        <v>0</v>
      </c>
    </row>
    <row r="330" spans="1:68" x14ac:dyDescent="0.35">
      <c r="A330" s="26" t="s">
        <v>676</v>
      </c>
      <c r="B330" t="s">
        <v>6661</v>
      </c>
      <c r="C330" s="25" t="s">
        <v>119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167.5</v>
      </c>
      <c r="P330" s="31">
        <v>153</v>
      </c>
      <c r="Q330" s="31">
        <v>192</v>
      </c>
      <c r="R330" s="31">
        <v>147</v>
      </c>
      <c r="S330" s="31">
        <v>659.5</v>
      </c>
      <c r="T330" s="31"/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188.5</v>
      </c>
      <c r="AF330" s="31">
        <v>163</v>
      </c>
      <c r="AG330" s="31">
        <v>147.5</v>
      </c>
      <c r="AH330" s="31">
        <v>184</v>
      </c>
      <c r="AI330" s="31">
        <v>683</v>
      </c>
      <c r="AJ330" s="31"/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188.5</v>
      </c>
      <c r="AV330" s="31">
        <v>181</v>
      </c>
      <c r="AW330" s="31">
        <v>153.5</v>
      </c>
      <c r="AX330" s="31">
        <v>154</v>
      </c>
      <c r="AY330" s="31">
        <v>677</v>
      </c>
      <c r="AZ330" s="31"/>
      <c r="BA330" s="31">
        <v>0</v>
      </c>
      <c r="BB330" s="31">
        <v>0</v>
      </c>
      <c r="BC330" s="31">
        <v>0</v>
      </c>
      <c r="BD330" s="31">
        <v>0</v>
      </c>
      <c r="BE330" s="31">
        <v>0</v>
      </c>
      <c r="BF330" s="31"/>
      <c r="BG330">
        <v>14272</v>
      </c>
      <c r="BJ330" s="30">
        <f t="shared" si="37"/>
        <v>659.5</v>
      </c>
      <c r="BK330" s="30">
        <f t="shared" si="38"/>
        <v>683</v>
      </c>
      <c r="BL330" s="30">
        <f t="shared" si="39"/>
        <v>677</v>
      </c>
      <c r="BN330" s="30">
        <f t="shared" si="40"/>
        <v>0</v>
      </c>
      <c r="BO330" s="30">
        <f t="shared" si="41"/>
        <v>0</v>
      </c>
      <c r="BP330" s="30">
        <f t="shared" si="42"/>
        <v>0</v>
      </c>
    </row>
    <row r="331" spans="1:68" x14ac:dyDescent="0.35">
      <c r="A331" s="26" t="s">
        <v>678</v>
      </c>
      <c r="B331" t="s">
        <v>6653</v>
      </c>
      <c r="C331" s="25" t="s">
        <v>119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55.5</v>
      </c>
      <c r="P331" s="31">
        <v>60.5</v>
      </c>
      <c r="Q331" s="31">
        <v>61.5</v>
      </c>
      <c r="R331" s="31">
        <v>74.5</v>
      </c>
      <c r="S331" s="31">
        <v>252</v>
      </c>
      <c r="T331" s="31"/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52</v>
      </c>
      <c r="AF331" s="31">
        <v>58.5</v>
      </c>
      <c r="AG331" s="31">
        <v>54.5</v>
      </c>
      <c r="AH331" s="31">
        <v>62</v>
      </c>
      <c r="AI331" s="31">
        <v>227</v>
      </c>
      <c r="AJ331" s="31"/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31">
        <v>61.5</v>
      </c>
      <c r="AV331" s="31">
        <v>50.5</v>
      </c>
      <c r="AW331" s="31">
        <v>58.5</v>
      </c>
      <c r="AX331" s="31">
        <v>57</v>
      </c>
      <c r="AY331" s="31">
        <v>227.5</v>
      </c>
      <c r="AZ331" s="31"/>
      <c r="BA331" s="31">
        <v>0</v>
      </c>
      <c r="BB331" s="31">
        <v>0</v>
      </c>
      <c r="BC331" s="31">
        <v>0</v>
      </c>
      <c r="BD331" s="31">
        <v>0</v>
      </c>
      <c r="BE331" s="31">
        <v>0</v>
      </c>
      <c r="BF331" s="31"/>
      <c r="BG331">
        <v>4118</v>
      </c>
      <c r="BJ331" s="30">
        <f t="shared" si="37"/>
        <v>252</v>
      </c>
      <c r="BK331" s="30">
        <f t="shared" si="38"/>
        <v>227</v>
      </c>
      <c r="BL331" s="30">
        <f t="shared" si="39"/>
        <v>227.5</v>
      </c>
      <c r="BN331" s="30">
        <f t="shared" si="40"/>
        <v>0</v>
      </c>
      <c r="BO331" s="30">
        <f t="shared" si="41"/>
        <v>0</v>
      </c>
      <c r="BP331" s="30">
        <f t="shared" si="42"/>
        <v>0</v>
      </c>
    </row>
    <row r="332" spans="1:68" x14ac:dyDescent="0.35">
      <c r="A332" s="26" t="s">
        <v>680</v>
      </c>
      <c r="B332" t="s">
        <v>6650</v>
      </c>
      <c r="C332" s="25" t="s">
        <v>108</v>
      </c>
      <c r="E332" s="31">
        <v>9</v>
      </c>
      <c r="F332" s="31">
        <v>57</v>
      </c>
      <c r="G332" s="31">
        <v>47</v>
      </c>
      <c r="H332" s="31">
        <v>60.5</v>
      </c>
      <c r="I332" s="31">
        <v>48</v>
      </c>
      <c r="J332" s="31">
        <v>54</v>
      </c>
      <c r="K332" s="31">
        <v>45</v>
      </c>
      <c r="L332" s="31">
        <v>60</v>
      </c>
      <c r="M332" s="31">
        <v>47.5</v>
      </c>
      <c r="N332" s="31">
        <v>45</v>
      </c>
      <c r="O332" s="31">
        <v>0</v>
      </c>
      <c r="P332" s="31">
        <v>0</v>
      </c>
      <c r="Q332" s="31">
        <v>0</v>
      </c>
      <c r="R332" s="31">
        <v>0</v>
      </c>
      <c r="S332" s="31">
        <v>473</v>
      </c>
      <c r="T332" s="31"/>
      <c r="U332" s="31">
        <v>9.25</v>
      </c>
      <c r="V332" s="31">
        <v>50.75</v>
      </c>
      <c r="W332" s="31">
        <v>54</v>
      </c>
      <c r="X332" s="31">
        <v>46.5</v>
      </c>
      <c r="Y332" s="31">
        <v>52</v>
      </c>
      <c r="Z332" s="31">
        <v>51.5</v>
      </c>
      <c r="AA332" s="31">
        <v>50</v>
      </c>
      <c r="AB332" s="31">
        <v>45</v>
      </c>
      <c r="AC332" s="31">
        <v>58.5</v>
      </c>
      <c r="AD332" s="31">
        <v>47.5</v>
      </c>
      <c r="AE332" s="31">
        <v>0</v>
      </c>
      <c r="AF332" s="31">
        <v>0</v>
      </c>
      <c r="AG332" s="31">
        <v>0</v>
      </c>
      <c r="AH332" s="31">
        <v>0</v>
      </c>
      <c r="AI332" s="31">
        <v>465</v>
      </c>
      <c r="AJ332" s="31"/>
      <c r="AK332" s="31">
        <v>6</v>
      </c>
      <c r="AL332" s="31">
        <v>51</v>
      </c>
      <c r="AM332" s="31">
        <v>49</v>
      </c>
      <c r="AN332" s="31">
        <v>53.5</v>
      </c>
      <c r="AO332" s="31">
        <v>50</v>
      </c>
      <c r="AP332" s="31">
        <v>53</v>
      </c>
      <c r="AQ332" s="31">
        <v>54</v>
      </c>
      <c r="AR332" s="31">
        <v>45.5</v>
      </c>
      <c r="AS332" s="31">
        <v>48</v>
      </c>
      <c r="AT332" s="31">
        <v>59.5</v>
      </c>
      <c r="AU332" s="31">
        <v>0</v>
      </c>
      <c r="AV332" s="31">
        <v>0</v>
      </c>
      <c r="AW332" s="31">
        <v>0</v>
      </c>
      <c r="AX332" s="31">
        <v>0</v>
      </c>
      <c r="AY332" s="31">
        <v>469.5</v>
      </c>
      <c r="AZ332" s="31"/>
      <c r="BA332" s="31">
        <v>8.08</v>
      </c>
      <c r="BB332" s="31">
        <v>52.91</v>
      </c>
      <c r="BC332" s="31">
        <v>50</v>
      </c>
      <c r="BD332" s="31">
        <v>53.5</v>
      </c>
      <c r="BE332" s="31">
        <v>50</v>
      </c>
      <c r="BF332" s="31"/>
      <c r="BG332">
        <v>6577</v>
      </c>
      <c r="BJ332" s="30">
        <f t="shared" si="37"/>
        <v>464</v>
      </c>
      <c r="BK332" s="30">
        <f t="shared" si="38"/>
        <v>455.75</v>
      </c>
      <c r="BL332" s="30">
        <f t="shared" si="39"/>
        <v>463.5</v>
      </c>
      <c r="BN332" s="30">
        <f t="shared" si="40"/>
        <v>0</v>
      </c>
      <c r="BO332" s="30">
        <f t="shared" si="41"/>
        <v>0</v>
      </c>
      <c r="BP332" s="30">
        <f t="shared" si="42"/>
        <v>0</v>
      </c>
    </row>
    <row r="333" spans="1:68" x14ac:dyDescent="0.35">
      <c r="A333" s="26" t="s">
        <v>682</v>
      </c>
      <c r="B333" t="s">
        <v>6641</v>
      </c>
      <c r="C333" s="25" t="s">
        <v>108</v>
      </c>
      <c r="E333" s="31">
        <v>0.75</v>
      </c>
      <c r="F333" s="31">
        <v>4.5</v>
      </c>
      <c r="G333" s="31">
        <v>4</v>
      </c>
      <c r="H333" s="31">
        <v>4</v>
      </c>
      <c r="I333" s="31">
        <v>5</v>
      </c>
      <c r="J333" s="31">
        <v>5</v>
      </c>
      <c r="K333" s="31">
        <v>6</v>
      </c>
      <c r="L333" s="31">
        <v>4</v>
      </c>
      <c r="M333" s="31">
        <v>4</v>
      </c>
      <c r="N333" s="31">
        <v>9</v>
      </c>
      <c r="O333" s="31">
        <v>0</v>
      </c>
      <c r="P333" s="31">
        <v>0</v>
      </c>
      <c r="Q333" s="31">
        <v>0</v>
      </c>
      <c r="R333" s="31">
        <v>0</v>
      </c>
      <c r="S333" s="31">
        <v>46.25</v>
      </c>
      <c r="T333" s="31"/>
      <c r="U333" s="31">
        <v>1</v>
      </c>
      <c r="V333" s="31">
        <v>4</v>
      </c>
      <c r="W333" s="31">
        <v>3</v>
      </c>
      <c r="X333" s="31">
        <v>4</v>
      </c>
      <c r="Y333" s="31">
        <v>3</v>
      </c>
      <c r="Z333" s="31">
        <v>6</v>
      </c>
      <c r="AA333" s="31">
        <v>7</v>
      </c>
      <c r="AB333" s="31">
        <v>6</v>
      </c>
      <c r="AC333" s="31">
        <v>5</v>
      </c>
      <c r="AD333" s="31">
        <v>4</v>
      </c>
      <c r="AE333" s="31">
        <v>0</v>
      </c>
      <c r="AF333" s="31">
        <v>0</v>
      </c>
      <c r="AG333" s="31">
        <v>0</v>
      </c>
      <c r="AH333" s="31">
        <v>0</v>
      </c>
      <c r="AI333" s="31">
        <v>43</v>
      </c>
      <c r="AJ333" s="31"/>
      <c r="AK333" s="31">
        <v>0.25</v>
      </c>
      <c r="AL333" s="31">
        <v>3.5</v>
      </c>
      <c r="AM333" s="31">
        <v>9</v>
      </c>
      <c r="AN333" s="31">
        <v>3</v>
      </c>
      <c r="AO333" s="31">
        <v>4</v>
      </c>
      <c r="AP333" s="31">
        <v>5</v>
      </c>
      <c r="AQ333" s="31">
        <v>6</v>
      </c>
      <c r="AR333" s="31">
        <v>9</v>
      </c>
      <c r="AS333" s="31">
        <v>5</v>
      </c>
      <c r="AT333" s="31">
        <v>6</v>
      </c>
      <c r="AU333" s="31">
        <v>0</v>
      </c>
      <c r="AV333" s="31">
        <v>0</v>
      </c>
      <c r="AW333" s="31">
        <v>0</v>
      </c>
      <c r="AX333" s="31">
        <v>0</v>
      </c>
      <c r="AY333" s="31">
        <v>50.75</v>
      </c>
      <c r="AZ333" s="31"/>
      <c r="BA333" s="31">
        <v>0.66</v>
      </c>
      <c r="BB333" s="31">
        <v>4</v>
      </c>
      <c r="BC333" s="31">
        <v>5.33</v>
      </c>
      <c r="BD333" s="31">
        <v>3.66</v>
      </c>
      <c r="BE333" s="31">
        <v>4</v>
      </c>
      <c r="BF333" s="31"/>
      <c r="BG333">
        <v>342</v>
      </c>
      <c r="BJ333" s="30">
        <f t="shared" si="37"/>
        <v>45.5</v>
      </c>
      <c r="BK333" s="30">
        <f t="shared" si="38"/>
        <v>42</v>
      </c>
      <c r="BL333" s="30">
        <f t="shared" si="39"/>
        <v>50.5</v>
      </c>
      <c r="BN333" s="30">
        <f t="shared" si="40"/>
        <v>0</v>
      </c>
      <c r="BO333" s="30">
        <f t="shared" si="41"/>
        <v>0</v>
      </c>
      <c r="BP333" s="30">
        <f t="shared" si="42"/>
        <v>0</v>
      </c>
    </row>
    <row r="334" spans="1:68" x14ac:dyDescent="0.35">
      <c r="A334" s="26" t="s">
        <v>684</v>
      </c>
      <c r="B334" t="s">
        <v>6631</v>
      </c>
      <c r="C334" s="25" t="s">
        <v>108</v>
      </c>
      <c r="E334" s="31">
        <v>0.75</v>
      </c>
      <c r="F334" s="31">
        <v>13</v>
      </c>
      <c r="G334" s="31">
        <v>11</v>
      </c>
      <c r="H334" s="31">
        <v>11.5</v>
      </c>
      <c r="I334" s="31">
        <v>6.5</v>
      </c>
      <c r="J334" s="31">
        <v>17</v>
      </c>
      <c r="K334" s="31">
        <v>8.5</v>
      </c>
      <c r="L334" s="31">
        <v>10</v>
      </c>
      <c r="M334" s="31">
        <v>13.5</v>
      </c>
      <c r="N334" s="31">
        <v>15.5</v>
      </c>
      <c r="O334" s="31">
        <v>0</v>
      </c>
      <c r="P334" s="31">
        <v>0</v>
      </c>
      <c r="Q334" s="31">
        <v>0</v>
      </c>
      <c r="R334" s="31">
        <v>0</v>
      </c>
      <c r="S334" s="31">
        <v>107.25</v>
      </c>
      <c r="T334" s="31"/>
      <c r="U334" s="31">
        <v>0.75</v>
      </c>
      <c r="V334" s="31">
        <v>16.5</v>
      </c>
      <c r="W334" s="31">
        <v>14</v>
      </c>
      <c r="X334" s="31">
        <v>13</v>
      </c>
      <c r="Y334" s="31">
        <v>12</v>
      </c>
      <c r="Z334" s="31">
        <v>7</v>
      </c>
      <c r="AA334" s="31">
        <v>18</v>
      </c>
      <c r="AB334" s="31">
        <v>11.5</v>
      </c>
      <c r="AC334" s="31">
        <v>9</v>
      </c>
      <c r="AD334" s="31">
        <v>15</v>
      </c>
      <c r="AE334" s="31">
        <v>0</v>
      </c>
      <c r="AF334" s="31">
        <v>0</v>
      </c>
      <c r="AG334" s="31">
        <v>0</v>
      </c>
      <c r="AH334" s="31">
        <v>0</v>
      </c>
      <c r="AI334" s="31">
        <v>116.75</v>
      </c>
      <c r="AJ334" s="31"/>
      <c r="AK334" s="31">
        <v>1.5</v>
      </c>
      <c r="AL334" s="31">
        <v>10</v>
      </c>
      <c r="AM334" s="31">
        <v>13.5</v>
      </c>
      <c r="AN334" s="31">
        <v>14</v>
      </c>
      <c r="AO334" s="31">
        <v>10</v>
      </c>
      <c r="AP334" s="31">
        <v>12</v>
      </c>
      <c r="AQ334" s="31">
        <v>8</v>
      </c>
      <c r="AR334" s="31">
        <v>18</v>
      </c>
      <c r="AS334" s="31">
        <v>9</v>
      </c>
      <c r="AT334" s="31">
        <v>8</v>
      </c>
      <c r="AU334" s="31">
        <v>0</v>
      </c>
      <c r="AV334" s="31">
        <v>0</v>
      </c>
      <c r="AW334" s="31">
        <v>0</v>
      </c>
      <c r="AX334" s="31">
        <v>0</v>
      </c>
      <c r="AY334" s="31">
        <v>104</v>
      </c>
      <c r="AZ334" s="31"/>
      <c r="BA334" s="31">
        <v>1</v>
      </c>
      <c r="BB334" s="31">
        <v>13.16</v>
      </c>
      <c r="BC334" s="31">
        <v>12.83</v>
      </c>
      <c r="BD334" s="31">
        <v>12.83</v>
      </c>
      <c r="BE334" s="31">
        <v>9.5</v>
      </c>
      <c r="BF334" s="31"/>
      <c r="BG334">
        <v>8624</v>
      </c>
      <c r="BJ334" s="30">
        <f t="shared" si="37"/>
        <v>106.5</v>
      </c>
      <c r="BK334" s="30">
        <f t="shared" si="38"/>
        <v>116</v>
      </c>
      <c r="BL334" s="30">
        <f t="shared" si="39"/>
        <v>102.5</v>
      </c>
      <c r="BN334" s="30">
        <f t="shared" si="40"/>
        <v>0</v>
      </c>
      <c r="BO334" s="30">
        <f t="shared" si="41"/>
        <v>0</v>
      </c>
      <c r="BP334" s="30">
        <f t="shared" si="42"/>
        <v>0</v>
      </c>
    </row>
    <row r="335" spans="1:68" x14ac:dyDescent="0.35">
      <c r="A335" s="26" t="s">
        <v>686</v>
      </c>
      <c r="B335" t="s">
        <v>6622</v>
      </c>
      <c r="C335" s="25" t="s">
        <v>108</v>
      </c>
      <c r="E335" s="31">
        <v>32.25</v>
      </c>
      <c r="F335" s="31">
        <v>123</v>
      </c>
      <c r="G335" s="31">
        <v>115.5</v>
      </c>
      <c r="H335" s="31">
        <v>119</v>
      </c>
      <c r="I335" s="31">
        <v>120</v>
      </c>
      <c r="J335" s="31">
        <v>132.5</v>
      </c>
      <c r="K335" s="31">
        <v>142</v>
      </c>
      <c r="L335" s="31">
        <v>118.5</v>
      </c>
      <c r="M335" s="31">
        <v>135</v>
      </c>
      <c r="N335" s="31">
        <v>116</v>
      </c>
      <c r="O335" s="31">
        <v>0</v>
      </c>
      <c r="P335" s="31">
        <v>0</v>
      </c>
      <c r="Q335" s="31">
        <v>0</v>
      </c>
      <c r="R335" s="31">
        <v>0</v>
      </c>
      <c r="S335" s="31">
        <v>1153.75</v>
      </c>
      <c r="T335" s="31"/>
      <c r="U335" s="31">
        <v>24.75</v>
      </c>
      <c r="V335" s="31">
        <v>97.25</v>
      </c>
      <c r="W335" s="31">
        <v>121.5</v>
      </c>
      <c r="X335" s="31">
        <v>116.5</v>
      </c>
      <c r="Y335" s="31">
        <v>113.5</v>
      </c>
      <c r="Z335" s="31">
        <v>123.5</v>
      </c>
      <c r="AA335" s="31">
        <v>131.5</v>
      </c>
      <c r="AB335" s="31">
        <v>145.5</v>
      </c>
      <c r="AC335" s="31">
        <v>119.5</v>
      </c>
      <c r="AD335" s="31">
        <v>135.5</v>
      </c>
      <c r="AE335" s="31">
        <v>0</v>
      </c>
      <c r="AF335" s="31">
        <v>0</v>
      </c>
      <c r="AG335" s="31">
        <v>0</v>
      </c>
      <c r="AH335" s="31">
        <v>0</v>
      </c>
      <c r="AI335" s="31">
        <v>1129</v>
      </c>
      <c r="AJ335" s="31"/>
      <c r="AK335" s="31">
        <v>22.25</v>
      </c>
      <c r="AL335" s="31">
        <v>125.75</v>
      </c>
      <c r="AM335" s="31">
        <v>100.5</v>
      </c>
      <c r="AN335" s="31">
        <v>120.5</v>
      </c>
      <c r="AO335" s="31">
        <v>118</v>
      </c>
      <c r="AP335" s="31">
        <v>114</v>
      </c>
      <c r="AQ335" s="31">
        <v>125.5</v>
      </c>
      <c r="AR335" s="31">
        <v>126</v>
      </c>
      <c r="AS335" s="31">
        <v>143.5</v>
      </c>
      <c r="AT335" s="31">
        <v>118</v>
      </c>
      <c r="AU335" s="31">
        <v>0</v>
      </c>
      <c r="AV335" s="31">
        <v>0</v>
      </c>
      <c r="AW335" s="31">
        <v>0</v>
      </c>
      <c r="AX335" s="31">
        <v>0</v>
      </c>
      <c r="AY335" s="31">
        <v>1114</v>
      </c>
      <c r="AZ335" s="31"/>
      <c r="BA335" s="31">
        <v>26.41</v>
      </c>
      <c r="BB335" s="31">
        <v>115.33</v>
      </c>
      <c r="BC335" s="31">
        <v>112.5</v>
      </c>
      <c r="BD335" s="31">
        <v>118.66</v>
      </c>
      <c r="BE335" s="31">
        <v>117.16</v>
      </c>
      <c r="BF335" s="31"/>
      <c r="BG335">
        <v>13967</v>
      </c>
      <c r="BJ335" s="30">
        <f t="shared" si="37"/>
        <v>1121.5</v>
      </c>
      <c r="BK335" s="30">
        <f t="shared" si="38"/>
        <v>1104.25</v>
      </c>
      <c r="BL335" s="30">
        <f t="shared" si="39"/>
        <v>1091.75</v>
      </c>
      <c r="BN335" s="30">
        <f t="shared" si="40"/>
        <v>0</v>
      </c>
      <c r="BO335" s="30">
        <f t="shared" si="41"/>
        <v>0</v>
      </c>
      <c r="BP335" s="30">
        <f t="shared" si="42"/>
        <v>0</v>
      </c>
    </row>
    <row r="336" spans="1:68" x14ac:dyDescent="0.35">
      <c r="A336" s="26" t="s">
        <v>688</v>
      </c>
      <c r="B336" t="s">
        <v>6613</v>
      </c>
      <c r="C336" s="25" t="s">
        <v>108</v>
      </c>
      <c r="E336" s="31">
        <v>1.75</v>
      </c>
      <c r="F336" s="31">
        <v>16</v>
      </c>
      <c r="G336" s="31">
        <v>17.5</v>
      </c>
      <c r="H336" s="31">
        <v>10.5</v>
      </c>
      <c r="I336" s="31">
        <v>15.5</v>
      </c>
      <c r="J336" s="31">
        <v>9.5</v>
      </c>
      <c r="K336" s="31">
        <v>13.5</v>
      </c>
      <c r="L336" s="31">
        <v>14</v>
      </c>
      <c r="M336" s="31">
        <v>21</v>
      </c>
      <c r="N336" s="31">
        <v>20</v>
      </c>
      <c r="O336" s="31">
        <v>0</v>
      </c>
      <c r="P336" s="31">
        <v>0</v>
      </c>
      <c r="Q336" s="31">
        <v>0</v>
      </c>
      <c r="R336" s="31">
        <v>0</v>
      </c>
      <c r="S336" s="31">
        <v>139.25</v>
      </c>
      <c r="T336" s="31"/>
      <c r="U336" s="31">
        <v>3</v>
      </c>
      <c r="V336" s="31">
        <v>14</v>
      </c>
      <c r="W336" s="31">
        <v>13</v>
      </c>
      <c r="X336" s="31">
        <v>17</v>
      </c>
      <c r="Y336" s="31">
        <v>12</v>
      </c>
      <c r="Z336" s="31">
        <v>16</v>
      </c>
      <c r="AA336" s="31">
        <v>9.5</v>
      </c>
      <c r="AB336" s="31">
        <v>11.5</v>
      </c>
      <c r="AC336" s="31">
        <v>16</v>
      </c>
      <c r="AD336" s="31">
        <v>18.5</v>
      </c>
      <c r="AE336" s="31">
        <v>0</v>
      </c>
      <c r="AF336" s="31">
        <v>0</v>
      </c>
      <c r="AG336" s="31">
        <v>0</v>
      </c>
      <c r="AH336" s="31">
        <v>0</v>
      </c>
      <c r="AI336" s="31">
        <v>130.5</v>
      </c>
      <c r="AJ336" s="31"/>
      <c r="AK336" s="31">
        <v>4</v>
      </c>
      <c r="AL336" s="31">
        <v>19.25</v>
      </c>
      <c r="AM336" s="31">
        <v>15</v>
      </c>
      <c r="AN336" s="31">
        <v>16</v>
      </c>
      <c r="AO336" s="31">
        <v>19.5</v>
      </c>
      <c r="AP336" s="31">
        <v>11</v>
      </c>
      <c r="AQ336" s="31">
        <v>20</v>
      </c>
      <c r="AR336" s="31">
        <v>14.5</v>
      </c>
      <c r="AS336" s="31">
        <v>12</v>
      </c>
      <c r="AT336" s="31">
        <v>16</v>
      </c>
      <c r="AU336" s="31">
        <v>0</v>
      </c>
      <c r="AV336" s="31">
        <v>0</v>
      </c>
      <c r="AW336" s="31">
        <v>0</v>
      </c>
      <c r="AX336" s="31">
        <v>0</v>
      </c>
      <c r="AY336" s="31">
        <v>147.25</v>
      </c>
      <c r="AZ336" s="31"/>
      <c r="BA336" s="31">
        <v>2.91</v>
      </c>
      <c r="BB336" s="31">
        <v>16.41</v>
      </c>
      <c r="BC336" s="31">
        <v>15.16</v>
      </c>
      <c r="BD336" s="31">
        <v>14.5</v>
      </c>
      <c r="BE336" s="31">
        <v>15.66</v>
      </c>
      <c r="BF336" s="31"/>
      <c r="BG336">
        <v>8929</v>
      </c>
      <c r="BJ336" s="30">
        <f t="shared" si="37"/>
        <v>137.5</v>
      </c>
      <c r="BK336" s="30">
        <f t="shared" si="38"/>
        <v>127.5</v>
      </c>
      <c r="BL336" s="30">
        <f t="shared" si="39"/>
        <v>143.25</v>
      </c>
      <c r="BN336" s="30">
        <f t="shared" si="40"/>
        <v>0</v>
      </c>
      <c r="BO336" s="30">
        <f t="shared" si="41"/>
        <v>0</v>
      </c>
      <c r="BP336" s="30">
        <f t="shared" si="42"/>
        <v>0</v>
      </c>
    </row>
    <row r="337" spans="1:68" x14ac:dyDescent="0.35">
      <c r="A337" s="26" t="s">
        <v>690</v>
      </c>
      <c r="B337" t="s">
        <v>6604</v>
      </c>
      <c r="C337" s="25" t="s">
        <v>108</v>
      </c>
      <c r="E337" s="31">
        <v>1.75</v>
      </c>
      <c r="F337" s="31">
        <v>17</v>
      </c>
      <c r="G337" s="31">
        <v>10.5</v>
      </c>
      <c r="H337" s="31">
        <v>13</v>
      </c>
      <c r="I337" s="31">
        <v>11</v>
      </c>
      <c r="J337" s="31">
        <v>10</v>
      </c>
      <c r="K337" s="31">
        <v>14</v>
      </c>
      <c r="L337" s="31">
        <v>10</v>
      </c>
      <c r="M337" s="31">
        <v>15</v>
      </c>
      <c r="N337" s="31">
        <v>14</v>
      </c>
      <c r="O337" s="31">
        <v>0</v>
      </c>
      <c r="P337" s="31">
        <v>0</v>
      </c>
      <c r="Q337" s="31">
        <v>0</v>
      </c>
      <c r="R337" s="31">
        <v>0</v>
      </c>
      <c r="S337" s="31">
        <v>116.25</v>
      </c>
      <c r="T337" s="31"/>
      <c r="U337" s="31">
        <v>3.75</v>
      </c>
      <c r="V337" s="31">
        <v>10.5</v>
      </c>
      <c r="W337" s="31">
        <v>16</v>
      </c>
      <c r="X337" s="31">
        <v>10</v>
      </c>
      <c r="Y337" s="31">
        <v>12</v>
      </c>
      <c r="Z337" s="31">
        <v>9</v>
      </c>
      <c r="AA337" s="31">
        <v>9</v>
      </c>
      <c r="AB337" s="31">
        <v>13</v>
      </c>
      <c r="AC337" s="31">
        <v>8</v>
      </c>
      <c r="AD337" s="31">
        <v>12</v>
      </c>
      <c r="AE337" s="31">
        <v>0</v>
      </c>
      <c r="AF337" s="31">
        <v>0</v>
      </c>
      <c r="AG337" s="31">
        <v>0</v>
      </c>
      <c r="AH337" s="31">
        <v>0</v>
      </c>
      <c r="AI337" s="31">
        <v>103.25</v>
      </c>
      <c r="AJ337" s="31"/>
      <c r="AK337" s="31">
        <v>4.25</v>
      </c>
      <c r="AL337" s="31">
        <v>10.5</v>
      </c>
      <c r="AM337" s="31">
        <v>9</v>
      </c>
      <c r="AN337" s="31">
        <v>16.5</v>
      </c>
      <c r="AO337" s="31">
        <v>9</v>
      </c>
      <c r="AP337" s="31">
        <v>14</v>
      </c>
      <c r="AQ337" s="31">
        <v>8</v>
      </c>
      <c r="AR337" s="31">
        <v>11.5</v>
      </c>
      <c r="AS337" s="31">
        <v>13</v>
      </c>
      <c r="AT337" s="31">
        <v>4.5</v>
      </c>
      <c r="AU337" s="31">
        <v>0</v>
      </c>
      <c r="AV337" s="31">
        <v>0</v>
      </c>
      <c r="AW337" s="31">
        <v>0</v>
      </c>
      <c r="AX337" s="31">
        <v>0</v>
      </c>
      <c r="AY337" s="31">
        <v>100.25</v>
      </c>
      <c r="AZ337" s="31"/>
      <c r="BA337" s="31">
        <v>3.25</v>
      </c>
      <c r="BB337" s="31">
        <v>12.66</v>
      </c>
      <c r="BC337" s="31">
        <v>11.83</v>
      </c>
      <c r="BD337" s="31">
        <v>13.16</v>
      </c>
      <c r="BE337" s="31">
        <v>10.66</v>
      </c>
      <c r="BF337" s="31"/>
      <c r="BG337">
        <v>14152</v>
      </c>
      <c r="BJ337" s="30">
        <f t="shared" si="37"/>
        <v>114.5</v>
      </c>
      <c r="BK337" s="30">
        <f t="shared" si="38"/>
        <v>99.5</v>
      </c>
      <c r="BL337" s="30">
        <f t="shared" si="39"/>
        <v>96</v>
      </c>
      <c r="BN337" s="30">
        <f t="shared" si="40"/>
        <v>0</v>
      </c>
      <c r="BO337" s="30">
        <f t="shared" si="41"/>
        <v>0</v>
      </c>
      <c r="BP337" s="30">
        <f t="shared" si="42"/>
        <v>0</v>
      </c>
    </row>
    <row r="338" spans="1:68" x14ac:dyDescent="0.35">
      <c r="A338" s="26" t="s">
        <v>692</v>
      </c>
      <c r="B338" t="s">
        <v>6594</v>
      </c>
      <c r="C338" s="25" t="s">
        <v>10</v>
      </c>
      <c r="E338" s="31">
        <v>0.5</v>
      </c>
      <c r="F338" s="31">
        <v>11.5</v>
      </c>
      <c r="G338" s="31">
        <v>13</v>
      </c>
      <c r="H338" s="31">
        <v>11.5</v>
      </c>
      <c r="I338" s="31">
        <v>14</v>
      </c>
      <c r="J338" s="31">
        <v>12.5</v>
      </c>
      <c r="K338" s="31">
        <v>19</v>
      </c>
      <c r="L338" s="31">
        <v>14</v>
      </c>
      <c r="M338" s="31">
        <v>20</v>
      </c>
      <c r="N338" s="31">
        <v>15</v>
      </c>
      <c r="O338" s="31">
        <v>20.5</v>
      </c>
      <c r="P338" s="31">
        <v>23</v>
      </c>
      <c r="Q338" s="31">
        <v>17</v>
      </c>
      <c r="R338" s="31">
        <v>15</v>
      </c>
      <c r="S338" s="31">
        <v>206.5</v>
      </c>
      <c r="T338" s="31"/>
      <c r="U338" s="31">
        <v>0.75</v>
      </c>
      <c r="V338" s="31">
        <v>19</v>
      </c>
      <c r="W338" s="31">
        <v>13</v>
      </c>
      <c r="X338" s="31">
        <v>13.5</v>
      </c>
      <c r="Y338" s="31">
        <v>12.5</v>
      </c>
      <c r="Z338" s="31">
        <v>16</v>
      </c>
      <c r="AA338" s="31">
        <v>13</v>
      </c>
      <c r="AB338" s="31">
        <v>16</v>
      </c>
      <c r="AC338" s="31">
        <v>13</v>
      </c>
      <c r="AD338" s="31">
        <v>19</v>
      </c>
      <c r="AE338" s="31">
        <v>15</v>
      </c>
      <c r="AF338" s="31">
        <v>18.5</v>
      </c>
      <c r="AG338" s="31">
        <v>22</v>
      </c>
      <c r="AH338" s="31">
        <v>18</v>
      </c>
      <c r="AI338" s="31">
        <v>209.25</v>
      </c>
      <c r="AJ338" s="31"/>
      <c r="AK338" s="31">
        <v>2</v>
      </c>
      <c r="AL338" s="31">
        <v>13.5</v>
      </c>
      <c r="AM338" s="31">
        <v>16</v>
      </c>
      <c r="AN338" s="31">
        <v>12</v>
      </c>
      <c r="AO338" s="31">
        <v>11.5</v>
      </c>
      <c r="AP338" s="31">
        <v>14</v>
      </c>
      <c r="AQ338" s="31">
        <v>14</v>
      </c>
      <c r="AR338" s="31">
        <v>12.5</v>
      </c>
      <c r="AS338" s="31">
        <v>17.5</v>
      </c>
      <c r="AT338" s="31">
        <v>13</v>
      </c>
      <c r="AU338" s="31">
        <v>20</v>
      </c>
      <c r="AV338" s="31">
        <v>14.5</v>
      </c>
      <c r="AW338" s="31">
        <v>17</v>
      </c>
      <c r="AX338" s="31">
        <v>22</v>
      </c>
      <c r="AY338" s="31">
        <v>199.5</v>
      </c>
      <c r="AZ338" s="31"/>
      <c r="BA338" s="31">
        <v>1.08</v>
      </c>
      <c r="BB338" s="31">
        <v>14.66</v>
      </c>
      <c r="BC338" s="31">
        <v>14</v>
      </c>
      <c r="BD338" s="31">
        <v>12.33</v>
      </c>
      <c r="BE338" s="31">
        <v>12.66</v>
      </c>
      <c r="BF338" s="31"/>
      <c r="BG338">
        <v>5328</v>
      </c>
      <c r="BJ338" s="30">
        <f t="shared" si="37"/>
        <v>206</v>
      </c>
      <c r="BK338" s="30">
        <f t="shared" si="38"/>
        <v>208.5</v>
      </c>
      <c r="BL338" s="30">
        <f t="shared" si="39"/>
        <v>197.5</v>
      </c>
      <c r="BN338" s="30">
        <f t="shared" si="40"/>
        <v>0</v>
      </c>
      <c r="BO338" s="30">
        <f t="shared" si="41"/>
        <v>0</v>
      </c>
      <c r="BP338" s="30">
        <f t="shared" si="42"/>
        <v>0</v>
      </c>
    </row>
    <row r="339" spans="1:68" x14ac:dyDescent="0.35">
      <c r="A339" s="26" t="s">
        <v>695</v>
      </c>
      <c r="B339" t="s">
        <v>6585</v>
      </c>
      <c r="C339" s="25" t="s">
        <v>10</v>
      </c>
      <c r="E339" s="31">
        <v>3.75</v>
      </c>
      <c r="F339" s="31">
        <v>26</v>
      </c>
      <c r="G339" s="31">
        <v>31</v>
      </c>
      <c r="H339" s="31">
        <v>35</v>
      </c>
      <c r="I339" s="31">
        <v>46</v>
      </c>
      <c r="J339" s="31">
        <v>36</v>
      </c>
      <c r="K339" s="31">
        <v>45</v>
      </c>
      <c r="L339" s="31">
        <v>33.5</v>
      </c>
      <c r="M339" s="31">
        <v>41</v>
      </c>
      <c r="N339" s="31">
        <v>36.5</v>
      </c>
      <c r="O339" s="31">
        <v>40</v>
      </c>
      <c r="P339" s="31">
        <v>47.5</v>
      </c>
      <c r="Q339" s="31">
        <v>34.5</v>
      </c>
      <c r="R339" s="31">
        <v>42.5</v>
      </c>
      <c r="S339" s="31">
        <v>498.25</v>
      </c>
      <c r="T339" s="31"/>
      <c r="U339" s="31">
        <v>6</v>
      </c>
      <c r="V339" s="31">
        <v>27</v>
      </c>
      <c r="W339" s="31">
        <v>25.5</v>
      </c>
      <c r="X339" s="31">
        <v>31.5</v>
      </c>
      <c r="Y339" s="31">
        <v>33</v>
      </c>
      <c r="Z339" s="31">
        <v>47.5</v>
      </c>
      <c r="AA339" s="31">
        <v>38.5</v>
      </c>
      <c r="AB339" s="31">
        <v>44</v>
      </c>
      <c r="AC339" s="31">
        <v>30.5</v>
      </c>
      <c r="AD339" s="31">
        <v>40.5</v>
      </c>
      <c r="AE339" s="31">
        <v>39</v>
      </c>
      <c r="AF339" s="31">
        <v>39.5</v>
      </c>
      <c r="AG339" s="31">
        <v>51.5</v>
      </c>
      <c r="AH339" s="31">
        <v>31.5</v>
      </c>
      <c r="AI339" s="31">
        <v>485.5</v>
      </c>
      <c r="AJ339" s="31"/>
      <c r="AK339" s="31">
        <v>5.5</v>
      </c>
      <c r="AL339" s="31">
        <v>28.5</v>
      </c>
      <c r="AM339" s="31">
        <v>28.5</v>
      </c>
      <c r="AN339" s="31">
        <v>29.5</v>
      </c>
      <c r="AO339" s="31">
        <v>33</v>
      </c>
      <c r="AP339" s="31">
        <v>35.5</v>
      </c>
      <c r="AQ339" s="31">
        <v>49</v>
      </c>
      <c r="AR339" s="31">
        <v>42</v>
      </c>
      <c r="AS339" s="31">
        <v>41</v>
      </c>
      <c r="AT339" s="31">
        <v>30.5</v>
      </c>
      <c r="AU339" s="31">
        <v>43</v>
      </c>
      <c r="AV339" s="31">
        <v>41</v>
      </c>
      <c r="AW339" s="31">
        <v>34</v>
      </c>
      <c r="AX339" s="31">
        <v>50.5</v>
      </c>
      <c r="AY339" s="31">
        <v>491.5</v>
      </c>
      <c r="AZ339" s="31"/>
      <c r="BA339" s="31">
        <v>5.08</v>
      </c>
      <c r="BB339" s="31">
        <v>27.16</v>
      </c>
      <c r="BC339" s="31">
        <v>28.33</v>
      </c>
      <c r="BD339" s="31">
        <v>32</v>
      </c>
      <c r="BE339" s="31">
        <v>37.33</v>
      </c>
      <c r="BF339" s="31"/>
      <c r="BG339">
        <v>6221</v>
      </c>
      <c r="BJ339" s="30">
        <f t="shared" si="37"/>
        <v>494.5</v>
      </c>
      <c r="BK339" s="30">
        <f t="shared" si="38"/>
        <v>479.5</v>
      </c>
      <c r="BL339" s="30">
        <f t="shared" si="39"/>
        <v>486</v>
      </c>
      <c r="BN339" s="30">
        <f t="shared" si="40"/>
        <v>0</v>
      </c>
      <c r="BO339" s="30">
        <f t="shared" si="41"/>
        <v>0</v>
      </c>
      <c r="BP339" s="30">
        <f t="shared" si="42"/>
        <v>0</v>
      </c>
    </row>
    <row r="340" spans="1:68" x14ac:dyDescent="0.35">
      <c r="A340" s="26" t="s">
        <v>697</v>
      </c>
      <c r="B340" t="s">
        <v>6576</v>
      </c>
      <c r="C340" s="25" t="s">
        <v>108</v>
      </c>
      <c r="E340" s="31">
        <v>17.25</v>
      </c>
      <c r="F340" s="31">
        <v>110.5</v>
      </c>
      <c r="G340" s="31">
        <v>113</v>
      </c>
      <c r="H340" s="31">
        <v>111</v>
      </c>
      <c r="I340" s="31">
        <v>116</v>
      </c>
      <c r="J340" s="31">
        <v>129</v>
      </c>
      <c r="K340" s="31">
        <v>119.5</v>
      </c>
      <c r="L340" s="31">
        <v>107</v>
      </c>
      <c r="M340" s="31">
        <v>117</v>
      </c>
      <c r="N340" s="31">
        <v>138</v>
      </c>
      <c r="O340" s="31">
        <v>0</v>
      </c>
      <c r="P340" s="31">
        <v>0</v>
      </c>
      <c r="Q340" s="31">
        <v>0</v>
      </c>
      <c r="R340" s="31">
        <v>0</v>
      </c>
      <c r="S340" s="31">
        <v>1078.25</v>
      </c>
      <c r="T340" s="31"/>
      <c r="U340" s="31">
        <v>19.75</v>
      </c>
      <c r="V340" s="31">
        <v>120</v>
      </c>
      <c r="W340" s="31">
        <v>110</v>
      </c>
      <c r="X340" s="31">
        <v>106</v>
      </c>
      <c r="Y340" s="31">
        <v>106.5</v>
      </c>
      <c r="Z340" s="31">
        <v>115.5</v>
      </c>
      <c r="AA340" s="31">
        <v>129</v>
      </c>
      <c r="AB340" s="31">
        <v>120.5</v>
      </c>
      <c r="AC340" s="31">
        <v>105</v>
      </c>
      <c r="AD340" s="31">
        <v>114</v>
      </c>
      <c r="AE340" s="31">
        <v>0</v>
      </c>
      <c r="AF340" s="31">
        <v>0</v>
      </c>
      <c r="AG340" s="31">
        <v>0</v>
      </c>
      <c r="AH340" s="31">
        <v>0</v>
      </c>
      <c r="AI340" s="31">
        <v>1046.25</v>
      </c>
      <c r="AJ340" s="31"/>
      <c r="AK340" s="31">
        <v>17.5</v>
      </c>
      <c r="AL340" s="31">
        <v>116</v>
      </c>
      <c r="AM340" s="31">
        <v>125.5</v>
      </c>
      <c r="AN340" s="31">
        <v>107.5</v>
      </c>
      <c r="AO340" s="31">
        <v>113</v>
      </c>
      <c r="AP340" s="31">
        <v>109</v>
      </c>
      <c r="AQ340" s="31">
        <v>119</v>
      </c>
      <c r="AR340" s="31">
        <v>133.5</v>
      </c>
      <c r="AS340" s="31">
        <v>120</v>
      </c>
      <c r="AT340" s="31">
        <v>107</v>
      </c>
      <c r="AU340" s="31">
        <v>0</v>
      </c>
      <c r="AV340" s="31">
        <v>0</v>
      </c>
      <c r="AW340" s="31">
        <v>0</v>
      </c>
      <c r="AX340" s="31">
        <v>0</v>
      </c>
      <c r="AY340" s="31">
        <v>1068</v>
      </c>
      <c r="AZ340" s="31"/>
      <c r="BA340" s="31">
        <v>18.16</v>
      </c>
      <c r="BB340" s="31">
        <v>115.5</v>
      </c>
      <c r="BC340" s="31">
        <v>116.16</v>
      </c>
      <c r="BD340" s="31">
        <v>108.16</v>
      </c>
      <c r="BE340" s="31">
        <v>111.83</v>
      </c>
      <c r="BF340" s="31"/>
      <c r="BG340">
        <v>4636</v>
      </c>
      <c r="BJ340" s="30">
        <f t="shared" si="37"/>
        <v>1061</v>
      </c>
      <c r="BK340" s="30">
        <f t="shared" si="38"/>
        <v>1026.5</v>
      </c>
      <c r="BL340" s="30">
        <f t="shared" si="39"/>
        <v>1050.5</v>
      </c>
      <c r="BN340" s="30">
        <f t="shared" si="40"/>
        <v>0</v>
      </c>
      <c r="BO340" s="30">
        <f t="shared" si="41"/>
        <v>0</v>
      </c>
      <c r="BP340" s="30">
        <f t="shared" si="42"/>
        <v>0</v>
      </c>
    </row>
    <row r="341" spans="1:68" x14ac:dyDescent="0.35">
      <c r="A341" s="26" t="s">
        <v>699</v>
      </c>
      <c r="B341" t="s">
        <v>6568</v>
      </c>
      <c r="C341" s="25" t="s">
        <v>108</v>
      </c>
      <c r="E341" s="31">
        <v>3.75</v>
      </c>
      <c r="F341" s="31">
        <v>25.5</v>
      </c>
      <c r="G341" s="31">
        <v>23</v>
      </c>
      <c r="H341" s="31">
        <v>25.5</v>
      </c>
      <c r="I341" s="31">
        <v>29</v>
      </c>
      <c r="J341" s="31">
        <v>34</v>
      </c>
      <c r="K341" s="31">
        <v>33</v>
      </c>
      <c r="L341" s="31">
        <v>22.5</v>
      </c>
      <c r="M341" s="31">
        <v>40.5</v>
      </c>
      <c r="N341" s="31">
        <v>33</v>
      </c>
      <c r="O341" s="31">
        <v>0</v>
      </c>
      <c r="P341" s="31">
        <v>0</v>
      </c>
      <c r="Q341" s="31">
        <v>0</v>
      </c>
      <c r="R341" s="31">
        <v>0</v>
      </c>
      <c r="S341" s="31">
        <v>269.75</v>
      </c>
      <c r="T341" s="31"/>
      <c r="U341" s="31">
        <v>2.25</v>
      </c>
      <c r="V341" s="31">
        <v>27.5</v>
      </c>
      <c r="W341" s="31">
        <v>24.5</v>
      </c>
      <c r="X341" s="31">
        <v>24</v>
      </c>
      <c r="Y341" s="31">
        <v>28.5</v>
      </c>
      <c r="Z341" s="31">
        <v>28</v>
      </c>
      <c r="AA341" s="31">
        <v>33.5</v>
      </c>
      <c r="AB341" s="31">
        <v>37.5</v>
      </c>
      <c r="AC341" s="31">
        <v>24</v>
      </c>
      <c r="AD341" s="31">
        <v>42.5</v>
      </c>
      <c r="AE341" s="31">
        <v>0</v>
      </c>
      <c r="AF341" s="31">
        <v>0</v>
      </c>
      <c r="AG341" s="31">
        <v>0</v>
      </c>
      <c r="AH341" s="31">
        <v>0</v>
      </c>
      <c r="AI341" s="31">
        <v>272.25</v>
      </c>
      <c r="AJ341" s="31"/>
      <c r="AK341" s="31">
        <v>0.75</v>
      </c>
      <c r="AL341" s="31">
        <v>33</v>
      </c>
      <c r="AM341" s="31">
        <v>25</v>
      </c>
      <c r="AN341" s="31">
        <v>22.5</v>
      </c>
      <c r="AO341" s="31">
        <v>26</v>
      </c>
      <c r="AP341" s="31">
        <v>29</v>
      </c>
      <c r="AQ341" s="31">
        <v>24</v>
      </c>
      <c r="AR341" s="31">
        <v>35</v>
      </c>
      <c r="AS341" s="31">
        <v>38.5</v>
      </c>
      <c r="AT341" s="31">
        <v>24</v>
      </c>
      <c r="AU341" s="31">
        <v>0</v>
      </c>
      <c r="AV341" s="31">
        <v>0</v>
      </c>
      <c r="AW341" s="31">
        <v>0</v>
      </c>
      <c r="AX341" s="31">
        <v>0</v>
      </c>
      <c r="AY341" s="31">
        <v>257.75</v>
      </c>
      <c r="AZ341" s="31"/>
      <c r="BA341" s="31">
        <v>2.25</v>
      </c>
      <c r="BB341" s="31">
        <v>28.66</v>
      </c>
      <c r="BC341" s="31">
        <v>24.16</v>
      </c>
      <c r="BD341" s="31">
        <v>24</v>
      </c>
      <c r="BE341" s="31">
        <v>27.83</v>
      </c>
      <c r="BF341" s="31"/>
      <c r="BG341">
        <v>1938</v>
      </c>
      <c r="BJ341" s="30">
        <f t="shared" si="37"/>
        <v>266</v>
      </c>
      <c r="BK341" s="30">
        <f t="shared" si="38"/>
        <v>270</v>
      </c>
      <c r="BL341" s="30">
        <f t="shared" si="39"/>
        <v>257</v>
      </c>
      <c r="BN341" s="30">
        <f t="shared" si="40"/>
        <v>0</v>
      </c>
      <c r="BO341" s="30">
        <f t="shared" si="41"/>
        <v>0</v>
      </c>
      <c r="BP341" s="30">
        <f t="shared" si="42"/>
        <v>0</v>
      </c>
    </row>
    <row r="342" spans="1:68" x14ac:dyDescent="0.35">
      <c r="A342" s="26" t="s">
        <v>701</v>
      </c>
      <c r="B342" t="s">
        <v>6560</v>
      </c>
      <c r="C342" s="25" t="s">
        <v>108</v>
      </c>
      <c r="E342" s="31">
        <v>1</v>
      </c>
      <c r="F342" s="31">
        <v>8.5</v>
      </c>
      <c r="G342" s="31">
        <v>11.5</v>
      </c>
      <c r="H342" s="31">
        <v>8</v>
      </c>
      <c r="I342" s="31">
        <v>16</v>
      </c>
      <c r="J342" s="31">
        <v>10</v>
      </c>
      <c r="K342" s="31">
        <v>12.5</v>
      </c>
      <c r="L342" s="31">
        <v>16</v>
      </c>
      <c r="M342" s="31">
        <v>8</v>
      </c>
      <c r="N342" s="31">
        <v>9.5</v>
      </c>
      <c r="O342" s="31">
        <v>0</v>
      </c>
      <c r="P342" s="31">
        <v>0</v>
      </c>
      <c r="Q342" s="31">
        <v>0</v>
      </c>
      <c r="R342" s="31">
        <v>0</v>
      </c>
      <c r="S342" s="31">
        <v>101</v>
      </c>
      <c r="T342" s="31"/>
      <c r="U342" s="31">
        <v>0.75</v>
      </c>
      <c r="V342" s="31">
        <v>7.5</v>
      </c>
      <c r="W342" s="31">
        <v>11</v>
      </c>
      <c r="X342" s="31">
        <v>8.5</v>
      </c>
      <c r="Y342" s="31">
        <v>7</v>
      </c>
      <c r="Z342" s="31">
        <v>13</v>
      </c>
      <c r="AA342" s="31">
        <v>12.5</v>
      </c>
      <c r="AB342" s="31">
        <v>9.5</v>
      </c>
      <c r="AC342" s="31">
        <v>16</v>
      </c>
      <c r="AD342" s="31">
        <v>8</v>
      </c>
      <c r="AE342" s="31">
        <v>0</v>
      </c>
      <c r="AF342" s="31">
        <v>0</v>
      </c>
      <c r="AG342" s="31">
        <v>0</v>
      </c>
      <c r="AH342" s="31">
        <v>0</v>
      </c>
      <c r="AI342" s="31">
        <v>93.75</v>
      </c>
      <c r="AJ342" s="31"/>
      <c r="AK342" s="31">
        <v>2</v>
      </c>
      <c r="AL342" s="31">
        <v>10.5</v>
      </c>
      <c r="AM342" s="31">
        <v>6</v>
      </c>
      <c r="AN342" s="31">
        <v>8.5</v>
      </c>
      <c r="AO342" s="31">
        <v>9</v>
      </c>
      <c r="AP342" s="31">
        <v>5.5</v>
      </c>
      <c r="AQ342" s="31">
        <v>11.5</v>
      </c>
      <c r="AR342" s="31">
        <v>7</v>
      </c>
      <c r="AS342" s="31">
        <v>10</v>
      </c>
      <c r="AT342" s="31">
        <v>15</v>
      </c>
      <c r="AU342" s="31">
        <v>0</v>
      </c>
      <c r="AV342" s="31">
        <v>0</v>
      </c>
      <c r="AW342" s="31">
        <v>0</v>
      </c>
      <c r="AX342" s="31">
        <v>0</v>
      </c>
      <c r="AY342" s="31">
        <v>85</v>
      </c>
      <c r="AZ342" s="31"/>
      <c r="BA342" s="31">
        <v>1.25</v>
      </c>
      <c r="BB342" s="31">
        <v>8.83</v>
      </c>
      <c r="BC342" s="31">
        <v>9.5</v>
      </c>
      <c r="BD342" s="31">
        <v>8.33</v>
      </c>
      <c r="BE342" s="31">
        <v>10.66</v>
      </c>
      <c r="BF342" s="31"/>
      <c r="BG342">
        <v>14088</v>
      </c>
      <c r="BJ342" s="30">
        <f t="shared" si="37"/>
        <v>100</v>
      </c>
      <c r="BK342" s="30">
        <f t="shared" si="38"/>
        <v>93</v>
      </c>
      <c r="BL342" s="30">
        <f t="shared" si="39"/>
        <v>83</v>
      </c>
      <c r="BN342" s="30">
        <f t="shared" si="40"/>
        <v>0</v>
      </c>
      <c r="BO342" s="30">
        <f t="shared" si="41"/>
        <v>0</v>
      </c>
      <c r="BP342" s="30">
        <f t="shared" si="42"/>
        <v>0</v>
      </c>
    </row>
    <row r="343" spans="1:68" x14ac:dyDescent="0.35">
      <c r="A343" s="26" t="s">
        <v>703</v>
      </c>
      <c r="B343" t="s">
        <v>6551</v>
      </c>
      <c r="C343" s="25" t="s">
        <v>108</v>
      </c>
      <c r="E343" s="31">
        <v>0.75</v>
      </c>
      <c r="F343" s="31">
        <v>18</v>
      </c>
      <c r="G343" s="31">
        <v>28</v>
      </c>
      <c r="H343" s="31">
        <v>23</v>
      </c>
      <c r="I343" s="31">
        <v>14</v>
      </c>
      <c r="J343" s="31">
        <v>30</v>
      </c>
      <c r="K343" s="31">
        <v>19.5</v>
      </c>
      <c r="L343" s="31">
        <v>25</v>
      </c>
      <c r="M343" s="31">
        <v>20</v>
      </c>
      <c r="N343" s="31">
        <v>23</v>
      </c>
      <c r="O343" s="31">
        <v>0</v>
      </c>
      <c r="P343" s="31">
        <v>0</v>
      </c>
      <c r="Q343" s="31">
        <v>0</v>
      </c>
      <c r="R343" s="31">
        <v>0</v>
      </c>
      <c r="S343" s="31">
        <v>201.25</v>
      </c>
      <c r="T343" s="31"/>
      <c r="U343" s="31">
        <v>1.25</v>
      </c>
      <c r="V343" s="31">
        <v>20</v>
      </c>
      <c r="W343" s="31">
        <v>17</v>
      </c>
      <c r="X343" s="31">
        <v>29</v>
      </c>
      <c r="Y343" s="31">
        <v>20</v>
      </c>
      <c r="Z343" s="31">
        <v>14</v>
      </c>
      <c r="AA343" s="31">
        <v>28</v>
      </c>
      <c r="AB343" s="31">
        <v>21.5</v>
      </c>
      <c r="AC343" s="31">
        <v>22</v>
      </c>
      <c r="AD343" s="31">
        <v>19</v>
      </c>
      <c r="AE343" s="31">
        <v>0</v>
      </c>
      <c r="AF343" s="31">
        <v>0</v>
      </c>
      <c r="AG343" s="31">
        <v>0</v>
      </c>
      <c r="AH343" s="31">
        <v>0</v>
      </c>
      <c r="AI343" s="31">
        <v>191.75</v>
      </c>
      <c r="AJ343" s="31"/>
      <c r="AK343" s="31">
        <v>1.25</v>
      </c>
      <c r="AL343" s="31">
        <v>17.5</v>
      </c>
      <c r="AM343" s="31">
        <v>18</v>
      </c>
      <c r="AN343" s="31">
        <v>18</v>
      </c>
      <c r="AO343" s="31">
        <v>28.5</v>
      </c>
      <c r="AP343" s="31">
        <v>20.5</v>
      </c>
      <c r="AQ343" s="31">
        <v>15</v>
      </c>
      <c r="AR343" s="31">
        <v>28</v>
      </c>
      <c r="AS343" s="31">
        <v>21.5</v>
      </c>
      <c r="AT343" s="31">
        <v>23</v>
      </c>
      <c r="AU343" s="31">
        <v>0</v>
      </c>
      <c r="AV343" s="31">
        <v>0</v>
      </c>
      <c r="AW343" s="31">
        <v>0</v>
      </c>
      <c r="AX343" s="31">
        <v>0</v>
      </c>
      <c r="AY343" s="31">
        <v>191.25</v>
      </c>
      <c r="AZ343" s="31"/>
      <c r="BA343" s="31">
        <v>1.08</v>
      </c>
      <c r="BB343" s="31">
        <v>18.5</v>
      </c>
      <c r="BC343" s="31">
        <v>21</v>
      </c>
      <c r="BD343" s="31">
        <v>23.33</v>
      </c>
      <c r="BE343" s="31">
        <v>20.83</v>
      </c>
      <c r="BF343" s="31"/>
      <c r="BG343">
        <v>682</v>
      </c>
      <c r="BJ343" s="30">
        <f t="shared" si="37"/>
        <v>200.5</v>
      </c>
      <c r="BK343" s="30">
        <f t="shared" si="38"/>
        <v>190.5</v>
      </c>
      <c r="BL343" s="30">
        <f t="shared" si="39"/>
        <v>190</v>
      </c>
      <c r="BN343" s="30">
        <f t="shared" si="40"/>
        <v>0</v>
      </c>
      <c r="BO343" s="30">
        <f t="shared" si="41"/>
        <v>0</v>
      </c>
      <c r="BP343" s="30">
        <f t="shared" si="42"/>
        <v>0</v>
      </c>
    </row>
    <row r="344" spans="1:68" x14ac:dyDescent="0.35">
      <c r="A344" s="26" t="s">
        <v>705</v>
      </c>
      <c r="B344" t="s">
        <v>6543</v>
      </c>
      <c r="C344" s="25" t="s">
        <v>119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219.5</v>
      </c>
      <c r="P344" s="31">
        <v>201.5</v>
      </c>
      <c r="Q344" s="31">
        <v>192</v>
      </c>
      <c r="R344" s="31">
        <v>187</v>
      </c>
      <c r="S344" s="31">
        <v>800</v>
      </c>
      <c r="T344" s="31"/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247</v>
      </c>
      <c r="AF344" s="31">
        <v>191</v>
      </c>
      <c r="AG344" s="31">
        <v>186.5</v>
      </c>
      <c r="AH344" s="31">
        <v>180</v>
      </c>
      <c r="AI344" s="31">
        <v>804.5</v>
      </c>
      <c r="AJ344" s="31"/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214.5</v>
      </c>
      <c r="AV344" s="31">
        <v>218.5</v>
      </c>
      <c r="AW344" s="31">
        <v>184.5</v>
      </c>
      <c r="AX344" s="31">
        <v>178.5</v>
      </c>
      <c r="AY344" s="31">
        <v>796</v>
      </c>
      <c r="AZ344" s="31"/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/>
      <c r="BG344">
        <v>1649</v>
      </c>
      <c r="BJ344" s="30">
        <f t="shared" si="37"/>
        <v>800</v>
      </c>
      <c r="BK344" s="30">
        <f t="shared" si="38"/>
        <v>804.5</v>
      </c>
      <c r="BL344" s="30">
        <f t="shared" si="39"/>
        <v>796</v>
      </c>
      <c r="BN344" s="30">
        <f t="shared" si="40"/>
        <v>0</v>
      </c>
      <c r="BO344" s="30">
        <f t="shared" si="41"/>
        <v>0</v>
      </c>
      <c r="BP344" s="30">
        <f t="shared" si="42"/>
        <v>0</v>
      </c>
    </row>
    <row r="345" spans="1:68" x14ac:dyDescent="0.35">
      <c r="A345" s="26" t="s">
        <v>707</v>
      </c>
      <c r="B345" t="s">
        <v>6533</v>
      </c>
      <c r="C345" s="25" t="s">
        <v>10</v>
      </c>
      <c r="E345" s="31">
        <v>3.25</v>
      </c>
      <c r="F345" s="31">
        <v>55.5</v>
      </c>
      <c r="G345" s="31">
        <v>49.5</v>
      </c>
      <c r="H345" s="31">
        <v>55.5</v>
      </c>
      <c r="I345" s="31">
        <v>64.5</v>
      </c>
      <c r="J345" s="31">
        <v>50</v>
      </c>
      <c r="K345" s="31">
        <v>64</v>
      </c>
      <c r="L345" s="31">
        <v>61.5</v>
      </c>
      <c r="M345" s="31">
        <v>51</v>
      </c>
      <c r="N345" s="31">
        <v>52.5</v>
      </c>
      <c r="O345" s="31">
        <v>66</v>
      </c>
      <c r="P345" s="31">
        <v>52.5</v>
      </c>
      <c r="Q345" s="31">
        <v>55.5</v>
      </c>
      <c r="R345" s="31">
        <v>63</v>
      </c>
      <c r="S345" s="31">
        <v>744.25</v>
      </c>
      <c r="T345" s="31"/>
      <c r="U345" s="31">
        <v>3.75</v>
      </c>
      <c r="V345" s="31">
        <v>45.5</v>
      </c>
      <c r="W345" s="31">
        <v>53.5</v>
      </c>
      <c r="X345" s="31">
        <v>53.5</v>
      </c>
      <c r="Y345" s="31">
        <v>52.5</v>
      </c>
      <c r="Z345" s="31">
        <v>66</v>
      </c>
      <c r="AA345" s="31">
        <v>51.5</v>
      </c>
      <c r="AB345" s="31">
        <v>64</v>
      </c>
      <c r="AC345" s="31">
        <v>61.5</v>
      </c>
      <c r="AD345" s="31">
        <v>53</v>
      </c>
      <c r="AE345" s="31">
        <v>52.5</v>
      </c>
      <c r="AF345" s="31">
        <v>67</v>
      </c>
      <c r="AG345" s="31">
        <v>53</v>
      </c>
      <c r="AH345" s="31">
        <v>53.5</v>
      </c>
      <c r="AI345" s="31">
        <v>730.75</v>
      </c>
      <c r="AJ345" s="31"/>
      <c r="AK345" s="31">
        <v>7.5</v>
      </c>
      <c r="AL345" s="31">
        <v>56</v>
      </c>
      <c r="AM345" s="31">
        <v>50.5</v>
      </c>
      <c r="AN345" s="31">
        <v>52.5</v>
      </c>
      <c r="AO345" s="31">
        <v>53</v>
      </c>
      <c r="AP345" s="31">
        <v>52</v>
      </c>
      <c r="AQ345" s="31">
        <v>67</v>
      </c>
      <c r="AR345" s="31">
        <v>49</v>
      </c>
      <c r="AS345" s="31">
        <v>66</v>
      </c>
      <c r="AT345" s="31">
        <v>63</v>
      </c>
      <c r="AU345" s="31">
        <v>51.5</v>
      </c>
      <c r="AV345" s="31">
        <v>52.5</v>
      </c>
      <c r="AW345" s="31">
        <v>68</v>
      </c>
      <c r="AX345" s="31">
        <v>56.5</v>
      </c>
      <c r="AY345" s="31">
        <v>745</v>
      </c>
      <c r="AZ345" s="31"/>
      <c r="BA345" s="31">
        <v>4.83</v>
      </c>
      <c r="BB345" s="31">
        <v>52.33</v>
      </c>
      <c r="BC345" s="31">
        <v>51.16</v>
      </c>
      <c r="BD345" s="31">
        <v>53.83</v>
      </c>
      <c r="BE345" s="31">
        <v>56.66</v>
      </c>
      <c r="BF345" s="31"/>
      <c r="BG345">
        <v>12721</v>
      </c>
      <c r="BJ345" s="30">
        <f t="shared" si="37"/>
        <v>741</v>
      </c>
      <c r="BK345" s="30">
        <f t="shared" si="38"/>
        <v>727</v>
      </c>
      <c r="BL345" s="30">
        <f t="shared" si="39"/>
        <v>737.5</v>
      </c>
      <c r="BN345" s="30">
        <f t="shared" si="40"/>
        <v>0</v>
      </c>
      <c r="BO345" s="30">
        <f t="shared" si="41"/>
        <v>0</v>
      </c>
      <c r="BP345" s="30">
        <f t="shared" si="42"/>
        <v>0</v>
      </c>
    </row>
    <row r="346" spans="1:68" x14ac:dyDescent="0.35">
      <c r="A346" s="26" t="s">
        <v>709</v>
      </c>
      <c r="B346" t="s">
        <v>6524</v>
      </c>
      <c r="C346" s="25" t="s">
        <v>10</v>
      </c>
      <c r="E346" s="31">
        <v>8.5</v>
      </c>
      <c r="F346" s="31">
        <v>84</v>
      </c>
      <c r="G346" s="31">
        <v>88.5</v>
      </c>
      <c r="H346" s="31">
        <v>85</v>
      </c>
      <c r="I346" s="31">
        <v>82</v>
      </c>
      <c r="J346" s="31">
        <v>72</v>
      </c>
      <c r="K346" s="31">
        <v>63</v>
      </c>
      <c r="L346" s="31">
        <v>79.5</v>
      </c>
      <c r="M346" s="31">
        <v>76.5</v>
      </c>
      <c r="N346" s="31">
        <v>75</v>
      </c>
      <c r="O346" s="31">
        <v>103.5</v>
      </c>
      <c r="P346" s="31">
        <v>72.5</v>
      </c>
      <c r="Q346" s="31">
        <v>92</v>
      </c>
      <c r="R346" s="31">
        <v>77.5</v>
      </c>
      <c r="S346" s="31">
        <v>1059.5</v>
      </c>
      <c r="T346" s="31"/>
      <c r="U346" s="31">
        <v>11</v>
      </c>
      <c r="V346" s="31">
        <v>76</v>
      </c>
      <c r="W346" s="31">
        <v>88.5</v>
      </c>
      <c r="X346" s="31">
        <v>83.5</v>
      </c>
      <c r="Y346" s="31">
        <v>90</v>
      </c>
      <c r="Z346" s="31">
        <v>89</v>
      </c>
      <c r="AA346" s="31">
        <v>73.5</v>
      </c>
      <c r="AB346" s="31">
        <v>66.5</v>
      </c>
      <c r="AC346" s="31">
        <v>87</v>
      </c>
      <c r="AD346" s="31">
        <v>77.5</v>
      </c>
      <c r="AE346" s="31">
        <v>74</v>
      </c>
      <c r="AF346" s="31">
        <v>105</v>
      </c>
      <c r="AG346" s="31">
        <v>76.5</v>
      </c>
      <c r="AH346" s="31">
        <v>96.5</v>
      </c>
      <c r="AI346" s="31">
        <v>1094.5</v>
      </c>
      <c r="AJ346" s="31"/>
      <c r="AK346" s="31">
        <v>8.25</v>
      </c>
      <c r="AL346" s="31">
        <v>66.5</v>
      </c>
      <c r="AM346" s="31">
        <v>72.5</v>
      </c>
      <c r="AN346" s="31">
        <v>89</v>
      </c>
      <c r="AO346" s="31">
        <v>87</v>
      </c>
      <c r="AP346" s="31">
        <v>90</v>
      </c>
      <c r="AQ346" s="31">
        <v>89</v>
      </c>
      <c r="AR346" s="31">
        <v>77</v>
      </c>
      <c r="AS346" s="31">
        <v>68.5</v>
      </c>
      <c r="AT346" s="31">
        <v>83.5</v>
      </c>
      <c r="AU346" s="31">
        <v>76.5</v>
      </c>
      <c r="AV346" s="31">
        <v>72</v>
      </c>
      <c r="AW346" s="31">
        <v>101</v>
      </c>
      <c r="AX346" s="31">
        <v>73.5</v>
      </c>
      <c r="AY346" s="31">
        <v>1054.25</v>
      </c>
      <c r="AZ346" s="31"/>
      <c r="BA346" s="31">
        <v>9.25</v>
      </c>
      <c r="BB346" s="31">
        <v>75.5</v>
      </c>
      <c r="BC346" s="31">
        <v>83.16</v>
      </c>
      <c r="BD346" s="31">
        <v>85.83</v>
      </c>
      <c r="BE346" s="31">
        <v>86.33</v>
      </c>
      <c r="BF346" s="31"/>
      <c r="BG346">
        <v>4768</v>
      </c>
      <c r="BJ346" s="30">
        <f t="shared" si="37"/>
        <v>1051</v>
      </c>
      <c r="BK346" s="30">
        <f t="shared" si="38"/>
        <v>1083.5</v>
      </c>
      <c r="BL346" s="30">
        <f t="shared" si="39"/>
        <v>1046</v>
      </c>
      <c r="BN346" s="30">
        <f t="shared" si="40"/>
        <v>0</v>
      </c>
      <c r="BO346" s="30">
        <f t="shared" si="41"/>
        <v>0</v>
      </c>
      <c r="BP346" s="30">
        <f t="shared" si="42"/>
        <v>0</v>
      </c>
    </row>
    <row r="347" spans="1:68" x14ac:dyDescent="0.35">
      <c r="A347" s="26" t="s">
        <v>711</v>
      </c>
      <c r="B347" t="s">
        <v>6515</v>
      </c>
      <c r="C347" s="25" t="s">
        <v>10</v>
      </c>
      <c r="E347" s="31">
        <v>10.5</v>
      </c>
      <c r="F347" s="31">
        <v>61</v>
      </c>
      <c r="G347" s="31">
        <v>58.5</v>
      </c>
      <c r="H347" s="31">
        <v>70</v>
      </c>
      <c r="I347" s="31">
        <v>71.5</v>
      </c>
      <c r="J347" s="31">
        <v>67.5</v>
      </c>
      <c r="K347" s="31">
        <v>78</v>
      </c>
      <c r="L347" s="31">
        <v>68</v>
      </c>
      <c r="M347" s="31">
        <v>69</v>
      </c>
      <c r="N347" s="31">
        <v>68</v>
      </c>
      <c r="O347" s="31">
        <v>63.5</v>
      </c>
      <c r="P347" s="31">
        <v>73.5</v>
      </c>
      <c r="Q347" s="31">
        <v>71</v>
      </c>
      <c r="R347" s="31">
        <v>54</v>
      </c>
      <c r="S347" s="31">
        <v>884</v>
      </c>
      <c r="T347" s="31"/>
      <c r="U347" s="31">
        <v>7.25</v>
      </c>
      <c r="V347" s="31">
        <v>70.5</v>
      </c>
      <c r="W347" s="31">
        <v>64</v>
      </c>
      <c r="X347" s="31">
        <v>58.5</v>
      </c>
      <c r="Y347" s="31">
        <v>71</v>
      </c>
      <c r="Z347" s="31">
        <v>73.5</v>
      </c>
      <c r="AA347" s="31">
        <v>73.5</v>
      </c>
      <c r="AB347" s="31">
        <v>79.5</v>
      </c>
      <c r="AC347" s="31">
        <v>67.5</v>
      </c>
      <c r="AD347" s="31">
        <v>70</v>
      </c>
      <c r="AE347" s="31">
        <v>64.5</v>
      </c>
      <c r="AF347" s="31">
        <v>61</v>
      </c>
      <c r="AG347" s="31">
        <v>78</v>
      </c>
      <c r="AH347" s="31">
        <v>72</v>
      </c>
      <c r="AI347" s="31">
        <v>910.75</v>
      </c>
      <c r="AJ347" s="31"/>
      <c r="AK347" s="31">
        <v>7.5</v>
      </c>
      <c r="AL347" s="31">
        <v>59</v>
      </c>
      <c r="AM347" s="31">
        <v>75</v>
      </c>
      <c r="AN347" s="31">
        <v>61</v>
      </c>
      <c r="AO347" s="31">
        <v>60</v>
      </c>
      <c r="AP347" s="31">
        <v>73.5</v>
      </c>
      <c r="AQ347" s="31">
        <v>68</v>
      </c>
      <c r="AR347" s="31">
        <v>77.5</v>
      </c>
      <c r="AS347" s="31">
        <v>79</v>
      </c>
      <c r="AT347" s="31">
        <v>69</v>
      </c>
      <c r="AU347" s="31">
        <v>65</v>
      </c>
      <c r="AV347" s="31">
        <v>59.5</v>
      </c>
      <c r="AW347" s="31">
        <v>61.5</v>
      </c>
      <c r="AX347" s="31">
        <v>75</v>
      </c>
      <c r="AY347" s="31">
        <v>890.5</v>
      </c>
      <c r="AZ347" s="31"/>
      <c r="BA347" s="31">
        <v>8.41</v>
      </c>
      <c r="BB347" s="31">
        <v>63.5</v>
      </c>
      <c r="BC347" s="31">
        <v>65.83</v>
      </c>
      <c r="BD347" s="31">
        <v>63.16</v>
      </c>
      <c r="BE347" s="31">
        <v>67.5</v>
      </c>
      <c r="BF347" s="31"/>
      <c r="BG347">
        <v>13513</v>
      </c>
      <c r="BJ347" s="30">
        <f t="shared" si="37"/>
        <v>873.5</v>
      </c>
      <c r="BK347" s="30">
        <f t="shared" si="38"/>
        <v>903.5</v>
      </c>
      <c r="BL347" s="30">
        <f t="shared" si="39"/>
        <v>883</v>
      </c>
      <c r="BN347" s="30">
        <f t="shared" si="40"/>
        <v>0</v>
      </c>
      <c r="BO347" s="30">
        <f t="shared" si="41"/>
        <v>0</v>
      </c>
      <c r="BP347" s="30">
        <f t="shared" si="42"/>
        <v>0</v>
      </c>
    </row>
    <row r="348" spans="1:68" x14ac:dyDescent="0.35">
      <c r="A348" s="26" t="s">
        <v>713</v>
      </c>
      <c r="B348" t="s">
        <v>6506</v>
      </c>
      <c r="C348" s="25" t="s">
        <v>10</v>
      </c>
      <c r="E348" s="31">
        <v>131.25</v>
      </c>
      <c r="F348" s="31">
        <v>937.75</v>
      </c>
      <c r="G348" s="31">
        <v>1027</v>
      </c>
      <c r="H348" s="31">
        <v>955.5</v>
      </c>
      <c r="I348" s="31">
        <v>937</v>
      </c>
      <c r="J348" s="31">
        <v>1050</v>
      </c>
      <c r="K348" s="31">
        <v>1091.5</v>
      </c>
      <c r="L348" s="31">
        <v>1023.5</v>
      </c>
      <c r="M348" s="31">
        <v>1005.5</v>
      </c>
      <c r="N348" s="31">
        <v>1016</v>
      </c>
      <c r="O348" s="31">
        <v>1060.5</v>
      </c>
      <c r="P348" s="31">
        <v>973</v>
      </c>
      <c r="Q348" s="31">
        <v>972.5</v>
      </c>
      <c r="R348" s="31">
        <v>915.5</v>
      </c>
      <c r="S348" s="31">
        <v>13096.5</v>
      </c>
      <c r="T348" s="31"/>
      <c r="U348" s="31">
        <v>134</v>
      </c>
      <c r="V348" s="31">
        <v>958.5</v>
      </c>
      <c r="W348" s="31">
        <v>898.5</v>
      </c>
      <c r="X348" s="31">
        <v>975.5</v>
      </c>
      <c r="Y348" s="31">
        <v>953.5</v>
      </c>
      <c r="Z348" s="31">
        <v>929.5</v>
      </c>
      <c r="AA348" s="31">
        <v>1032.5</v>
      </c>
      <c r="AB348" s="31">
        <v>1026.5</v>
      </c>
      <c r="AC348" s="31">
        <v>999.5</v>
      </c>
      <c r="AD348" s="31">
        <v>986.5</v>
      </c>
      <c r="AE348" s="31">
        <v>1014.5</v>
      </c>
      <c r="AF348" s="31">
        <v>970</v>
      </c>
      <c r="AG348" s="31">
        <v>943.5</v>
      </c>
      <c r="AH348" s="31">
        <v>937</v>
      </c>
      <c r="AI348" s="31">
        <v>12759.5</v>
      </c>
      <c r="AJ348" s="31"/>
      <c r="AK348" s="31">
        <v>138.5</v>
      </c>
      <c r="AL348" s="31">
        <v>960</v>
      </c>
      <c r="AM348" s="31">
        <v>967</v>
      </c>
      <c r="AN348" s="31">
        <v>897</v>
      </c>
      <c r="AO348" s="31">
        <v>985.5</v>
      </c>
      <c r="AP348" s="31">
        <v>970</v>
      </c>
      <c r="AQ348" s="31">
        <v>929</v>
      </c>
      <c r="AR348" s="31">
        <v>1036.5</v>
      </c>
      <c r="AS348" s="31">
        <v>1030</v>
      </c>
      <c r="AT348" s="31">
        <v>999.5</v>
      </c>
      <c r="AU348" s="31">
        <v>990</v>
      </c>
      <c r="AV348" s="31">
        <v>963.5</v>
      </c>
      <c r="AW348" s="31">
        <v>949</v>
      </c>
      <c r="AX348" s="31">
        <v>929.5</v>
      </c>
      <c r="AY348" s="31">
        <v>12745</v>
      </c>
      <c r="AZ348" s="31"/>
      <c r="BA348" s="31">
        <v>134.58000000000001</v>
      </c>
      <c r="BB348" s="31">
        <v>952.08</v>
      </c>
      <c r="BC348" s="31">
        <v>964.16</v>
      </c>
      <c r="BD348" s="31">
        <v>942.66</v>
      </c>
      <c r="BE348" s="31">
        <v>958.66</v>
      </c>
      <c r="BF348" s="31"/>
      <c r="BG348">
        <v>5567</v>
      </c>
      <c r="BJ348" s="30">
        <f t="shared" si="37"/>
        <v>12965.25</v>
      </c>
      <c r="BK348" s="30">
        <f t="shared" si="38"/>
        <v>12625.5</v>
      </c>
      <c r="BL348" s="30">
        <f t="shared" si="39"/>
        <v>12606.5</v>
      </c>
      <c r="BN348" s="30">
        <f t="shared" si="40"/>
        <v>0</v>
      </c>
      <c r="BO348" s="30">
        <f t="shared" si="41"/>
        <v>0</v>
      </c>
      <c r="BP348" s="30">
        <f t="shared" si="42"/>
        <v>0</v>
      </c>
    </row>
    <row r="349" spans="1:68" x14ac:dyDescent="0.35">
      <c r="A349" s="26" t="s">
        <v>715</v>
      </c>
      <c r="B349" t="s">
        <v>6497</v>
      </c>
      <c r="C349" s="25" t="s">
        <v>10</v>
      </c>
      <c r="E349" s="31">
        <v>4</v>
      </c>
      <c r="F349" s="31">
        <v>40.5</v>
      </c>
      <c r="G349" s="31">
        <v>36</v>
      </c>
      <c r="H349" s="31">
        <v>37.5</v>
      </c>
      <c r="I349" s="31">
        <v>33.5</v>
      </c>
      <c r="J349" s="31">
        <v>41.5</v>
      </c>
      <c r="K349" s="31">
        <v>49</v>
      </c>
      <c r="L349" s="31">
        <v>36</v>
      </c>
      <c r="M349" s="31">
        <v>41</v>
      </c>
      <c r="N349" s="31">
        <v>33</v>
      </c>
      <c r="O349" s="31">
        <v>37.5</v>
      </c>
      <c r="P349" s="31">
        <v>31</v>
      </c>
      <c r="Q349" s="31">
        <v>29</v>
      </c>
      <c r="R349" s="31">
        <v>42.5</v>
      </c>
      <c r="S349" s="31">
        <v>492</v>
      </c>
      <c r="T349" s="31"/>
      <c r="U349" s="31">
        <v>6.25</v>
      </c>
      <c r="V349" s="31">
        <v>31.5</v>
      </c>
      <c r="W349" s="31">
        <v>42.5</v>
      </c>
      <c r="X349" s="31">
        <v>39</v>
      </c>
      <c r="Y349" s="31">
        <v>36.5</v>
      </c>
      <c r="Z349" s="31">
        <v>34.5</v>
      </c>
      <c r="AA349" s="31">
        <v>42.5</v>
      </c>
      <c r="AB349" s="31">
        <v>49</v>
      </c>
      <c r="AC349" s="31">
        <v>35.5</v>
      </c>
      <c r="AD349" s="31">
        <v>43.5</v>
      </c>
      <c r="AE349" s="31">
        <v>34</v>
      </c>
      <c r="AF349" s="31">
        <v>37.5</v>
      </c>
      <c r="AG349" s="31">
        <v>29</v>
      </c>
      <c r="AH349" s="31">
        <v>28.5</v>
      </c>
      <c r="AI349" s="31">
        <v>489.75</v>
      </c>
      <c r="AJ349" s="31"/>
      <c r="AK349" s="31">
        <v>6.75</v>
      </c>
      <c r="AL349" s="31">
        <v>28.5</v>
      </c>
      <c r="AM349" s="31">
        <v>30.5</v>
      </c>
      <c r="AN349" s="31">
        <v>45</v>
      </c>
      <c r="AO349" s="31">
        <v>39</v>
      </c>
      <c r="AP349" s="31">
        <v>36.5</v>
      </c>
      <c r="AQ349" s="31">
        <v>36.5</v>
      </c>
      <c r="AR349" s="31">
        <v>42.5</v>
      </c>
      <c r="AS349" s="31">
        <v>48</v>
      </c>
      <c r="AT349" s="31">
        <v>38</v>
      </c>
      <c r="AU349" s="31">
        <v>41.5</v>
      </c>
      <c r="AV349" s="31">
        <v>34</v>
      </c>
      <c r="AW349" s="31">
        <v>38</v>
      </c>
      <c r="AX349" s="31">
        <v>29</v>
      </c>
      <c r="AY349" s="31">
        <v>493.75</v>
      </c>
      <c r="AZ349" s="31"/>
      <c r="BA349" s="31">
        <v>5.66</v>
      </c>
      <c r="BB349" s="31">
        <v>33.5</v>
      </c>
      <c r="BC349" s="31">
        <v>36.33</v>
      </c>
      <c r="BD349" s="31">
        <v>40.5</v>
      </c>
      <c r="BE349" s="31">
        <v>36.33</v>
      </c>
      <c r="BF349" s="31"/>
      <c r="BG349">
        <v>6241</v>
      </c>
      <c r="BJ349" s="30">
        <f t="shared" si="37"/>
        <v>488</v>
      </c>
      <c r="BK349" s="30">
        <f t="shared" si="38"/>
        <v>483.5</v>
      </c>
      <c r="BL349" s="30">
        <f t="shared" si="39"/>
        <v>487</v>
      </c>
      <c r="BN349" s="30">
        <f t="shared" si="40"/>
        <v>0</v>
      </c>
      <c r="BO349" s="30">
        <f t="shared" si="41"/>
        <v>0</v>
      </c>
      <c r="BP349" s="30">
        <f t="shared" si="42"/>
        <v>0</v>
      </c>
    </row>
    <row r="350" spans="1:68" x14ac:dyDescent="0.35">
      <c r="A350" s="26" t="s">
        <v>717</v>
      </c>
      <c r="B350" t="s">
        <v>6488</v>
      </c>
      <c r="C350" s="25" t="s">
        <v>10</v>
      </c>
      <c r="E350" s="31">
        <v>15.75</v>
      </c>
      <c r="F350" s="31">
        <v>123.5</v>
      </c>
      <c r="G350" s="31">
        <v>119</v>
      </c>
      <c r="H350" s="31">
        <v>129</v>
      </c>
      <c r="I350" s="31">
        <v>144</v>
      </c>
      <c r="J350" s="31">
        <v>119.5</v>
      </c>
      <c r="K350" s="31">
        <v>124.5</v>
      </c>
      <c r="L350" s="31">
        <v>133</v>
      </c>
      <c r="M350" s="31">
        <v>138</v>
      </c>
      <c r="N350" s="31">
        <v>121</v>
      </c>
      <c r="O350" s="31">
        <v>151</v>
      </c>
      <c r="P350" s="31">
        <v>140</v>
      </c>
      <c r="Q350" s="31">
        <v>126.5</v>
      </c>
      <c r="R350" s="31">
        <v>124</v>
      </c>
      <c r="S350" s="31">
        <v>1708.75</v>
      </c>
      <c r="T350" s="31"/>
      <c r="U350" s="31">
        <v>15.75</v>
      </c>
      <c r="V350" s="31">
        <v>128</v>
      </c>
      <c r="W350" s="31">
        <v>119</v>
      </c>
      <c r="X350" s="31">
        <v>123.5</v>
      </c>
      <c r="Y350" s="31">
        <v>130</v>
      </c>
      <c r="Z350" s="31">
        <v>138</v>
      </c>
      <c r="AA350" s="31">
        <v>123.5</v>
      </c>
      <c r="AB350" s="31">
        <v>127</v>
      </c>
      <c r="AC350" s="31">
        <v>133.5</v>
      </c>
      <c r="AD350" s="31">
        <v>139.5</v>
      </c>
      <c r="AE350" s="31">
        <v>118</v>
      </c>
      <c r="AF350" s="31">
        <v>150</v>
      </c>
      <c r="AG350" s="31">
        <v>138</v>
      </c>
      <c r="AH350" s="31">
        <v>116</v>
      </c>
      <c r="AI350" s="31">
        <v>1699.75</v>
      </c>
      <c r="AJ350" s="31"/>
      <c r="AK350" s="31">
        <v>12.25</v>
      </c>
      <c r="AL350" s="31">
        <v>125</v>
      </c>
      <c r="AM350" s="31">
        <v>130.5</v>
      </c>
      <c r="AN350" s="31">
        <v>118</v>
      </c>
      <c r="AO350" s="31">
        <v>116.5</v>
      </c>
      <c r="AP350" s="31">
        <v>130</v>
      </c>
      <c r="AQ350" s="31">
        <v>133.5</v>
      </c>
      <c r="AR350" s="31">
        <v>117</v>
      </c>
      <c r="AS350" s="31">
        <v>131.5</v>
      </c>
      <c r="AT350" s="31">
        <v>126.5</v>
      </c>
      <c r="AU350" s="31">
        <v>138</v>
      </c>
      <c r="AV350" s="31">
        <v>114</v>
      </c>
      <c r="AW350" s="31">
        <v>140.5</v>
      </c>
      <c r="AX350" s="31">
        <v>128</v>
      </c>
      <c r="AY350" s="31">
        <v>1661.25</v>
      </c>
      <c r="AZ350" s="31"/>
      <c r="BA350" s="31">
        <v>14.58</v>
      </c>
      <c r="BB350" s="31">
        <v>125.5</v>
      </c>
      <c r="BC350" s="31">
        <v>122.83</v>
      </c>
      <c r="BD350" s="31">
        <v>123.5</v>
      </c>
      <c r="BE350" s="31">
        <v>130.16</v>
      </c>
      <c r="BF350" s="31"/>
      <c r="BG350">
        <v>6083</v>
      </c>
      <c r="BJ350" s="30">
        <f t="shared" si="37"/>
        <v>1693</v>
      </c>
      <c r="BK350" s="30">
        <f t="shared" si="38"/>
        <v>1684</v>
      </c>
      <c r="BL350" s="30">
        <f t="shared" si="39"/>
        <v>1649</v>
      </c>
      <c r="BN350" s="30">
        <f t="shared" si="40"/>
        <v>0</v>
      </c>
      <c r="BO350" s="30">
        <f t="shared" si="41"/>
        <v>0</v>
      </c>
      <c r="BP350" s="30">
        <f t="shared" si="42"/>
        <v>0</v>
      </c>
    </row>
    <row r="351" spans="1:68" x14ac:dyDescent="0.35">
      <c r="A351" s="26" t="s">
        <v>719</v>
      </c>
      <c r="B351" t="s">
        <v>6479</v>
      </c>
      <c r="C351" s="25" t="s">
        <v>10</v>
      </c>
      <c r="E351" s="31">
        <v>5</v>
      </c>
      <c r="F351" s="31">
        <v>30.5</v>
      </c>
      <c r="G351" s="31">
        <v>48.5</v>
      </c>
      <c r="H351" s="31">
        <v>40.5</v>
      </c>
      <c r="I351" s="31">
        <v>50</v>
      </c>
      <c r="J351" s="31">
        <v>52</v>
      </c>
      <c r="K351" s="31">
        <v>41.5</v>
      </c>
      <c r="L351" s="31">
        <v>45</v>
      </c>
      <c r="M351" s="31">
        <v>40.5</v>
      </c>
      <c r="N351" s="31">
        <v>47</v>
      </c>
      <c r="O351" s="31">
        <v>52</v>
      </c>
      <c r="P351" s="31">
        <v>39.5</v>
      </c>
      <c r="Q351" s="31">
        <v>42</v>
      </c>
      <c r="R351" s="31">
        <v>37.5</v>
      </c>
      <c r="S351" s="31">
        <v>571.5</v>
      </c>
      <c r="T351" s="31"/>
      <c r="U351" s="31">
        <v>4</v>
      </c>
      <c r="V351" s="31">
        <v>31.5</v>
      </c>
      <c r="W351" s="31">
        <v>29.5</v>
      </c>
      <c r="X351" s="31">
        <v>50.5</v>
      </c>
      <c r="Y351" s="31">
        <v>41.5</v>
      </c>
      <c r="Z351" s="31">
        <v>50.5</v>
      </c>
      <c r="AA351" s="31">
        <v>49</v>
      </c>
      <c r="AB351" s="31">
        <v>41.5</v>
      </c>
      <c r="AC351" s="31">
        <v>49.5</v>
      </c>
      <c r="AD351" s="31">
        <v>39.5</v>
      </c>
      <c r="AE351" s="31">
        <v>47.5</v>
      </c>
      <c r="AF351" s="31">
        <v>51.5</v>
      </c>
      <c r="AG351" s="31">
        <v>38</v>
      </c>
      <c r="AH351" s="31">
        <v>44.5</v>
      </c>
      <c r="AI351" s="31">
        <v>568.5</v>
      </c>
      <c r="AJ351" s="31"/>
      <c r="AK351" s="31">
        <v>6.5</v>
      </c>
      <c r="AL351" s="31">
        <v>36</v>
      </c>
      <c r="AM351" s="31">
        <v>31</v>
      </c>
      <c r="AN351" s="31">
        <v>34.5</v>
      </c>
      <c r="AO351" s="31">
        <v>50.5</v>
      </c>
      <c r="AP351" s="31">
        <v>43</v>
      </c>
      <c r="AQ351" s="31">
        <v>49.5</v>
      </c>
      <c r="AR351" s="31">
        <v>50.5</v>
      </c>
      <c r="AS351" s="31">
        <v>39.5</v>
      </c>
      <c r="AT351" s="31">
        <v>47</v>
      </c>
      <c r="AU351" s="31">
        <v>38.5</v>
      </c>
      <c r="AV351" s="31">
        <v>47.5</v>
      </c>
      <c r="AW351" s="31">
        <v>49</v>
      </c>
      <c r="AX351" s="31">
        <v>37</v>
      </c>
      <c r="AY351" s="31">
        <v>560</v>
      </c>
      <c r="AZ351" s="31"/>
      <c r="BA351" s="31">
        <v>5.16</v>
      </c>
      <c r="BB351" s="31">
        <v>32.659999999999997</v>
      </c>
      <c r="BC351" s="31">
        <v>36.33</v>
      </c>
      <c r="BD351" s="31">
        <v>41.83</v>
      </c>
      <c r="BE351" s="31">
        <v>47.33</v>
      </c>
      <c r="BF351" s="31"/>
      <c r="BG351">
        <v>1554</v>
      </c>
      <c r="BJ351" s="30">
        <f t="shared" si="37"/>
        <v>566.5</v>
      </c>
      <c r="BK351" s="30">
        <f t="shared" si="38"/>
        <v>564.5</v>
      </c>
      <c r="BL351" s="30">
        <f t="shared" si="39"/>
        <v>553.5</v>
      </c>
      <c r="BN351" s="30">
        <f t="shared" si="40"/>
        <v>0</v>
      </c>
      <c r="BO351" s="30">
        <f t="shared" si="41"/>
        <v>0</v>
      </c>
      <c r="BP351" s="30">
        <f t="shared" si="42"/>
        <v>0</v>
      </c>
    </row>
    <row r="352" spans="1:68" x14ac:dyDescent="0.35">
      <c r="A352" s="26" t="s">
        <v>721</v>
      </c>
      <c r="B352" t="s">
        <v>6470</v>
      </c>
      <c r="C352" s="25" t="s">
        <v>10</v>
      </c>
      <c r="E352" s="31">
        <v>48.75</v>
      </c>
      <c r="F352" s="31">
        <v>402.5</v>
      </c>
      <c r="G352" s="31">
        <v>401.5</v>
      </c>
      <c r="H352" s="31">
        <v>392.5</v>
      </c>
      <c r="I352" s="31">
        <v>378</v>
      </c>
      <c r="J352" s="31">
        <v>413</v>
      </c>
      <c r="K352" s="31">
        <v>423.5</v>
      </c>
      <c r="L352" s="31">
        <v>433</v>
      </c>
      <c r="M352" s="31">
        <v>376.5</v>
      </c>
      <c r="N352" s="31">
        <v>439</v>
      </c>
      <c r="O352" s="31">
        <v>463.5</v>
      </c>
      <c r="P352" s="31">
        <v>360</v>
      </c>
      <c r="Q352" s="31">
        <v>352.5</v>
      </c>
      <c r="R352" s="31">
        <v>278</v>
      </c>
      <c r="S352" s="31">
        <v>5162.25</v>
      </c>
      <c r="T352" s="31"/>
      <c r="U352" s="31">
        <v>54</v>
      </c>
      <c r="V352" s="31">
        <v>407</v>
      </c>
      <c r="W352" s="31">
        <v>401.5</v>
      </c>
      <c r="X352" s="31">
        <v>389</v>
      </c>
      <c r="Y352" s="31">
        <v>379</v>
      </c>
      <c r="Z352" s="31">
        <v>372.5</v>
      </c>
      <c r="AA352" s="31">
        <v>405.5</v>
      </c>
      <c r="AB352" s="31">
        <v>429</v>
      </c>
      <c r="AC352" s="31">
        <v>424</v>
      </c>
      <c r="AD352" s="31">
        <v>370.5</v>
      </c>
      <c r="AE352" s="31">
        <v>516.5</v>
      </c>
      <c r="AF352" s="31">
        <v>351</v>
      </c>
      <c r="AG352" s="31">
        <v>332.5</v>
      </c>
      <c r="AH352" s="31">
        <v>338</v>
      </c>
      <c r="AI352" s="31">
        <v>5170</v>
      </c>
      <c r="AJ352" s="31"/>
      <c r="AK352" s="31">
        <v>58.75</v>
      </c>
      <c r="AL352" s="31">
        <v>368.25</v>
      </c>
      <c r="AM352" s="31">
        <v>409.5</v>
      </c>
      <c r="AN352" s="31">
        <v>402</v>
      </c>
      <c r="AO352" s="31">
        <v>374.5</v>
      </c>
      <c r="AP352" s="31">
        <v>353.5</v>
      </c>
      <c r="AQ352" s="31">
        <v>366.5</v>
      </c>
      <c r="AR352" s="31">
        <v>394.5</v>
      </c>
      <c r="AS352" s="31">
        <v>413.5</v>
      </c>
      <c r="AT352" s="31">
        <v>415</v>
      </c>
      <c r="AU352" s="31">
        <v>439.5</v>
      </c>
      <c r="AV352" s="31">
        <v>407.5</v>
      </c>
      <c r="AW352" s="31">
        <v>293.5</v>
      </c>
      <c r="AX352" s="31">
        <v>301</v>
      </c>
      <c r="AY352" s="31">
        <v>4997.5</v>
      </c>
      <c r="AZ352" s="31"/>
      <c r="BA352" s="31">
        <v>53.83</v>
      </c>
      <c r="BB352" s="31">
        <v>392.58</v>
      </c>
      <c r="BC352" s="31">
        <v>404.16</v>
      </c>
      <c r="BD352" s="31">
        <v>394.5</v>
      </c>
      <c r="BE352" s="31">
        <v>377.16</v>
      </c>
      <c r="BF352" s="31"/>
      <c r="BG352">
        <v>4148</v>
      </c>
      <c r="BJ352" s="30">
        <f t="shared" si="37"/>
        <v>5113.5</v>
      </c>
      <c r="BK352" s="30">
        <f t="shared" si="38"/>
        <v>5116</v>
      </c>
      <c r="BL352" s="30">
        <f t="shared" si="39"/>
        <v>4938.75</v>
      </c>
      <c r="BN352" s="30">
        <f t="shared" si="40"/>
        <v>0</v>
      </c>
      <c r="BO352" s="30">
        <f t="shared" si="41"/>
        <v>0</v>
      </c>
      <c r="BP352" s="30">
        <f t="shared" si="42"/>
        <v>0</v>
      </c>
    </row>
    <row r="353" spans="1:68" x14ac:dyDescent="0.35">
      <c r="A353" s="26" t="s">
        <v>724</v>
      </c>
      <c r="B353" t="s">
        <v>6460</v>
      </c>
      <c r="C353" s="25" t="s">
        <v>108</v>
      </c>
      <c r="E353" s="31">
        <v>26.75</v>
      </c>
      <c r="F353" s="31">
        <v>213.5</v>
      </c>
      <c r="G353" s="31">
        <v>229</v>
      </c>
      <c r="H353" s="31">
        <v>226</v>
      </c>
      <c r="I353" s="31">
        <v>223</v>
      </c>
      <c r="J353" s="31">
        <v>239.5</v>
      </c>
      <c r="K353" s="31">
        <v>272.5</v>
      </c>
      <c r="L353" s="31">
        <v>237.5</v>
      </c>
      <c r="M353" s="31">
        <v>247.5</v>
      </c>
      <c r="N353" s="31">
        <v>224</v>
      </c>
      <c r="O353" s="31">
        <v>0</v>
      </c>
      <c r="P353" s="31">
        <v>0</v>
      </c>
      <c r="Q353" s="31">
        <v>0</v>
      </c>
      <c r="R353" s="31">
        <v>0</v>
      </c>
      <c r="S353" s="31">
        <v>2139.25</v>
      </c>
      <c r="T353" s="31"/>
      <c r="U353" s="31">
        <v>25.25</v>
      </c>
      <c r="V353" s="31">
        <v>219.5</v>
      </c>
      <c r="W353" s="31">
        <v>220</v>
      </c>
      <c r="X353" s="31">
        <v>234</v>
      </c>
      <c r="Y353" s="31">
        <v>233.5</v>
      </c>
      <c r="Z353" s="31">
        <v>215</v>
      </c>
      <c r="AA353" s="31">
        <v>237</v>
      </c>
      <c r="AB353" s="31">
        <v>272.5</v>
      </c>
      <c r="AC353" s="31">
        <v>237.5</v>
      </c>
      <c r="AD353" s="31">
        <v>242.5</v>
      </c>
      <c r="AE353" s="31">
        <v>0</v>
      </c>
      <c r="AF353" s="31">
        <v>0</v>
      </c>
      <c r="AG353" s="31">
        <v>0</v>
      </c>
      <c r="AH353" s="31">
        <v>0</v>
      </c>
      <c r="AI353" s="31">
        <v>2136.75</v>
      </c>
      <c r="AJ353" s="31"/>
      <c r="AK353" s="31">
        <v>33.5</v>
      </c>
      <c r="AL353" s="31">
        <v>191</v>
      </c>
      <c r="AM353" s="31">
        <v>224</v>
      </c>
      <c r="AN353" s="31">
        <v>221</v>
      </c>
      <c r="AO353" s="31">
        <v>238.5</v>
      </c>
      <c r="AP353" s="31">
        <v>231</v>
      </c>
      <c r="AQ353" s="31">
        <v>225</v>
      </c>
      <c r="AR353" s="31">
        <v>240.5</v>
      </c>
      <c r="AS353" s="31">
        <v>269.5</v>
      </c>
      <c r="AT353" s="31">
        <v>232</v>
      </c>
      <c r="AU353" s="31">
        <v>0</v>
      </c>
      <c r="AV353" s="31">
        <v>0</v>
      </c>
      <c r="AW353" s="31">
        <v>0</v>
      </c>
      <c r="AX353" s="31">
        <v>0</v>
      </c>
      <c r="AY353" s="31">
        <v>2106</v>
      </c>
      <c r="AZ353" s="31"/>
      <c r="BA353" s="31">
        <v>28.5</v>
      </c>
      <c r="BB353" s="31">
        <v>208</v>
      </c>
      <c r="BC353" s="31">
        <v>224.33</v>
      </c>
      <c r="BD353" s="31">
        <v>227</v>
      </c>
      <c r="BE353" s="31">
        <v>231.66</v>
      </c>
      <c r="BF353" s="31"/>
      <c r="BG353">
        <v>12254</v>
      </c>
      <c r="BJ353" s="30">
        <f t="shared" si="37"/>
        <v>2112.5</v>
      </c>
      <c r="BK353" s="30">
        <f t="shared" si="38"/>
        <v>2111.5</v>
      </c>
      <c r="BL353" s="30">
        <f t="shared" si="39"/>
        <v>2072.5</v>
      </c>
      <c r="BN353" s="30">
        <f t="shared" si="40"/>
        <v>0</v>
      </c>
      <c r="BO353" s="30">
        <f t="shared" si="41"/>
        <v>0</v>
      </c>
      <c r="BP353" s="30">
        <f t="shared" si="42"/>
        <v>0</v>
      </c>
    </row>
    <row r="354" spans="1:68" x14ac:dyDescent="0.35">
      <c r="A354" s="26" t="s">
        <v>726</v>
      </c>
      <c r="B354" t="s">
        <v>6452</v>
      </c>
      <c r="C354" s="25" t="s">
        <v>108</v>
      </c>
      <c r="E354" s="31">
        <v>47.75</v>
      </c>
      <c r="F354" s="31">
        <v>397.5</v>
      </c>
      <c r="G354" s="31">
        <v>403.5</v>
      </c>
      <c r="H354" s="31">
        <v>430</v>
      </c>
      <c r="I354" s="31">
        <v>439</v>
      </c>
      <c r="J354" s="31">
        <v>452</v>
      </c>
      <c r="K354" s="31">
        <v>399</v>
      </c>
      <c r="L354" s="31">
        <v>457</v>
      </c>
      <c r="M354" s="31">
        <v>418.5</v>
      </c>
      <c r="N354" s="31">
        <v>492</v>
      </c>
      <c r="O354" s="31">
        <v>0</v>
      </c>
      <c r="P354" s="31">
        <v>0</v>
      </c>
      <c r="Q354" s="31">
        <v>0</v>
      </c>
      <c r="R354" s="31">
        <v>0</v>
      </c>
      <c r="S354" s="31">
        <v>3936.25</v>
      </c>
      <c r="T354" s="31"/>
      <c r="U354" s="31">
        <v>47.75</v>
      </c>
      <c r="V354" s="31">
        <v>362.5</v>
      </c>
      <c r="W354" s="31">
        <v>390</v>
      </c>
      <c r="X354" s="31">
        <v>400</v>
      </c>
      <c r="Y354" s="31">
        <v>421.5</v>
      </c>
      <c r="Z354" s="31">
        <v>441.5</v>
      </c>
      <c r="AA354" s="31">
        <v>457</v>
      </c>
      <c r="AB354" s="31">
        <v>410</v>
      </c>
      <c r="AC354" s="31">
        <v>458.5</v>
      </c>
      <c r="AD354" s="31">
        <v>432</v>
      </c>
      <c r="AE354" s="31">
        <v>0</v>
      </c>
      <c r="AF354" s="31">
        <v>0</v>
      </c>
      <c r="AG354" s="31">
        <v>0</v>
      </c>
      <c r="AH354" s="31">
        <v>0</v>
      </c>
      <c r="AI354" s="31">
        <v>3820.75</v>
      </c>
      <c r="AJ354" s="31"/>
      <c r="AK354" s="31">
        <v>45.25</v>
      </c>
      <c r="AL354" s="31">
        <v>375</v>
      </c>
      <c r="AM354" s="31">
        <v>364</v>
      </c>
      <c r="AN354" s="31">
        <v>378</v>
      </c>
      <c r="AO354" s="31">
        <v>400.5</v>
      </c>
      <c r="AP354" s="31">
        <v>397.5</v>
      </c>
      <c r="AQ354" s="31">
        <v>436.5</v>
      </c>
      <c r="AR354" s="31">
        <v>462.5</v>
      </c>
      <c r="AS354" s="31">
        <v>424</v>
      </c>
      <c r="AT354" s="31">
        <v>460</v>
      </c>
      <c r="AU354" s="31">
        <v>0</v>
      </c>
      <c r="AV354" s="31">
        <v>0</v>
      </c>
      <c r="AW354" s="31">
        <v>0</v>
      </c>
      <c r="AX354" s="31">
        <v>0</v>
      </c>
      <c r="AY354" s="31">
        <v>3743.25</v>
      </c>
      <c r="AZ354" s="31"/>
      <c r="BA354" s="31">
        <v>46.91</v>
      </c>
      <c r="BB354" s="31">
        <v>378.33</v>
      </c>
      <c r="BC354" s="31">
        <v>385.83</v>
      </c>
      <c r="BD354" s="31">
        <v>402.66</v>
      </c>
      <c r="BE354" s="31">
        <v>420.33</v>
      </c>
      <c r="BF354" s="31"/>
      <c r="BG354">
        <v>13089</v>
      </c>
      <c r="BJ354" s="30">
        <f t="shared" si="37"/>
        <v>3888.5</v>
      </c>
      <c r="BK354" s="30">
        <f t="shared" si="38"/>
        <v>3773</v>
      </c>
      <c r="BL354" s="30">
        <f t="shared" si="39"/>
        <v>3698</v>
      </c>
      <c r="BN354" s="30">
        <f t="shared" si="40"/>
        <v>0</v>
      </c>
      <c r="BO354" s="30">
        <f t="shared" si="41"/>
        <v>0</v>
      </c>
      <c r="BP354" s="30">
        <f t="shared" si="42"/>
        <v>0</v>
      </c>
    </row>
    <row r="355" spans="1:68" x14ac:dyDescent="0.35">
      <c r="A355" s="26" t="s">
        <v>728</v>
      </c>
      <c r="B355" t="s">
        <v>6444</v>
      </c>
      <c r="C355" s="25" t="s">
        <v>108</v>
      </c>
      <c r="E355" s="31">
        <v>10.75</v>
      </c>
      <c r="F355" s="31">
        <v>94.5</v>
      </c>
      <c r="G355" s="31">
        <v>91.5</v>
      </c>
      <c r="H355" s="31">
        <v>123.5</v>
      </c>
      <c r="I355" s="31">
        <v>118.5</v>
      </c>
      <c r="J355" s="31">
        <v>118</v>
      </c>
      <c r="K355" s="31">
        <v>100</v>
      </c>
      <c r="L355" s="31">
        <v>98.5</v>
      </c>
      <c r="M355" s="31">
        <v>115.5</v>
      </c>
      <c r="N355" s="31">
        <v>116.5</v>
      </c>
      <c r="O355" s="31">
        <v>0</v>
      </c>
      <c r="P355" s="31">
        <v>0</v>
      </c>
      <c r="Q355" s="31">
        <v>0</v>
      </c>
      <c r="R355" s="31">
        <v>0</v>
      </c>
      <c r="S355" s="31">
        <v>987.25</v>
      </c>
      <c r="T355" s="31"/>
      <c r="U355" s="31">
        <v>13</v>
      </c>
      <c r="V355" s="31">
        <v>95.5</v>
      </c>
      <c r="W355" s="31">
        <v>96</v>
      </c>
      <c r="X355" s="31">
        <v>96</v>
      </c>
      <c r="Y355" s="31">
        <v>120</v>
      </c>
      <c r="Z355" s="31">
        <v>119.5</v>
      </c>
      <c r="AA355" s="31">
        <v>122.5</v>
      </c>
      <c r="AB355" s="31">
        <v>106</v>
      </c>
      <c r="AC355" s="31">
        <v>103.5</v>
      </c>
      <c r="AD355" s="31">
        <v>118.5</v>
      </c>
      <c r="AE355" s="31">
        <v>0</v>
      </c>
      <c r="AF355" s="31">
        <v>0</v>
      </c>
      <c r="AG355" s="31">
        <v>0</v>
      </c>
      <c r="AH355" s="31">
        <v>0</v>
      </c>
      <c r="AI355" s="31">
        <v>990.5</v>
      </c>
      <c r="AJ355" s="31"/>
      <c r="AK355" s="31">
        <v>12</v>
      </c>
      <c r="AL355" s="31">
        <v>107.5</v>
      </c>
      <c r="AM355" s="31">
        <v>100.5</v>
      </c>
      <c r="AN355" s="31">
        <v>89.5</v>
      </c>
      <c r="AO355" s="31">
        <v>97.5</v>
      </c>
      <c r="AP355" s="31">
        <v>116</v>
      </c>
      <c r="AQ355" s="31">
        <v>122.5</v>
      </c>
      <c r="AR355" s="31">
        <v>117.5</v>
      </c>
      <c r="AS355" s="31">
        <v>112.5</v>
      </c>
      <c r="AT355" s="31">
        <v>101.5</v>
      </c>
      <c r="AU355" s="31">
        <v>0</v>
      </c>
      <c r="AV355" s="31">
        <v>0</v>
      </c>
      <c r="AW355" s="31">
        <v>0</v>
      </c>
      <c r="AX355" s="31">
        <v>0</v>
      </c>
      <c r="AY355" s="31">
        <v>977</v>
      </c>
      <c r="AZ355" s="31"/>
      <c r="BA355" s="31">
        <v>11.91</v>
      </c>
      <c r="BB355" s="31">
        <v>99.16</v>
      </c>
      <c r="BC355" s="31">
        <v>96</v>
      </c>
      <c r="BD355" s="31">
        <v>103</v>
      </c>
      <c r="BE355" s="31">
        <v>112</v>
      </c>
      <c r="BF355" s="31"/>
      <c r="BG355">
        <v>6814</v>
      </c>
      <c r="BJ355" s="30">
        <f t="shared" si="37"/>
        <v>976.5</v>
      </c>
      <c r="BK355" s="30">
        <f t="shared" si="38"/>
        <v>977.5</v>
      </c>
      <c r="BL355" s="30">
        <f t="shared" si="39"/>
        <v>965</v>
      </c>
      <c r="BN355" s="30">
        <f t="shared" si="40"/>
        <v>0</v>
      </c>
      <c r="BO355" s="30">
        <f t="shared" si="41"/>
        <v>0</v>
      </c>
      <c r="BP355" s="30">
        <f t="shared" si="42"/>
        <v>0</v>
      </c>
    </row>
    <row r="356" spans="1:68" x14ac:dyDescent="0.35">
      <c r="A356" s="26" t="s">
        <v>730</v>
      </c>
      <c r="B356" t="s">
        <v>6435</v>
      </c>
      <c r="C356" s="25" t="s">
        <v>108</v>
      </c>
      <c r="E356" s="31">
        <v>11.5</v>
      </c>
      <c r="F356" s="31">
        <v>103.5</v>
      </c>
      <c r="G356" s="31">
        <v>83.5</v>
      </c>
      <c r="H356" s="31">
        <v>116.5</v>
      </c>
      <c r="I356" s="31">
        <v>103</v>
      </c>
      <c r="J356" s="31">
        <v>132.5</v>
      </c>
      <c r="K356" s="31">
        <v>108</v>
      </c>
      <c r="L356" s="31">
        <v>128.5</v>
      </c>
      <c r="M356" s="31">
        <v>101.5</v>
      </c>
      <c r="N356" s="31">
        <v>116</v>
      </c>
      <c r="O356" s="31">
        <v>0</v>
      </c>
      <c r="P356" s="31">
        <v>0</v>
      </c>
      <c r="Q356" s="31">
        <v>0</v>
      </c>
      <c r="R356" s="31">
        <v>0</v>
      </c>
      <c r="S356" s="31">
        <v>1004.5</v>
      </c>
      <c r="T356" s="31"/>
      <c r="U356" s="31">
        <v>9.75</v>
      </c>
      <c r="V356" s="31">
        <v>98</v>
      </c>
      <c r="W356" s="31">
        <v>106.5</v>
      </c>
      <c r="X356" s="31">
        <v>90</v>
      </c>
      <c r="Y356" s="31">
        <v>122.5</v>
      </c>
      <c r="Z356" s="31">
        <v>103</v>
      </c>
      <c r="AA356" s="31">
        <v>135.5</v>
      </c>
      <c r="AB356" s="31">
        <v>111</v>
      </c>
      <c r="AC356" s="31">
        <v>133</v>
      </c>
      <c r="AD356" s="31">
        <v>103.5</v>
      </c>
      <c r="AE356" s="31">
        <v>0</v>
      </c>
      <c r="AF356" s="31">
        <v>0</v>
      </c>
      <c r="AG356" s="31">
        <v>0</v>
      </c>
      <c r="AH356" s="31">
        <v>0</v>
      </c>
      <c r="AI356" s="31">
        <v>1012.75</v>
      </c>
      <c r="AJ356" s="31"/>
      <c r="AK356" s="31">
        <v>9.5</v>
      </c>
      <c r="AL356" s="31">
        <v>98</v>
      </c>
      <c r="AM356" s="31">
        <v>103</v>
      </c>
      <c r="AN356" s="31">
        <v>104.5</v>
      </c>
      <c r="AO356" s="31">
        <v>94</v>
      </c>
      <c r="AP356" s="31">
        <v>123</v>
      </c>
      <c r="AQ356" s="31">
        <v>103</v>
      </c>
      <c r="AR356" s="31">
        <v>132.5</v>
      </c>
      <c r="AS356" s="31">
        <v>112.5</v>
      </c>
      <c r="AT356" s="31">
        <v>137</v>
      </c>
      <c r="AU356" s="31">
        <v>0</v>
      </c>
      <c r="AV356" s="31">
        <v>0</v>
      </c>
      <c r="AW356" s="31">
        <v>0</v>
      </c>
      <c r="AX356" s="31">
        <v>0</v>
      </c>
      <c r="AY356" s="31">
        <v>1017</v>
      </c>
      <c r="AZ356" s="31"/>
      <c r="BA356" s="31">
        <v>10.25</v>
      </c>
      <c r="BB356" s="31">
        <v>99.83</v>
      </c>
      <c r="BC356" s="31">
        <v>97.66</v>
      </c>
      <c r="BD356" s="31">
        <v>103.66</v>
      </c>
      <c r="BE356" s="31">
        <v>106.5</v>
      </c>
      <c r="BF356" s="31"/>
      <c r="BG356">
        <v>3953</v>
      </c>
      <c r="BJ356" s="30">
        <f t="shared" si="37"/>
        <v>993</v>
      </c>
      <c r="BK356" s="30">
        <f t="shared" si="38"/>
        <v>1003</v>
      </c>
      <c r="BL356" s="30">
        <f t="shared" si="39"/>
        <v>1007.5</v>
      </c>
      <c r="BN356" s="30">
        <f t="shared" si="40"/>
        <v>0</v>
      </c>
      <c r="BO356" s="30">
        <f t="shared" si="41"/>
        <v>0</v>
      </c>
      <c r="BP356" s="30">
        <f t="shared" si="42"/>
        <v>0</v>
      </c>
    </row>
    <row r="357" spans="1:68" x14ac:dyDescent="0.35">
      <c r="A357" s="26" t="s">
        <v>732</v>
      </c>
      <c r="B357" t="s">
        <v>6426</v>
      </c>
      <c r="C357" s="25" t="s">
        <v>108</v>
      </c>
      <c r="E357" s="31">
        <v>13.75</v>
      </c>
      <c r="F357" s="31">
        <v>72.5</v>
      </c>
      <c r="G357" s="31">
        <v>70</v>
      </c>
      <c r="H357" s="31">
        <v>71.5</v>
      </c>
      <c r="I357" s="31">
        <v>70</v>
      </c>
      <c r="J357" s="31">
        <v>69</v>
      </c>
      <c r="K357" s="31">
        <v>71.5</v>
      </c>
      <c r="L357" s="31">
        <v>69.5</v>
      </c>
      <c r="M357" s="31">
        <v>75</v>
      </c>
      <c r="N357" s="31">
        <v>55</v>
      </c>
      <c r="O357" s="31">
        <v>0</v>
      </c>
      <c r="P357" s="31">
        <v>0</v>
      </c>
      <c r="Q357" s="31">
        <v>0</v>
      </c>
      <c r="R357" s="31">
        <v>0</v>
      </c>
      <c r="S357" s="31">
        <v>637.75</v>
      </c>
      <c r="T357" s="31"/>
      <c r="U357" s="31">
        <v>11.75</v>
      </c>
      <c r="V357" s="31">
        <v>64.5</v>
      </c>
      <c r="W357" s="31">
        <v>69.5</v>
      </c>
      <c r="X357" s="31">
        <v>64.5</v>
      </c>
      <c r="Y357" s="31">
        <v>65.5</v>
      </c>
      <c r="Z357" s="31">
        <v>67</v>
      </c>
      <c r="AA357" s="31">
        <v>73</v>
      </c>
      <c r="AB357" s="31">
        <v>76</v>
      </c>
      <c r="AC357" s="31">
        <v>71.5</v>
      </c>
      <c r="AD357" s="31">
        <v>75</v>
      </c>
      <c r="AE357" s="31">
        <v>0</v>
      </c>
      <c r="AF357" s="31">
        <v>0</v>
      </c>
      <c r="AG357" s="31">
        <v>0</v>
      </c>
      <c r="AH357" s="31">
        <v>0</v>
      </c>
      <c r="AI357" s="31">
        <v>638.25</v>
      </c>
      <c r="AJ357" s="31"/>
      <c r="AK357" s="31">
        <v>13.25</v>
      </c>
      <c r="AL357" s="31">
        <v>76</v>
      </c>
      <c r="AM357" s="31">
        <v>59</v>
      </c>
      <c r="AN357" s="31">
        <v>68.5</v>
      </c>
      <c r="AO357" s="31">
        <v>71</v>
      </c>
      <c r="AP357" s="31">
        <v>66.5</v>
      </c>
      <c r="AQ357" s="31">
        <v>68</v>
      </c>
      <c r="AR357" s="31">
        <v>71</v>
      </c>
      <c r="AS357" s="31">
        <v>73</v>
      </c>
      <c r="AT357" s="31">
        <v>71</v>
      </c>
      <c r="AU357" s="31">
        <v>0</v>
      </c>
      <c r="AV357" s="31">
        <v>0</v>
      </c>
      <c r="AW357" s="31">
        <v>0</v>
      </c>
      <c r="AX357" s="31">
        <v>0</v>
      </c>
      <c r="AY357" s="31">
        <v>637.25</v>
      </c>
      <c r="AZ357" s="31"/>
      <c r="BA357" s="31">
        <v>12.91</v>
      </c>
      <c r="BB357" s="31">
        <v>71</v>
      </c>
      <c r="BC357" s="31">
        <v>66.16</v>
      </c>
      <c r="BD357" s="31">
        <v>68.16</v>
      </c>
      <c r="BE357" s="31">
        <v>68.83</v>
      </c>
      <c r="BF357" s="31"/>
      <c r="BG357">
        <v>12053</v>
      </c>
      <c r="BJ357" s="30">
        <f t="shared" si="37"/>
        <v>624</v>
      </c>
      <c r="BK357" s="30">
        <f t="shared" si="38"/>
        <v>626.5</v>
      </c>
      <c r="BL357" s="30">
        <f t="shared" si="39"/>
        <v>624</v>
      </c>
      <c r="BN357" s="30">
        <f t="shared" si="40"/>
        <v>0</v>
      </c>
      <c r="BO357" s="30">
        <f t="shared" si="41"/>
        <v>0</v>
      </c>
      <c r="BP357" s="30">
        <f t="shared" si="42"/>
        <v>0</v>
      </c>
    </row>
    <row r="358" spans="1:68" x14ac:dyDescent="0.35">
      <c r="A358" s="26" t="s">
        <v>734</v>
      </c>
      <c r="B358" t="s">
        <v>6418</v>
      </c>
      <c r="C358" s="25" t="s">
        <v>108</v>
      </c>
      <c r="E358" s="31">
        <v>4.75</v>
      </c>
      <c r="F358" s="31">
        <v>60</v>
      </c>
      <c r="G358" s="31">
        <v>66</v>
      </c>
      <c r="H358" s="31">
        <v>76</v>
      </c>
      <c r="I358" s="31">
        <v>77</v>
      </c>
      <c r="J358" s="31">
        <v>69.5</v>
      </c>
      <c r="K358" s="31">
        <v>78</v>
      </c>
      <c r="L358" s="31">
        <v>66</v>
      </c>
      <c r="M358" s="31">
        <v>78</v>
      </c>
      <c r="N358" s="31">
        <v>63.5</v>
      </c>
      <c r="O358" s="31">
        <v>0</v>
      </c>
      <c r="P358" s="31">
        <v>0</v>
      </c>
      <c r="Q358" s="31">
        <v>0</v>
      </c>
      <c r="R358" s="31">
        <v>0</v>
      </c>
      <c r="S358" s="31">
        <v>638.75</v>
      </c>
      <c r="T358" s="31"/>
      <c r="U358" s="31">
        <v>5</v>
      </c>
      <c r="V358" s="31">
        <v>65.5</v>
      </c>
      <c r="W358" s="31">
        <v>67</v>
      </c>
      <c r="X358" s="31">
        <v>63.5</v>
      </c>
      <c r="Y358" s="31">
        <v>73</v>
      </c>
      <c r="Z358" s="31">
        <v>77.5</v>
      </c>
      <c r="AA358" s="31">
        <v>71</v>
      </c>
      <c r="AB358" s="31">
        <v>82</v>
      </c>
      <c r="AC358" s="31">
        <v>68</v>
      </c>
      <c r="AD358" s="31">
        <v>79</v>
      </c>
      <c r="AE358" s="31">
        <v>0</v>
      </c>
      <c r="AF358" s="31">
        <v>0</v>
      </c>
      <c r="AG358" s="31">
        <v>0</v>
      </c>
      <c r="AH358" s="31">
        <v>0</v>
      </c>
      <c r="AI358" s="31">
        <v>651.5</v>
      </c>
      <c r="AJ358" s="31"/>
      <c r="AK358" s="31">
        <v>5</v>
      </c>
      <c r="AL358" s="31">
        <v>78</v>
      </c>
      <c r="AM358" s="31">
        <v>79</v>
      </c>
      <c r="AN358" s="31">
        <v>68.5</v>
      </c>
      <c r="AO358" s="31">
        <v>67.5</v>
      </c>
      <c r="AP358" s="31">
        <v>77.5</v>
      </c>
      <c r="AQ358" s="31">
        <v>83</v>
      </c>
      <c r="AR358" s="31">
        <v>75.5</v>
      </c>
      <c r="AS358" s="31">
        <v>83</v>
      </c>
      <c r="AT358" s="31">
        <v>71.5</v>
      </c>
      <c r="AU358" s="31">
        <v>0</v>
      </c>
      <c r="AV358" s="31">
        <v>0</v>
      </c>
      <c r="AW358" s="31">
        <v>0</v>
      </c>
      <c r="AX358" s="31">
        <v>0</v>
      </c>
      <c r="AY358" s="31">
        <v>688.5</v>
      </c>
      <c r="AZ358" s="31"/>
      <c r="BA358" s="31">
        <v>4.91</v>
      </c>
      <c r="BB358" s="31">
        <v>67.83</v>
      </c>
      <c r="BC358" s="31">
        <v>70.66</v>
      </c>
      <c r="BD358" s="31">
        <v>69.33</v>
      </c>
      <c r="BE358" s="31">
        <v>72.5</v>
      </c>
      <c r="BF358" s="31"/>
      <c r="BG358">
        <v>4876</v>
      </c>
      <c r="BJ358" s="30">
        <f t="shared" si="37"/>
        <v>634</v>
      </c>
      <c r="BK358" s="30">
        <f t="shared" si="38"/>
        <v>646.5</v>
      </c>
      <c r="BL358" s="30">
        <f t="shared" si="39"/>
        <v>683.5</v>
      </c>
      <c r="BN358" s="30">
        <f t="shared" si="40"/>
        <v>0</v>
      </c>
      <c r="BO358" s="30">
        <f t="shared" si="41"/>
        <v>0</v>
      </c>
      <c r="BP358" s="30">
        <f t="shared" si="42"/>
        <v>0</v>
      </c>
    </row>
    <row r="359" spans="1:68" x14ac:dyDescent="0.35">
      <c r="A359" s="26" t="s">
        <v>736</v>
      </c>
      <c r="B359" t="s">
        <v>6410</v>
      </c>
      <c r="C359" s="25" t="s">
        <v>108</v>
      </c>
      <c r="E359" s="31">
        <v>12.75</v>
      </c>
      <c r="F359" s="31">
        <v>67.5</v>
      </c>
      <c r="G359" s="31">
        <v>135.5</v>
      </c>
      <c r="H359" s="31">
        <v>152</v>
      </c>
      <c r="I359" s="31">
        <v>150</v>
      </c>
      <c r="J359" s="31">
        <v>155</v>
      </c>
      <c r="K359" s="31">
        <v>146</v>
      </c>
      <c r="L359" s="31">
        <v>179.5</v>
      </c>
      <c r="M359" s="31">
        <v>159.5</v>
      </c>
      <c r="N359" s="31">
        <v>159.5</v>
      </c>
      <c r="O359" s="31">
        <v>0</v>
      </c>
      <c r="P359" s="31">
        <v>0</v>
      </c>
      <c r="Q359" s="31">
        <v>0</v>
      </c>
      <c r="R359" s="31">
        <v>0</v>
      </c>
      <c r="S359" s="31">
        <v>1317.25</v>
      </c>
      <c r="T359" s="31"/>
      <c r="U359" s="31">
        <v>14.5</v>
      </c>
      <c r="V359" s="31">
        <v>64.75</v>
      </c>
      <c r="W359" s="31">
        <v>151</v>
      </c>
      <c r="X359" s="31">
        <v>142.5</v>
      </c>
      <c r="Y359" s="31">
        <v>164.5</v>
      </c>
      <c r="Z359" s="31">
        <v>155.5</v>
      </c>
      <c r="AA359" s="31">
        <v>154</v>
      </c>
      <c r="AB359" s="31">
        <v>143.5</v>
      </c>
      <c r="AC359" s="31">
        <v>177</v>
      </c>
      <c r="AD359" s="31">
        <v>160.5</v>
      </c>
      <c r="AE359" s="31">
        <v>0</v>
      </c>
      <c r="AF359" s="31">
        <v>0</v>
      </c>
      <c r="AG359" s="31">
        <v>0</v>
      </c>
      <c r="AH359" s="31">
        <v>0</v>
      </c>
      <c r="AI359" s="31">
        <v>1327.75</v>
      </c>
      <c r="AJ359" s="31"/>
      <c r="AK359" s="31">
        <v>17.25</v>
      </c>
      <c r="AL359" s="31">
        <v>63</v>
      </c>
      <c r="AM359" s="31">
        <v>133</v>
      </c>
      <c r="AN359" s="31">
        <v>151.5</v>
      </c>
      <c r="AO359" s="31">
        <v>146.5</v>
      </c>
      <c r="AP359" s="31">
        <v>167</v>
      </c>
      <c r="AQ359" s="31">
        <v>154.5</v>
      </c>
      <c r="AR359" s="31">
        <v>168.5</v>
      </c>
      <c r="AS359" s="31">
        <v>146</v>
      </c>
      <c r="AT359" s="31">
        <v>178.5</v>
      </c>
      <c r="AU359" s="31">
        <v>0</v>
      </c>
      <c r="AV359" s="31">
        <v>0</v>
      </c>
      <c r="AW359" s="31">
        <v>0</v>
      </c>
      <c r="AX359" s="31">
        <v>0</v>
      </c>
      <c r="AY359" s="31">
        <v>1325.75</v>
      </c>
      <c r="AZ359" s="31"/>
      <c r="BA359" s="31">
        <v>14.83</v>
      </c>
      <c r="BB359" s="31">
        <v>65.08</v>
      </c>
      <c r="BC359" s="31">
        <v>139.83000000000001</v>
      </c>
      <c r="BD359" s="31">
        <v>148.66</v>
      </c>
      <c r="BE359" s="31">
        <v>153.66</v>
      </c>
      <c r="BF359" s="31"/>
      <c r="BG359">
        <v>12780</v>
      </c>
      <c r="BJ359" s="30">
        <f t="shared" si="37"/>
        <v>1304.5</v>
      </c>
      <c r="BK359" s="30">
        <f t="shared" si="38"/>
        <v>1313.25</v>
      </c>
      <c r="BL359" s="30">
        <f t="shared" si="39"/>
        <v>1308.5</v>
      </c>
      <c r="BN359" s="30">
        <f t="shared" si="40"/>
        <v>0</v>
      </c>
      <c r="BO359" s="30">
        <f t="shared" si="41"/>
        <v>0</v>
      </c>
      <c r="BP359" s="30">
        <f t="shared" si="42"/>
        <v>0</v>
      </c>
    </row>
    <row r="360" spans="1:68" x14ac:dyDescent="0.35">
      <c r="A360" s="26" t="s">
        <v>738</v>
      </c>
      <c r="B360" t="s">
        <v>6402</v>
      </c>
      <c r="C360" s="25" t="s">
        <v>108</v>
      </c>
      <c r="E360" s="31">
        <v>31.75</v>
      </c>
      <c r="F360" s="31">
        <v>277.5</v>
      </c>
      <c r="G360" s="31">
        <v>252</v>
      </c>
      <c r="H360" s="31">
        <v>299</v>
      </c>
      <c r="I360" s="31">
        <v>288</v>
      </c>
      <c r="J360" s="31">
        <v>289</v>
      </c>
      <c r="K360" s="31">
        <v>290</v>
      </c>
      <c r="L360" s="31">
        <v>263</v>
      </c>
      <c r="M360" s="31">
        <v>272</v>
      </c>
      <c r="N360" s="31">
        <v>282</v>
      </c>
      <c r="O360" s="31">
        <v>0</v>
      </c>
      <c r="P360" s="31">
        <v>0</v>
      </c>
      <c r="Q360" s="31">
        <v>0</v>
      </c>
      <c r="R360" s="31">
        <v>0</v>
      </c>
      <c r="S360" s="31">
        <v>2544.25</v>
      </c>
      <c r="T360" s="31"/>
      <c r="U360" s="31">
        <v>26.25</v>
      </c>
      <c r="V360" s="31">
        <v>238</v>
      </c>
      <c r="W360" s="31">
        <v>263</v>
      </c>
      <c r="X360" s="31">
        <v>246.5</v>
      </c>
      <c r="Y360" s="31">
        <v>303</v>
      </c>
      <c r="Z360" s="31">
        <v>288.5</v>
      </c>
      <c r="AA360" s="31">
        <v>292</v>
      </c>
      <c r="AB360" s="31">
        <v>285.5</v>
      </c>
      <c r="AC360" s="31">
        <v>259</v>
      </c>
      <c r="AD360" s="31">
        <v>269.5</v>
      </c>
      <c r="AE360" s="31">
        <v>0</v>
      </c>
      <c r="AF360" s="31">
        <v>0</v>
      </c>
      <c r="AG360" s="31">
        <v>0</v>
      </c>
      <c r="AH360" s="31">
        <v>0</v>
      </c>
      <c r="AI360" s="31">
        <v>2471.25</v>
      </c>
      <c r="AJ360" s="31"/>
      <c r="AK360" s="31">
        <v>27.75</v>
      </c>
      <c r="AL360" s="31">
        <v>239</v>
      </c>
      <c r="AM360" s="31">
        <v>253.5</v>
      </c>
      <c r="AN360" s="31">
        <v>259</v>
      </c>
      <c r="AO360" s="31">
        <v>250.5</v>
      </c>
      <c r="AP360" s="31">
        <v>304</v>
      </c>
      <c r="AQ360" s="31">
        <v>276</v>
      </c>
      <c r="AR360" s="31">
        <v>288</v>
      </c>
      <c r="AS360" s="31">
        <v>273</v>
      </c>
      <c r="AT360" s="31">
        <v>258.5</v>
      </c>
      <c r="AU360" s="31">
        <v>0</v>
      </c>
      <c r="AV360" s="31">
        <v>0</v>
      </c>
      <c r="AW360" s="31">
        <v>0</v>
      </c>
      <c r="AX360" s="31">
        <v>0</v>
      </c>
      <c r="AY360" s="31">
        <v>2429.25</v>
      </c>
      <c r="AZ360" s="31"/>
      <c r="BA360" s="31">
        <v>28.58</v>
      </c>
      <c r="BB360" s="31">
        <v>251.5</v>
      </c>
      <c r="BC360" s="31">
        <v>256.16000000000003</v>
      </c>
      <c r="BD360" s="31">
        <v>268.16000000000003</v>
      </c>
      <c r="BE360" s="31">
        <v>280.5</v>
      </c>
      <c r="BF360" s="31"/>
      <c r="BG360">
        <v>13583</v>
      </c>
      <c r="BJ360" s="30">
        <f t="shared" si="37"/>
        <v>2512.5</v>
      </c>
      <c r="BK360" s="30">
        <f t="shared" si="38"/>
        <v>2445</v>
      </c>
      <c r="BL360" s="30">
        <f t="shared" si="39"/>
        <v>2401.5</v>
      </c>
      <c r="BN360" s="30">
        <f t="shared" si="40"/>
        <v>0</v>
      </c>
      <c r="BO360" s="30">
        <f t="shared" si="41"/>
        <v>0</v>
      </c>
      <c r="BP360" s="30">
        <f t="shared" si="42"/>
        <v>0</v>
      </c>
    </row>
    <row r="361" spans="1:68" x14ac:dyDescent="0.35">
      <c r="A361" s="26" t="s">
        <v>740</v>
      </c>
      <c r="B361" t="s">
        <v>6395</v>
      </c>
      <c r="C361" s="25" t="s">
        <v>108</v>
      </c>
      <c r="E361" s="31">
        <v>21.75</v>
      </c>
      <c r="F361" s="31">
        <v>169.75</v>
      </c>
      <c r="G361" s="31">
        <v>192.5</v>
      </c>
      <c r="H361" s="31">
        <v>163.5</v>
      </c>
      <c r="I361" s="31">
        <v>204.5</v>
      </c>
      <c r="J361" s="31">
        <v>206</v>
      </c>
      <c r="K361" s="31">
        <v>183.5</v>
      </c>
      <c r="L361" s="31">
        <v>178</v>
      </c>
      <c r="M361" s="31">
        <v>224.5</v>
      </c>
      <c r="N361" s="31">
        <v>198</v>
      </c>
      <c r="O361" s="31">
        <v>0</v>
      </c>
      <c r="P361" s="31">
        <v>0</v>
      </c>
      <c r="Q361" s="31">
        <v>0</v>
      </c>
      <c r="R361" s="31">
        <v>0</v>
      </c>
      <c r="S361" s="31">
        <v>1742</v>
      </c>
      <c r="T361" s="31"/>
      <c r="U361" s="31">
        <v>19.75</v>
      </c>
      <c r="V361" s="31">
        <v>170.75</v>
      </c>
      <c r="W361" s="31">
        <v>174</v>
      </c>
      <c r="X361" s="31">
        <v>185.5</v>
      </c>
      <c r="Y361" s="31">
        <v>169.5</v>
      </c>
      <c r="Z361" s="31">
        <v>205</v>
      </c>
      <c r="AA361" s="31">
        <v>208.5</v>
      </c>
      <c r="AB361" s="31">
        <v>193.5</v>
      </c>
      <c r="AC361" s="31">
        <v>183.5</v>
      </c>
      <c r="AD361" s="31">
        <v>237.5</v>
      </c>
      <c r="AE361" s="31">
        <v>0</v>
      </c>
      <c r="AF361" s="31">
        <v>0</v>
      </c>
      <c r="AG361" s="31">
        <v>0</v>
      </c>
      <c r="AH361" s="31">
        <v>0</v>
      </c>
      <c r="AI361" s="31">
        <v>1747.5</v>
      </c>
      <c r="AJ361" s="31"/>
      <c r="AK361" s="31">
        <v>23.25</v>
      </c>
      <c r="AL361" s="31">
        <v>158.25</v>
      </c>
      <c r="AM361" s="31">
        <v>180</v>
      </c>
      <c r="AN361" s="31">
        <v>182</v>
      </c>
      <c r="AO361" s="31">
        <v>182</v>
      </c>
      <c r="AP361" s="31">
        <v>178</v>
      </c>
      <c r="AQ361" s="31">
        <v>208</v>
      </c>
      <c r="AR361" s="31">
        <v>211.5</v>
      </c>
      <c r="AS361" s="31">
        <v>202</v>
      </c>
      <c r="AT361" s="31">
        <v>195.5</v>
      </c>
      <c r="AU361" s="31">
        <v>0</v>
      </c>
      <c r="AV361" s="31">
        <v>0</v>
      </c>
      <c r="AW361" s="31">
        <v>0</v>
      </c>
      <c r="AX361" s="31">
        <v>0</v>
      </c>
      <c r="AY361" s="31">
        <v>1720.5</v>
      </c>
      <c r="AZ361" s="31"/>
      <c r="BA361" s="31">
        <v>21.58</v>
      </c>
      <c r="BB361" s="31">
        <v>166.25</v>
      </c>
      <c r="BC361" s="31">
        <v>182.16</v>
      </c>
      <c r="BD361" s="31">
        <v>177</v>
      </c>
      <c r="BE361" s="31">
        <v>185.33</v>
      </c>
      <c r="BF361" s="31"/>
      <c r="BG361">
        <v>6481</v>
      </c>
      <c r="BJ361" s="30">
        <f t="shared" si="37"/>
        <v>1720.25</v>
      </c>
      <c r="BK361" s="30">
        <f t="shared" si="38"/>
        <v>1727.75</v>
      </c>
      <c r="BL361" s="30">
        <f t="shared" si="39"/>
        <v>1697.25</v>
      </c>
      <c r="BN361" s="30">
        <f t="shared" si="40"/>
        <v>0</v>
      </c>
      <c r="BO361" s="30">
        <f t="shared" si="41"/>
        <v>0</v>
      </c>
      <c r="BP361" s="30">
        <f t="shared" si="42"/>
        <v>0</v>
      </c>
    </row>
    <row r="362" spans="1:68" x14ac:dyDescent="0.35">
      <c r="A362" s="26" t="s">
        <v>742</v>
      </c>
      <c r="B362" t="s">
        <v>6386</v>
      </c>
      <c r="C362" s="25" t="s">
        <v>108</v>
      </c>
      <c r="E362" s="31">
        <v>15.5</v>
      </c>
      <c r="F362" s="31">
        <v>161</v>
      </c>
      <c r="G362" s="31">
        <v>163.5</v>
      </c>
      <c r="H362" s="31">
        <v>152</v>
      </c>
      <c r="I362" s="31">
        <v>167</v>
      </c>
      <c r="J362" s="31">
        <v>166</v>
      </c>
      <c r="K362" s="31">
        <v>165</v>
      </c>
      <c r="L362" s="31">
        <v>188.5</v>
      </c>
      <c r="M362" s="31">
        <v>175.5</v>
      </c>
      <c r="N362" s="31">
        <v>172</v>
      </c>
      <c r="O362" s="31">
        <v>0</v>
      </c>
      <c r="P362" s="31">
        <v>0</v>
      </c>
      <c r="Q362" s="31">
        <v>0</v>
      </c>
      <c r="R362" s="31">
        <v>0</v>
      </c>
      <c r="S362" s="31">
        <v>1526</v>
      </c>
      <c r="T362" s="31"/>
      <c r="U362" s="31">
        <v>16</v>
      </c>
      <c r="V362" s="31">
        <v>134</v>
      </c>
      <c r="W362" s="31">
        <v>156</v>
      </c>
      <c r="X362" s="31">
        <v>167.5</v>
      </c>
      <c r="Y362" s="31">
        <v>141</v>
      </c>
      <c r="Z362" s="31">
        <v>167</v>
      </c>
      <c r="AA362" s="31">
        <v>163.5</v>
      </c>
      <c r="AB362" s="31">
        <v>158</v>
      </c>
      <c r="AC362" s="31">
        <v>172</v>
      </c>
      <c r="AD362" s="31">
        <v>173.5</v>
      </c>
      <c r="AE362" s="31">
        <v>0</v>
      </c>
      <c r="AF362" s="31">
        <v>0</v>
      </c>
      <c r="AG362" s="31">
        <v>0</v>
      </c>
      <c r="AH362" s="31">
        <v>0</v>
      </c>
      <c r="AI362" s="31">
        <v>1448.5</v>
      </c>
      <c r="AJ362" s="31"/>
      <c r="AK362" s="31">
        <v>17.75</v>
      </c>
      <c r="AL362" s="31">
        <v>123</v>
      </c>
      <c r="AM362" s="31">
        <v>139.5</v>
      </c>
      <c r="AN362" s="31">
        <v>148</v>
      </c>
      <c r="AO362" s="31">
        <v>168</v>
      </c>
      <c r="AP362" s="31">
        <v>135.5</v>
      </c>
      <c r="AQ362" s="31">
        <v>167</v>
      </c>
      <c r="AR362" s="31">
        <v>157.5</v>
      </c>
      <c r="AS362" s="31">
        <v>147.5</v>
      </c>
      <c r="AT362" s="31">
        <v>162</v>
      </c>
      <c r="AU362" s="31">
        <v>0</v>
      </c>
      <c r="AV362" s="31">
        <v>0</v>
      </c>
      <c r="AW362" s="31">
        <v>0</v>
      </c>
      <c r="AX362" s="31">
        <v>0</v>
      </c>
      <c r="AY362" s="31">
        <v>1365.75</v>
      </c>
      <c r="AZ362" s="31"/>
      <c r="BA362" s="31">
        <v>16.41</v>
      </c>
      <c r="BB362" s="31">
        <v>139.33000000000001</v>
      </c>
      <c r="BC362" s="31">
        <v>153</v>
      </c>
      <c r="BD362" s="31">
        <v>155.83000000000001</v>
      </c>
      <c r="BE362" s="31">
        <v>158.66</v>
      </c>
      <c r="BF362" s="31"/>
      <c r="BG362">
        <v>2848</v>
      </c>
      <c r="BJ362" s="30">
        <f t="shared" si="37"/>
        <v>1510.5</v>
      </c>
      <c r="BK362" s="30">
        <f t="shared" si="38"/>
        <v>1432.5</v>
      </c>
      <c r="BL362" s="30">
        <f t="shared" si="39"/>
        <v>1348</v>
      </c>
      <c r="BN362" s="30">
        <f t="shared" si="40"/>
        <v>0</v>
      </c>
      <c r="BO362" s="30">
        <f t="shared" si="41"/>
        <v>0</v>
      </c>
      <c r="BP362" s="30">
        <f t="shared" si="42"/>
        <v>0</v>
      </c>
    </row>
    <row r="363" spans="1:68" x14ac:dyDescent="0.35">
      <c r="A363" s="26" t="s">
        <v>744</v>
      </c>
      <c r="B363" t="s">
        <v>6378</v>
      </c>
      <c r="C363" s="25" t="s">
        <v>108</v>
      </c>
      <c r="E363" s="31">
        <v>3.75</v>
      </c>
      <c r="F363" s="31">
        <v>52</v>
      </c>
      <c r="G363" s="31">
        <v>53</v>
      </c>
      <c r="H363" s="31">
        <v>62.5</v>
      </c>
      <c r="I363" s="31">
        <v>63.5</v>
      </c>
      <c r="J363" s="31">
        <v>80</v>
      </c>
      <c r="K363" s="31">
        <v>75.5</v>
      </c>
      <c r="L363" s="31">
        <v>71</v>
      </c>
      <c r="M363" s="31">
        <v>59.5</v>
      </c>
      <c r="N363" s="31">
        <v>70</v>
      </c>
      <c r="O363" s="31">
        <v>0</v>
      </c>
      <c r="P363" s="31">
        <v>0</v>
      </c>
      <c r="Q363" s="31">
        <v>0</v>
      </c>
      <c r="R363" s="31">
        <v>0</v>
      </c>
      <c r="S363" s="31">
        <v>590.75</v>
      </c>
      <c r="T363" s="31"/>
      <c r="U363" s="31">
        <v>6.25</v>
      </c>
      <c r="V363" s="31">
        <v>50</v>
      </c>
      <c r="W363" s="31">
        <v>53</v>
      </c>
      <c r="X363" s="31">
        <v>57.5</v>
      </c>
      <c r="Y363" s="31">
        <v>61.5</v>
      </c>
      <c r="Z363" s="31">
        <v>64</v>
      </c>
      <c r="AA363" s="31">
        <v>80</v>
      </c>
      <c r="AB363" s="31">
        <v>75</v>
      </c>
      <c r="AC363" s="31">
        <v>72</v>
      </c>
      <c r="AD363" s="31">
        <v>63.5</v>
      </c>
      <c r="AE363" s="31">
        <v>0</v>
      </c>
      <c r="AF363" s="31">
        <v>0</v>
      </c>
      <c r="AG363" s="31">
        <v>0</v>
      </c>
      <c r="AH363" s="31">
        <v>0</v>
      </c>
      <c r="AI363" s="31">
        <v>582.75</v>
      </c>
      <c r="AJ363" s="31"/>
      <c r="AK363" s="31">
        <v>5.25</v>
      </c>
      <c r="AL363" s="31">
        <v>60</v>
      </c>
      <c r="AM363" s="31">
        <v>53.5</v>
      </c>
      <c r="AN363" s="31">
        <v>59</v>
      </c>
      <c r="AO363" s="31">
        <v>57</v>
      </c>
      <c r="AP363" s="31">
        <v>62</v>
      </c>
      <c r="AQ363" s="31">
        <v>61</v>
      </c>
      <c r="AR363" s="31">
        <v>83</v>
      </c>
      <c r="AS363" s="31">
        <v>76.5</v>
      </c>
      <c r="AT363" s="31">
        <v>75.5</v>
      </c>
      <c r="AU363" s="31">
        <v>0</v>
      </c>
      <c r="AV363" s="31">
        <v>0</v>
      </c>
      <c r="AW363" s="31">
        <v>0</v>
      </c>
      <c r="AX363" s="31">
        <v>0</v>
      </c>
      <c r="AY363" s="31">
        <v>592.75</v>
      </c>
      <c r="AZ363" s="31"/>
      <c r="BA363" s="31">
        <v>5.08</v>
      </c>
      <c r="BB363" s="31">
        <v>54</v>
      </c>
      <c r="BC363" s="31">
        <v>53.16</v>
      </c>
      <c r="BD363" s="31">
        <v>59.66</v>
      </c>
      <c r="BE363" s="31">
        <v>60.66</v>
      </c>
      <c r="BF363" s="31"/>
      <c r="BG363">
        <v>8209</v>
      </c>
      <c r="BJ363" s="30">
        <f t="shared" si="37"/>
        <v>587</v>
      </c>
      <c r="BK363" s="30">
        <f t="shared" si="38"/>
        <v>576.5</v>
      </c>
      <c r="BL363" s="30">
        <f t="shared" si="39"/>
        <v>587.5</v>
      </c>
      <c r="BN363" s="30">
        <f t="shared" si="40"/>
        <v>0</v>
      </c>
      <c r="BO363" s="30">
        <f t="shared" si="41"/>
        <v>0</v>
      </c>
      <c r="BP363" s="30">
        <f t="shared" si="42"/>
        <v>0</v>
      </c>
    </row>
    <row r="364" spans="1:68" x14ac:dyDescent="0.35">
      <c r="A364" s="26" t="s">
        <v>746</v>
      </c>
      <c r="B364" t="s">
        <v>6370</v>
      </c>
      <c r="C364" s="25" t="s">
        <v>108</v>
      </c>
      <c r="E364" s="31">
        <v>51.25</v>
      </c>
      <c r="F364" s="31">
        <v>423</v>
      </c>
      <c r="G364" s="31">
        <v>409.5</v>
      </c>
      <c r="H364" s="31">
        <v>431</v>
      </c>
      <c r="I364" s="31">
        <v>445</v>
      </c>
      <c r="J364" s="31">
        <v>452.5</v>
      </c>
      <c r="K364" s="31">
        <v>468.5</v>
      </c>
      <c r="L364" s="31">
        <v>478.5</v>
      </c>
      <c r="M364" s="31">
        <v>451.5</v>
      </c>
      <c r="N364" s="31">
        <v>423</v>
      </c>
      <c r="O364" s="31">
        <v>0</v>
      </c>
      <c r="P364" s="31">
        <v>0</v>
      </c>
      <c r="Q364" s="31">
        <v>0</v>
      </c>
      <c r="R364" s="31">
        <v>0</v>
      </c>
      <c r="S364" s="31">
        <v>4033.75</v>
      </c>
      <c r="T364" s="31"/>
      <c r="U364" s="31">
        <v>49.25</v>
      </c>
      <c r="V364" s="31">
        <v>358</v>
      </c>
      <c r="W364" s="31">
        <v>411</v>
      </c>
      <c r="X364" s="31">
        <v>403.5</v>
      </c>
      <c r="Y364" s="31">
        <v>409.5</v>
      </c>
      <c r="Z364" s="31">
        <v>419.5</v>
      </c>
      <c r="AA364" s="31">
        <v>433.5</v>
      </c>
      <c r="AB364" s="31">
        <v>454</v>
      </c>
      <c r="AC364" s="31">
        <v>462</v>
      </c>
      <c r="AD364" s="31">
        <v>439.5</v>
      </c>
      <c r="AE364" s="31">
        <v>0</v>
      </c>
      <c r="AF364" s="31">
        <v>0</v>
      </c>
      <c r="AG364" s="31">
        <v>0</v>
      </c>
      <c r="AH364" s="31">
        <v>0</v>
      </c>
      <c r="AI364" s="31">
        <v>3839.75</v>
      </c>
      <c r="AJ364" s="31"/>
      <c r="AK364" s="31">
        <v>35.75</v>
      </c>
      <c r="AL364" s="31">
        <v>350.5</v>
      </c>
      <c r="AM364" s="31">
        <v>353</v>
      </c>
      <c r="AN364" s="31">
        <v>413</v>
      </c>
      <c r="AO364" s="31">
        <v>390.5</v>
      </c>
      <c r="AP364" s="31">
        <v>398.5</v>
      </c>
      <c r="AQ364" s="31">
        <v>411</v>
      </c>
      <c r="AR364" s="31">
        <v>417</v>
      </c>
      <c r="AS364" s="31">
        <v>442.5</v>
      </c>
      <c r="AT364" s="31">
        <v>448</v>
      </c>
      <c r="AU364" s="31">
        <v>0</v>
      </c>
      <c r="AV364" s="31">
        <v>0</v>
      </c>
      <c r="AW364" s="31">
        <v>0</v>
      </c>
      <c r="AX364" s="31">
        <v>0</v>
      </c>
      <c r="AY364" s="31">
        <v>3659.75</v>
      </c>
      <c r="AZ364" s="31"/>
      <c r="BA364" s="31">
        <v>45.41</v>
      </c>
      <c r="BB364" s="31">
        <v>377.16</v>
      </c>
      <c r="BC364" s="31">
        <v>391.16</v>
      </c>
      <c r="BD364" s="31">
        <v>415.83</v>
      </c>
      <c r="BE364" s="31">
        <v>415</v>
      </c>
      <c r="BF364" s="31"/>
      <c r="BG364">
        <v>1315</v>
      </c>
      <c r="BJ364" s="30">
        <f t="shared" si="37"/>
        <v>3982.5</v>
      </c>
      <c r="BK364" s="30">
        <f t="shared" si="38"/>
        <v>3790.5</v>
      </c>
      <c r="BL364" s="30">
        <f t="shared" si="39"/>
        <v>3624</v>
      </c>
      <c r="BN364" s="30">
        <f t="shared" si="40"/>
        <v>0</v>
      </c>
      <c r="BO364" s="30">
        <f t="shared" si="41"/>
        <v>0</v>
      </c>
      <c r="BP364" s="30">
        <f t="shared" si="42"/>
        <v>0</v>
      </c>
    </row>
    <row r="365" spans="1:68" x14ac:dyDescent="0.35">
      <c r="A365" s="26" t="s">
        <v>748</v>
      </c>
      <c r="B365" t="s">
        <v>6362</v>
      </c>
      <c r="C365" s="25" t="s">
        <v>108</v>
      </c>
      <c r="E365" s="31">
        <v>2</v>
      </c>
      <c r="F365" s="31">
        <v>25.5</v>
      </c>
      <c r="G365" s="31">
        <v>35.5</v>
      </c>
      <c r="H365" s="31">
        <v>29</v>
      </c>
      <c r="I365" s="31">
        <v>20.5</v>
      </c>
      <c r="J365" s="31">
        <v>30.5</v>
      </c>
      <c r="K365" s="31">
        <v>26.5</v>
      </c>
      <c r="L365" s="31">
        <v>37</v>
      </c>
      <c r="M365" s="31">
        <v>30</v>
      </c>
      <c r="N365" s="31">
        <v>37</v>
      </c>
      <c r="O365" s="31">
        <v>0</v>
      </c>
      <c r="P365" s="31">
        <v>0</v>
      </c>
      <c r="Q365" s="31">
        <v>0</v>
      </c>
      <c r="R365" s="31">
        <v>0</v>
      </c>
      <c r="S365" s="31">
        <v>273.5</v>
      </c>
      <c r="T365" s="31"/>
      <c r="U365" s="31">
        <v>1.75</v>
      </c>
      <c r="V365" s="31">
        <v>32.5</v>
      </c>
      <c r="W365" s="31">
        <v>25</v>
      </c>
      <c r="X365" s="31">
        <v>33.5</v>
      </c>
      <c r="Y365" s="31">
        <v>29.5</v>
      </c>
      <c r="Z365" s="31">
        <v>19.5</v>
      </c>
      <c r="AA365" s="31">
        <v>30.5</v>
      </c>
      <c r="AB365" s="31">
        <v>24</v>
      </c>
      <c r="AC365" s="31">
        <v>35</v>
      </c>
      <c r="AD365" s="31">
        <v>32.5</v>
      </c>
      <c r="AE365" s="31">
        <v>0</v>
      </c>
      <c r="AF365" s="31">
        <v>0</v>
      </c>
      <c r="AG365" s="31">
        <v>0</v>
      </c>
      <c r="AH365" s="31">
        <v>0</v>
      </c>
      <c r="AI365" s="31">
        <v>263.75</v>
      </c>
      <c r="AJ365" s="31"/>
      <c r="AK365" s="31">
        <v>3.75</v>
      </c>
      <c r="AL365" s="31">
        <v>43.5</v>
      </c>
      <c r="AM365" s="31">
        <v>34.5</v>
      </c>
      <c r="AN365" s="31">
        <v>24</v>
      </c>
      <c r="AO365" s="31">
        <v>36.5</v>
      </c>
      <c r="AP365" s="31">
        <v>31</v>
      </c>
      <c r="AQ365" s="31">
        <v>18</v>
      </c>
      <c r="AR365" s="31">
        <v>33</v>
      </c>
      <c r="AS365" s="31">
        <v>23.5</v>
      </c>
      <c r="AT365" s="31">
        <v>35</v>
      </c>
      <c r="AU365" s="31">
        <v>0</v>
      </c>
      <c r="AV365" s="31">
        <v>0</v>
      </c>
      <c r="AW365" s="31">
        <v>0</v>
      </c>
      <c r="AX365" s="31">
        <v>0</v>
      </c>
      <c r="AY365" s="31">
        <v>282.75</v>
      </c>
      <c r="AZ365" s="31"/>
      <c r="BA365" s="31">
        <v>2.5</v>
      </c>
      <c r="BB365" s="31">
        <v>33.83</v>
      </c>
      <c r="BC365" s="31">
        <v>31.66</v>
      </c>
      <c r="BD365" s="31">
        <v>28.83</v>
      </c>
      <c r="BE365" s="31">
        <v>28.83</v>
      </c>
      <c r="BF365" s="31"/>
      <c r="BG365">
        <v>8499</v>
      </c>
      <c r="BJ365" s="30">
        <f t="shared" si="37"/>
        <v>271.5</v>
      </c>
      <c r="BK365" s="30">
        <f t="shared" si="38"/>
        <v>262</v>
      </c>
      <c r="BL365" s="30">
        <f t="shared" si="39"/>
        <v>279</v>
      </c>
      <c r="BN365" s="30">
        <f t="shared" si="40"/>
        <v>0</v>
      </c>
      <c r="BO365" s="30">
        <f t="shared" si="41"/>
        <v>0</v>
      </c>
      <c r="BP365" s="30">
        <f t="shared" si="42"/>
        <v>0</v>
      </c>
    </row>
    <row r="366" spans="1:68" x14ac:dyDescent="0.35">
      <c r="A366" s="26" t="s">
        <v>750</v>
      </c>
      <c r="B366" t="s">
        <v>6354</v>
      </c>
      <c r="C366" s="25" t="s">
        <v>108</v>
      </c>
      <c r="E366" s="31">
        <v>43.25</v>
      </c>
      <c r="F366" s="31">
        <v>358</v>
      </c>
      <c r="G366" s="31">
        <v>360</v>
      </c>
      <c r="H366" s="31">
        <v>407</v>
      </c>
      <c r="I366" s="31">
        <v>386.5</v>
      </c>
      <c r="J366" s="31">
        <v>343</v>
      </c>
      <c r="K366" s="31">
        <v>407.5</v>
      </c>
      <c r="L366" s="31">
        <v>379</v>
      </c>
      <c r="M366" s="31">
        <v>370.5</v>
      </c>
      <c r="N366" s="31">
        <v>407</v>
      </c>
      <c r="O366" s="31">
        <v>0</v>
      </c>
      <c r="P366" s="31">
        <v>0</v>
      </c>
      <c r="Q366" s="31">
        <v>0</v>
      </c>
      <c r="R366" s="31">
        <v>0</v>
      </c>
      <c r="S366" s="31">
        <v>3461.75</v>
      </c>
      <c r="T366" s="31"/>
      <c r="U366" s="31">
        <v>44.25</v>
      </c>
      <c r="V366" s="31">
        <v>192</v>
      </c>
      <c r="W366" s="31">
        <v>386.5</v>
      </c>
      <c r="X366" s="31">
        <v>365</v>
      </c>
      <c r="Y366" s="31">
        <v>412</v>
      </c>
      <c r="Z366" s="31">
        <v>384</v>
      </c>
      <c r="AA366" s="31">
        <v>336</v>
      </c>
      <c r="AB366" s="31">
        <v>415</v>
      </c>
      <c r="AC366" s="31">
        <v>385</v>
      </c>
      <c r="AD366" s="31">
        <v>370</v>
      </c>
      <c r="AE366" s="31">
        <v>0</v>
      </c>
      <c r="AF366" s="31">
        <v>0</v>
      </c>
      <c r="AG366" s="31">
        <v>0</v>
      </c>
      <c r="AH366" s="31">
        <v>0</v>
      </c>
      <c r="AI366" s="31">
        <v>3289.75</v>
      </c>
      <c r="AJ366" s="31"/>
      <c r="AK366" s="31">
        <v>43.5</v>
      </c>
      <c r="AL366" s="31">
        <v>218</v>
      </c>
      <c r="AM366" s="31">
        <v>385.5</v>
      </c>
      <c r="AN366" s="31">
        <v>377</v>
      </c>
      <c r="AO366" s="31">
        <v>364</v>
      </c>
      <c r="AP366" s="31">
        <v>390</v>
      </c>
      <c r="AQ366" s="31">
        <v>386.5</v>
      </c>
      <c r="AR366" s="31">
        <v>339.5</v>
      </c>
      <c r="AS366" s="31">
        <v>423</v>
      </c>
      <c r="AT366" s="31">
        <v>392</v>
      </c>
      <c r="AU366" s="31">
        <v>0</v>
      </c>
      <c r="AV366" s="31">
        <v>0</v>
      </c>
      <c r="AW366" s="31">
        <v>0</v>
      </c>
      <c r="AX366" s="31">
        <v>0</v>
      </c>
      <c r="AY366" s="31">
        <v>3319</v>
      </c>
      <c r="AZ366" s="31"/>
      <c r="BA366" s="31">
        <v>43.66</v>
      </c>
      <c r="BB366" s="31">
        <v>256</v>
      </c>
      <c r="BC366" s="31">
        <v>377.33</v>
      </c>
      <c r="BD366" s="31">
        <v>383</v>
      </c>
      <c r="BE366" s="31">
        <v>387.5</v>
      </c>
      <c r="BF366" s="31"/>
      <c r="BG366">
        <v>9386</v>
      </c>
      <c r="BJ366" s="30">
        <f t="shared" si="37"/>
        <v>3418.5</v>
      </c>
      <c r="BK366" s="30">
        <f t="shared" si="38"/>
        <v>3245.5</v>
      </c>
      <c r="BL366" s="30">
        <f t="shared" si="39"/>
        <v>3275.5</v>
      </c>
      <c r="BN366" s="30">
        <f t="shared" si="40"/>
        <v>0</v>
      </c>
      <c r="BO366" s="30">
        <f t="shared" si="41"/>
        <v>0</v>
      </c>
      <c r="BP366" s="30">
        <f t="shared" si="42"/>
        <v>0</v>
      </c>
    </row>
    <row r="367" spans="1:68" x14ac:dyDescent="0.35">
      <c r="A367" s="26" t="s">
        <v>752</v>
      </c>
      <c r="B367" t="s">
        <v>6346</v>
      </c>
      <c r="C367" s="25" t="s">
        <v>108</v>
      </c>
      <c r="E367" s="31">
        <v>42.25</v>
      </c>
      <c r="F367" s="31">
        <v>331.25</v>
      </c>
      <c r="G367" s="31">
        <v>357.5</v>
      </c>
      <c r="H367" s="31">
        <v>340.5</v>
      </c>
      <c r="I367" s="31">
        <v>336</v>
      </c>
      <c r="J367" s="31">
        <v>319.5</v>
      </c>
      <c r="K367" s="31">
        <v>301.5</v>
      </c>
      <c r="L367" s="31">
        <v>357</v>
      </c>
      <c r="M367" s="31">
        <v>363</v>
      </c>
      <c r="N367" s="31">
        <v>344</v>
      </c>
      <c r="O367" s="31">
        <v>0</v>
      </c>
      <c r="P367" s="31">
        <v>0</v>
      </c>
      <c r="Q367" s="31">
        <v>0</v>
      </c>
      <c r="R367" s="31">
        <v>0</v>
      </c>
      <c r="S367" s="31">
        <v>3092.5</v>
      </c>
      <c r="T367" s="31"/>
      <c r="U367" s="31">
        <v>43.75</v>
      </c>
      <c r="V367" s="31">
        <v>335.25</v>
      </c>
      <c r="W367" s="31">
        <v>333</v>
      </c>
      <c r="X367" s="31">
        <v>360</v>
      </c>
      <c r="Y367" s="31">
        <v>352.5</v>
      </c>
      <c r="Z367" s="31">
        <v>323.5</v>
      </c>
      <c r="AA367" s="31">
        <v>328</v>
      </c>
      <c r="AB367" s="31">
        <v>292</v>
      </c>
      <c r="AC367" s="31">
        <v>368.5</v>
      </c>
      <c r="AD367" s="31">
        <v>354</v>
      </c>
      <c r="AE367" s="31">
        <v>0</v>
      </c>
      <c r="AF367" s="31">
        <v>0</v>
      </c>
      <c r="AG367" s="31">
        <v>0</v>
      </c>
      <c r="AH367" s="31">
        <v>0</v>
      </c>
      <c r="AI367" s="31">
        <v>3090.5</v>
      </c>
      <c r="AJ367" s="31"/>
      <c r="AK367" s="31">
        <v>48.75</v>
      </c>
      <c r="AL367" s="31">
        <v>337</v>
      </c>
      <c r="AM367" s="31">
        <v>351</v>
      </c>
      <c r="AN367" s="31">
        <v>326.5</v>
      </c>
      <c r="AO367" s="31">
        <v>357.5</v>
      </c>
      <c r="AP367" s="31">
        <v>348</v>
      </c>
      <c r="AQ367" s="31">
        <v>321.5</v>
      </c>
      <c r="AR367" s="31">
        <v>318</v>
      </c>
      <c r="AS367" s="31">
        <v>290</v>
      </c>
      <c r="AT367" s="31">
        <v>359.5</v>
      </c>
      <c r="AU367" s="31">
        <v>0</v>
      </c>
      <c r="AV367" s="31">
        <v>0</v>
      </c>
      <c r="AW367" s="31">
        <v>0</v>
      </c>
      <c r="AX367" s="31">
        <v>0</v>
      </c>
      <c r="AY367" s="31">
        <v>3057.75</v>
      </c>
      <c r="AZ367" s="31"/>
      <c r="BA367" s="31">
        <v>44.91</v>
      </c>
      <c r="BB367" s="31">
        <v>334.5</v>
      </c>
      <c r="BC367" s="31">
        <v>347.16</v>
      </c>
      <c r="BD367" s="31">
        <v>342.33</v>
      </c>
      <c r="BE367" s="31">
        <v>348.66</v>
      </c>
      <c r="BF367" s="31"/>
      <c r="BG367">
        <v>568</v>
      </c>
      <c r="BJ367" s="30">
        <f t="shared" si="37"/>
        <v>3050.25</v>
      </c>
      <c r="BK367" s="30">
        <f t="shared" si="38"/>
        <v>3046.75</v>
      </c>
      <c r="BL367" s="30">
        <f t="shared" si="39"/>
        <v>3009</v>
      </c>
      <c r="BN367" s="30">
        <f t="shared" si="40"/>
        <v>0</v>
      </c>
      <c r="BO367" s="30">
        <f t="shared" si="41"/>
        <v>0</v>
      </c>
      <c r="BP367" s="30">
        <f t="shared" si="42"/>
        <v>0</v>
      </c>
    </row>
    <row r="368" spans="1:68" x14ac:dyDescent="0.35">
      <c r="A368" s="26" t="s">
        <v>754</v>
      </c>
      <c r="B368" t="s">
        <v>6338</v>
      </c>
      <c r="C368" s="25" t="s">
        <v>108</v>
      </c>
      <c r="E368" s="31">
        <v>57.75</v>
      </c>
      <c r="F368" s="31">
        <v>193.5</v>
      </c>
      <c r="G368" s="31">
        <v>337</v>
      </c>
      <c r="H368" s="31">
        <v>392.5</v>
      </c>
      <c r="I368" s="31">
        <v>369.5</v>
      </c>
      <c r="J368" s="31">
        <v>379</v>
      </c>
      <c r="K368" s="31">
        <v>380</v>
      </c>
      <c r="L368" s="31">
        <v>363.5</v>
      </c>
      <c r="M368" s="31">
        <v>396.5</v>
      </c>
      <c r="N368" s="31">
        <v>391.5</v>
      </c>
      <c r="O368" s="31">
        <v>0</v>
      </c>
      <c r="P368" s="31">
        <v>0</v>
      </c>
      <c r="Q368" s="31">
        <v>0</v>
      </c>
      <c r="R368" s="31">
        <v>0</v>
      </c>
      <c r="S368" s="31">
        <v>3260.75</v>
      </c>
      <c r="T368" s="31"/>
      <c r="U368" s="31">
        <v>59.5</v>
      </c>
      <c r="V368" s="31">
        <v>175.5</v>
      </c>
      <c r="W368" s="31">
        <v>326.5</v>
      </c>
      <c r="X368" s="31">
        <v>338.5</v>
      </c>
      <c r="Y368" s="31">
        <v>392</v>
      </c>
      <c r="Z368" s="31">
        <v>358.5</v>
      </c>
      <c r="AA368" s="31">
        <v>377</v>
      </c>
      <c r="AB368" s="31">
        <v>373.5</v>
      </c>
      <c r="AC368" s="31">
        <v>365</v>
      </c>
      <c r="AD368" s="31">
        <v>403.5</v>
      </c>
      <c r="AE368" s="31">
        <v>0</v>
      </c>
      <c r="AF368" s="31">
        <v>0</v>
      </c>
      <c r="AG368" s="31">
        <v>0</v>
      </c>
      <c r="AH368" s="31">
        <v>0</v>
      </c>
      <c r="AI368" s="31">
        <v>3169.5</v>
      </c>
      <c r="AJ368" s="31"/>
      <c r="AK368" s="31">
        <v>61</v>
      </c>
      <c r="AL368" s="31">
        <v>200</v>
      </c>
      <c r="AM368" s="31">
        <v>307</v>
      </c>
      <c r="AN368" s="31">
        <v>328.5</v>
      </c>
      <c r="AO368" s="31">
        <v>335.5</v>
      </c>
      <c r="AP368" s="31">
        <v>372</v>
      </c>
      <c r="AQ368" s="31">
        <v>352.5</v>
      </c>
      <c r="AR368" s="31">
        <v>389.5</v>
      </c>
      <c r="AS368" s="31">
        <v>387.5</v>
      </c>
      <c r="AT368" s="31">
        <v>365.5</v>
      </c>
      <c r="AU368" s="31">
        <v>0</v>
      </c>
      <c r="AV368" s="31">
        <v>0</v>
      </c>
      <c r="AW368" s="31">
        <v>0</v>
      </c>
      <c r="AX368" s="31">
        <v>0</v>
      </c>
      <c r="AY368" s="31">
        <v>3099</v>
      </c>
      <c r="AZ368" s="31"/>
      <c r="BA368" s="31">
        <v>59.41</v>
      </c>
      <c r="BB368" s="31">
        <v>189.66</v>
      </c>
      <c r="BC368" s="31">
        <v>323.5</v>
      </c>
      <c r="BD368" s="31">
        <v>353.16</v>
      </c>
      <c r="BE368" s="31">
        <v>365.66</v>
      </c>
      <c r="BF368" s="31"/>
      <c r="BG368">
        <v>7765</v>
      </c>
      <c r="BJ368" s="30">
        <f t="shared" si="37"/>
        <v>3203</v>
      </c>
      <c r="BK368" s="30">
        <f t="shared" si="38"/>
        <v>3110</v>
      </c>
      <c r="BL368" s="30">
        <f t="shared" si="39"/>
        <v>3038</v>
      </c>
      <c r="BN368" s="30">
        <f t="shared" si="40"/>
        <v>0</v>
      </c>
      <c r="BO368" s="30">
        <f t="shared" si="41"/>
        <v>0</v>
      </c>
      <c r="BP368" s="30">
        <f t="shared" si="42"/>
        <v>0</v>
      </c>
    </row>
    <row r="369" spans="1:68" x14ac:dyDescent="0.35">
      <c r="A369" s="26" t="s">
        <v>756</v>
      </c>
      <c r="B369" t="s">
        <v>6330</v>
      </c>
      <c r="C369" s="25" t="s">
        <v>108</v>
      </c>
      <c r="E369" s="31">
        <v>4.25</v>
      </c>
      <c r="F369" s="31">
        <v>55</v>
      </c>
      <c r="G369" s="31">
        <v>49</v>
      </c>
      <c r="H369" s="31">
        <v>61</v>
      </c>
      <c r="I369" s="31">
        <v>53.5</v>
      </c>
      <c r="J369" s="31">
        <v>46.5</v>
      </c>
      <c r="K369" s="31">
        <v>47</v>
      </c>
      <c r="L369" s="31">
        <v>45</v>
      </c>
      <c r="M369" s="31">
        <v>50.5</v>
      </c>
      <c r="N369" s="31">
        <v>49</v>
      </c>
      <c r="O369" s="31">
        <v>0</v>
      </c>
      <c r="P369" s="31">
        <v>0</v>
      </c>
      <c r="Q369" s="31">
        <v>0</v>
      </c>
      <c r="R369" s="31">
        <v>0</v>
      </c>
      <c r="S369" s="31">
        <v>460.75</v>
      </c>
      <c r="T369" s="31"/>
      <c r="U369" s="31">
        <v>4.5</v>
      </c>
      <c r="V369" s="31">
        <v>45</v>
      </c>
      <c r="W369" s="31">
        <v>50</v>
      </c>
      <c r="X369" s="31">
        <v>48</v>
      </c>
      <c r="Y369" s="31">
        <v>60</v>
      </c>
      <c r="Z369" s="31">
        <v>56</v>
      </c>
      <c r="AA369" s="31">
        <v>45.5</v>
      </c>
      <c r="AB369" s="31">
        <v>50.5</v>
      </c>
      <c r="AC369" s="31">
        <v>45.5</v>
      </c>
      <c r="AD369" s="31">
        <v>52</v>
      </c>
      <c r="AE369" s="31">
        <v>0</v>
      </c>
      <c r="AF369" s="31">
        <v>0</v>
      </c>
      <c r="AG369" s="31">
        <v>0</v>
      </c>
      <c r="AH369" s="31">
        <v>0</v>
      </c>
      <c r="AI369" s="31">
        <v>457</v>
      </c>
      <c r="AJ369" s="31"/>
      <c r="AK369" s="31">
        <v>6</v>
      </c>
      <c r="AL369" s="31">
        <v>46.5</v>
      </c>
      <c r="AM369" s="31">
        <v>48</v>
      </c>
      <c r="AN369" s="31">
        <v>49.5</v>
      </c>
      <c r="AO369" s="31">
        <v>52.5</v>
      </c>
      <c r="AP369" s="31">
        <v>65.5</v>
      </c>
      <c r="AQ369" s="31">
        <v>58.5</v>
      </c>
      <c r="AR369" s="31">
        <v>51</v>
      </c>
      <c r="AS369" s="31">
        <v>48.5</v>
      </c>
      <c r="AT369" s="31">
        <v>45</v>
      </c>
      <c r="AU369" s="31">
        <v>0</v>
      </c>
      <c r="AV369" s="31">
        <v>0</v>
      </c>
      <c r="AW369" s="31">
        <v>0</v>
      </c>
      <c r="AX369" s="31">
        <v>0</v>
      </c>
      <c r="AY369" s="31">
        <v>471</v>
      </c>
      <c r="AZ369" s="31"/>
      <c r="BA369" s="31">
        <v>4.91</v>
      </c>
      <c r="BB369" s="31">
        <v>48.83</v>
      </c>
      <c r="BC369" s="31">
        <v>49</v>
      </c>
      <c r="BD369" s="31">
        <v>52.83</v>
      </c>
      <c r="BE369" s="31">
        <v>55.33</v>
      </c>
      <c r="BF369" s="31"/>
      <c r="BG369">
        <v>13217</v>
      </c>
      <c r="BJ369" s="30">
        <f t="shared" si="37"/>
        <v>456.5</v>
      </c>
      <c r="BK369" s="30">
        <f t="shared" si="38"/>
        <v>452.5</v>
      </c>
      <c r="BL369" s="30">
        <f t="shared" si="39"/>
        <v>465</v>
      </c>
      <c r="BN369" s="30">
        <f t="shared" si="40"/>
        <v>0</v>
      </c>
      <c r="BO369" s="30">
        <f t="shared" si="41"/>
        <v>0</v>
      </c>
      <c r="BP369" s="30">
        <f t="shared" si="42"/>
        <v>0</v>
      </c>
    </row>
    <row r="370" spans="1:68" x14ac:dyDescent="0.35">
      <c r="A370" s="26" t="s">
        <v>758</v>
      </c>
      <c r="B370" t="s">
        <v>6322</v>
      </c>
      <c r="C370" s="25" t="s">
        <v>108</v>
      </c>
      <c r="E370" s="31">
        <v>1.5</v>
      </c>
      <c r="F370" s="31">
        <v>41.5</v>
      </c>
      <c r="G370" s="31">
        <v>35</v>
      </c>
      <c r="H370" s="31">
        <v>63</v>
      </c>
      <c r="I370" s="31">
        <v>62</v>
      </c>
      <c r="J370" s="31">
        <v>55.5</v>
      </c>
      <c r="K370" s="31">
        <v>67.5</v>
      </c>
      <c r="L370" s="31">
        <v>60</v>
      </c>
      <c r="M370" s="31">
        <v>76</v>
      </c>
      <c r="N370" s="31">
        <v>60.5</v>
      </c>
      <c r="O370" s="31">
        <v>0</v>
      </c>
      <c r="P370" s="31">
        <v>0</v>
      </c>
      <c r="Q370" s="31">
        <v>0</v>
      </c>
      <c r="R370" s="31">
        <v>0</v>
      </c>
      <c r="S370" s="31">
        <v>522.5</v>
      </c>
      <c r="T370" s="31"/>
      <c r="U370" s="31">
        <v>3.75</v>
      </c>
      <c r="V370" s="31">
        <v>35</v>
      </c>
      <c r="W370" s="31">
        <v>47</v>
      </c>
      <c r="X370" s="31">
        <v>39</v>
      </c>
      <c r="Y370" s="31">
        <v>65</v>
      </c>
      <c r="Z370" s="31">
        <v>66</v>
      </c>
      <c r="AA370" s="31">
        <v>56</v>
      </c>
      <c r="AB370" s="31">
        <v>70.5</v>
      </c>
      <c r="AC370" s="31">
        <v>63</v>
      </c>
      <c r="AD370" s="31">
        <v>80.5</v>
      </c>
      <c r="AE370" s="31">
        <v>0</v>
      </c>
      <c r="AF370" s="31">
        <v>0</v>
      </c>
      <c r="AG370" s="31">
        <v>0</v>
      </c>
      <c r="AH370" s="31">
        <v>0</v>
      </c>
      <c r="AI370" s="31">
        <v>525.75</v>
      </c>
      <c r="AJ370" s="31"/>
      <c r="AK370" s="31">
        <v>2.75</v>
      </c>
      <c r="AL370" s="31">
        <v>33.25</v>
      </c>
      <c r="AM370" s="31">
        <v>32</v>
      </c>
      <c r="AN370" s="31">
        <v>48.5</v>
      </c>
      <c r="AO370" s="31">
        <v>38.5</v>
      </c>
      <c r="AP370" s="31">
        <v>65</v>
      </c>
      <c r="AQ370" s="31">
        <v>68</v>
      </c>
      <c r="AR370" s="31">
        <v>55</v>
      </c>
      <c r="AS370" s="31">
        <v>75</v>
      </c>
      <c r="AT370" s="31">
        <v>67</v>
      </c>
      <c r="AU370" s="31">
        <v>0</v>
      </c>
      <c r="AV370" s="31">
        <v>0</v>
      </c>
      <c r="AW370" s="31">
        <v>0</v>
      </c>
      <c r="AX370" s="31">
        <v>0</v>
      </c>
      <c r="AY370" s="31">
        <v>485</v>
      </c>
      <c r="AZ370" s="31"/>
      <c r="BA370" s="31">
        <v>2.66</v>
      </c>
      <c r="BB370" s="31">
        <v>36.58</v>
      </c>
      <c r="BC370" s="31">
        <v>38</v>
      </c>
      <c r="BD370" s="31">
        <v>50.16</v>
      </c>
      <c r="BE370" s="31">
        <v>55.16</v>
      </c>
      <c r="BF370" s="31"/>
      <c r="BG370">
        <v>9395</v>
      </c>
      <c r="BJ370" s="30">
        <f t="shared" si="37"/>
        <v>521</v>
      </c>
      <c r="BK370" s="30">
        <f t="shared" si="38"/>
        <v>522</v>
      </c>
      <c r="BL370" s="30">
        <f t="shared" si="39"/>
        <v>482.25</v>
      </c>
      <c r="BN370" s="30">
        <f t="shared" si="40"/>
        <v>0</v>
      </c>
      <c r="BO370" s="30">
        <f t="shared" si="41"/>
        <v>0</v>
      </c>
      <c r="BP370" s="30">
        <f t="shared" si="42"/>
        <v>0</v>
      </c>
    </row>
    <row r="371" spans="1:68" x14ac:dyDescent="0.35">
      <c r="A371" s="26" t="s">
        <v>760</v>
      </c>
      <c r="B371" t="s">
        <v>6313</v>
      </c>
      <c r="C371" s="25" t="s">
        <v>108</v>
      </c>
      <c r="E371" s="31">
        <v>44</v>
      </c>
      <c r="F371" s="31">
        <v>266</v>
      </c>
      <c r="G371" s="31">
        <v>519</v>
      </c>
      <c r="H371" s="31">
        <v>589</v>
      </c>
      <c r="I371" s="31">
        <v>543.5</v>
      </c>
      <c r="J371" s="31">
        <v>556</v>
      </c>
      <c r="K371" s="31">
        <v>574</v>
      </c>
      <c r="L371" s="31">
        <v>561</v>
      </c>
      <c r="M371" s="31">
        <v>556.5</v>
      </c>
      <c r="N371" s="31">
        <v>606.5</v>
      </c>
      <c r="O371" s="31">
        <v>0</v>
      </c>
      <c r="P371" s="31">
        <v>0</v>
      </c>
      <c r="Q371" s="31">
        <v>0</v>
      </c>
      <c r="R371" s="31">
        <v>0</v>
      </c>
      <c r="S371" s="31">
        <v>4815.5</v>
      </c>
      <c r="T371" s="31"/>
      <c r="U371" s="31">
        <v>46.5</v>
      </c>
      <c r="V371" s="31">
        <v>273.75</v>
      </c>
      <c r="W371" s="31">
        <v>531</v>
      </c>
      <c r="X371" s="31">
        <v>517</v>
      </c>
      <c r="Y371" s="31">
        <v>581.5</v>
      </c>
      <c r="Z371" s="31">
        <v>530.5</v>
      </c>
      <c r="AA371" s="31">
        <v>549</v>
      </c>
      <c r="AB371" s="31">
        <v>571.5</v>
      </c>
      <c r="AC371" s="31">
        <v>567</v>
      </c>
      <c r="AD371" s="31">
        <v>546.5</v>
      </c>
      <c r="AE371" s="31">
        <v>0</v>
      </c>
      <c r="AF371" s="31">
        <v>0</v>
      </c>
      <c r="AG371" s="31">
        <v>0</v>
      </c>
      <c r="AH371" s="31">
        <v>0</v>
      </c>
      <c r="AI371" s="31">
        <v>4714.25</v>
      </c>
      <c r="AJ371" s="31"/>
      <c r="AK371" s="31">
        <v>59.25</v>
      </c>
      <c r="AL371" s="31">
        <v>260.25</v>
      </c>
      <c r="AM371" s="31">
        <v>557.5</v>
      </c>
      <c r="AN371" s="31">
        <v>519.5</v>
      </c>
      <c r="AO371" s="31">
        <v>512</v>
      </c>
      <c r="AP371" s="31">
        <v>575.5</v>
      </c>
      <c r="AQ371" s="31">
        <v>536.5</v>
      </c>
      <c r="AR371" s="31">
        <v>532</v>
      </c>
      <c r="AS371" s="31">
        <v>583</v>
      </c>
      <c r="AT371" s="31">
        <v>576.5</v>
      </c>
      <c r="AU371" s="31">
        <v>0</v>
      </c>
      <c r="AV371" s="31">
        <v>0</v>
      </c>
      <c r="AW371" s="31">
        <v>0</v>
      </c>
      <c r="AX371" s="31">
        <v>0</v>
      </c>
      <c r="AY371" s="31">
        <v>4712</v>
      </c>
      <c r="AZ371" s="31"/>
      <c r="BA371" s="31">
        <v>49.91</v>
      </c>
      <c r="BB371" s="31">
        <v>266.66000000000003</v>
      </c>
      <c r="BC371" s="31">
        <v>535.83000000000004</v>
      </c>
      <c r="BD371" s="31">
        <v>541.83000000000004</v>
      </c>
      <c r="BE371" s="31">
        <v>545.66</v>
      </c>
      <c r="BF371" s="31"/>
      <c r="BG371">
        <v>4092</v>
      </c>
      <c r="BJ371" s="30">
        <f t="shared" si="37"/>
        <v>4771.5</v>
      </c>
      <c r="BK371" s="30">
        <f t="shared" si="38"/>
        <v>4667.75</v>
      </c>
      <c r="BL371" s="30">
        <f t="shared" si="39"/>
        <v>4652.75</v>
      </c>
      <c r="BN371" s="30">
        <f t="shared" si="40"/>
        <v>0</v>
      </c>
      <c r="BO371" s="30">
        <f t="shared" si="41"/>
        <v>0</v>
      </c>
      <c r="BP371" s="30">
        <f t="shared" si="42"/>
        <v>0</v>
      </c>
    </row>
    <row r="372" spans="1:68" x14ac:dyDescent="0.35">
      <c r="A372" s="26" t="s">
        <v>762</v>
      </c>
      <c r="B372" t="s">
        <v>6305</v>
      </c>
      <c r="C372" s="25" t="s">
        <v>108</v>
      </c>
      <c r="E372" s="31">
        <v>14.25</v>
      </c>
      <c r="F372" s="31">
        <v>153.5</v>
      </c>
      <c r="G372" s="31">
        <v>150.5</v>
      </c>
      <c r="H372" s="31">
        <v>155.5</v>
      </c>
      <c r="I372" s="31">
        <v>181.5</v>
      </c>
      <c r="J372" s="31">
        <v>151</v>
      </c>
      <c r="K372" s="31">
        <v>162.5</v>
      </c>
      <c r="L372" s="31">
        <v>174</v>
      </c>
      <c r="M372" s="31">
        <v>158.5</v>
      </c>
      <c r="N372" s="31">
        <v>146.5</v>
      </c>
      <c r="O372" s="31">
        <v>0</v>
      </c>
      <c r="P372" s="31">
        <v>0</v>
      </c>
      <c r="Q372" s="31">
        <v>0</v>
      </c>
      <c r="R372" s="31">
        <v>0</v>
      </c>
      <c r="S372" s="31">
        <v>1447.75</v>
      </c>
      <c r="T372" s="31"/>
      <c r="U372" s="31">
        <v>11.75</v>
      </c>
      <c r="V372" s="31">
        <v>126</v>
      </c>
      <c r="W372" s="31">
        <v>160.5</v>
      </c>
      <c r="X372" s="31">
        <v>142</v>
      </c>
      <c r="Y372" s="31">
        <v>153.5</v>
      </c>
      <c r="Z372" s="31">
        <v>179</v>
      </c>
      <c r="AA372" s="31">
        <v>138.5</v>
      </c>
      <c r="AB372" s="31">
        <v>159</v>
      </c>
      <c r="AC372" s="31">
        <v>174</v>
      </c>
      <c r="AD372" s="31">
        <v>149.5</v>
      </c>
      <c r="AE372" s="31">
        <v>0</v>
      </c>
      <c r="AF372" s="31">
        <v>0</v>
      </c>
      <c r="AG372" s="31">
        <v>0</v>
      </c>
      <c r="AH372" s="31">
        <v>0</v>
      </c>
      <c r="AI372" s="31">
        <v>1393.75</v>
      </c>
      <c r="AJ372" s="31"/>
      <c r="AK372" s="31">
        <v>17.5</v>
      </c>
      <c r="AL372" s="31">
        <v>158</v>
      </c>
      <c r="AM372" s="31">
        <v>129.5</v>
      </c>
      <c r="AN372" s="31">
        <v>166</v>
      </c>
      <c r="AO372" s="31">
        <v>134.5</v>
      </c>
      <c r="AP372" s="31">
        <v>152</v>
      </c>
      <c r="AQ372" s="31">
        <v>168.5</v>
      </c>
      <c r="AR372" s="31">
        <v>140</v>
      </c>
      <c r="AS372" s="31">
        <v>159.5</v>
      </c>
      <c r="AT372" s="31">
        <v>163.5</v>
      </c>
      <c r="AU372" s="31">
        <v>0</v>
      </c>
      <c r="AV372" s="31">
        <v>0</v>
      </c>
      <c r="AW372" s="31">
        <v>0</v>
      </c>
      <c r="AX372" s="31">
        <v>0</v>
      </c>
      <c r="AY372" s="31">
        <v>1389</v>
      </c>
      <c r="AZ372" s="31"/>
      <c r="BA372" s="31">
        <v>14.5</v>
      </c>
      <c r="BB372" s="31">
        <v>145.83000000000001</v>
      </c>
      <c r="BC372" s="31">
        <v>146.83000000000001</v>
      </c>
      <c r="BD372" s="31">
        <v>154.5</v>
      </c>
      <c r="BE372" s="31">
        <v>156.5</v>
      </c>
      <c r="BF372" s="31"/>
      <c r="BG372">
        <v>8305</v>
      </c>
      <c r="BJ372" s="30">
        <f t="shared" si="37"/>
        <v>1433.5</v>
      </c>
      <c r="BK372" s="30">
        <f t="shared" si="38"/>
        <v>1382</v>
      </c>
      <c r="BL372" s="30">
        <f t="shared" si="39"/>
        <v>1371.5</v>
      </c>
      <c r="BN372" s="30">
        <f t="shared" si="40"/>
        <v>0</v>
      </c>
      <c r="BO372" s="30">
        <f t="shared" si="41"/>
        <v>0</v>
      </c>
      <c r="BP372" s="30">
        <f t="shared" si="42"/>
        <v>0</v>
      </c>
    </row>
    <row r="373" spans="1:68" x14ac:dyDescent="0.35">
      <c r="A373" s="26" t="s">
        <v>764</v>
      </c>
      <c r="B373" t="s">
        <v>6297</v>
      </c>
      <c r="C373" s="25" t="s">
        <v>108</v>
      </c>
      <c r="E373" s="31">
        <v>17.75</v>
      </c>
      <c r="F373" s="31">
        <v>129</v>
      </c>
      <c r="G373" s="31">
        <v>160</v>
      </c>
      <c r="H373" s="31">
        <v>156</v>
      </c>
      <c r="I373" s="31">
        <v>144.5</v>
      </c>
      <c r="J373" s="31">
        <v>159</v>
      </c>
      <c r="K373" s="31">
        <v>167</v>
      </c>
      <c r="L373" s="31">
        <v>151</v>
      </c>
      <c r="M373" s="31">
        <v>181</v>
      </c>
      <c r="N373" s="31">
        <v>172.5</v>
      </c>
      <c r="O373" s="31">
        <v>0</v>
      </c>
      <c r="P373" s="31">
        <v>0</v>
      </c>
      <c r="Q373" s="31">
        <v>0</v>
      </c>
      <c r="R373" s="31">
        <v>0</v>
      </c>
      <c r="S373" s="31">
        <v>1437.75</v>
      </c>
      <c r="T373" s="31"/>
      <c r="U373" s="31">
        <v>18.5</v>
      </c>
      <c r="V373" s="31">
        <v>142.5</v>
      </c>
      <c r="W373" s="31">
        <v>125</v>
      </c>
      <c r="X373" s="31">
        <v>150.5</v>
      </c>
      <c r="Y373" s="31">
        <v>155.5</v>
      </c>
      <c r="Z373" s="31">
        <v>145.5</v>
      </c>
      <c r="AA373" s="31">
        <v>161</v>
      </c>
      <c r="AB373" s="31">
        <v>166</v>
      </c>
      <c r="AC373" s="31">
        <v>142</v>
      </c>
      <c r="AD373" s="31">
        <v>177.5</v>
      </c>
      <c r="AE373" s="31">
        <v>0</v>
      </c>
      <c r="AF373" s="31">
        <v>0</v>
      </c>
      <c r="AG373" s="31">
        <v>0</v>
      </c>
      <c r="AH373" s="31">
        <v>0</v>
      </c>
      <c r="AI373" s="31">
        <v>1384</v>
      </c>
      <c r="AJ373" s="31"/>
      <c r="AK373" s="31">
        <v>18.5</v>
      </c>
      <c r="AL373" s="31">
        <v>154</v>
      </c>
      <c r="AM373" s="31">
        <v>144</v>
      </c>
      <c r="AN373" s="31">
        <v>123.5</v>
      </c>
      <c r="AO373" s="31">
        <v>151.5</v>
      </c>
      <c r="AP373" s="31">
        <v>138</v>
      </c>
      <c r="AQ373" s="31">
        <v>130</v>
      </c>
      <c r="AR373" s="31">
        <v>156.5</v>
      </c>
      <c r="AS373" s="31">
        <v>165</v>
      </c>
      <c r="AT373" s="31">
        <v>143.5</v>
      </c>
      <c r="AU373" s="31">
        <v>0</v>
      </c>
      <c r="AV373" s="31">
        <v>0</v>
      </c>
      <c r="AW373" s="31">
        <v>0</v>
      </c>
      <c r="AX373" s="31">
        <v>0</v>
      </c>
      <c r="AY373" s="31">
        <v>1324.5</v>
      </c>
      <c r="AZ373" s="31"/>
      <c r="BA373" s="31">
        <v>18.25</v>
      </c>
      <c r="BB373" s="31">
        <v>141.83000000000001</v>
      </c>
      <c r="BC373" s="31">
        <v>143</v>
      </c>
      <c r="BD373" s="31">
        <v>143.33000000000001</v>
      </c>
      <c r="BE373" s="31">
        <v>150.5</v>
      </c>
      <c r="BF373" s="31"/>
      <c r="BG373">
        <v>2918</v>
      </c>
      <c r="BJ373" s="30">
        <f t="shared" si="37"/>
        <v>1420</v>
      </c>
      <c r="BK373" s="30">
        <f t="shared" si="38"/>
        <v>1365.5</v>
      </c>
      <c r="BL373" s="30">
        <f t="shared" si="39"/>
        <v>1306</v>
      </c>
      <c r="BN373" s="30">
        <f t="shared" si="40"/>
        <v>0</v>
      </c>
      <c r="BO373" s="30">
        <f t="shared" si="41"/>
        <v>0</v>
      </c>
      <c r="BP373" s="30">
        <f t="shared" si="42"/>
        <v>0</v>
      </c>
    </row>
    <row r="374" spans="1:68" x14ac:dyDescent="0.35">
      <c r="A374" s="26" t="s">
        <v>766</v>
      </c>
      <c r="B374" t="s">
        <v>6289</v>
      </c>
      <c r="C374" s="25" t="s">
        <v>108</v>
      </c>
      <c r="E374" s="31">
        <v>10</v>
      </c>
      <c r="F374" s="31">
        <v>82</v>
      </c>
      <c r="G374" s="31">
        <v>84.5</v>
      </c>
      <c r="H374" s="31">
        <v>87</v>
      </c>
      <c r="I374" s="31">
        <v>95.5</v>
      </c>
      <c r="J374" s="31">
        <v>86</v>
      </c>
      <c r="K374" s="31">
        <v>90.5</v>
      </c>
      <c r="L374" s="31">
        <v>93</v>
      </c>
      <c r="M374" s="31">
        <v>106</v>
      </c>
      <c r="N374" s="31">
        <v>106.5</v>
      </c>
      <c r="O374" s="31">
        <v>0</v>
      </c>
      <c r="P374" s="31">
        <v>0</v>
      </c>
      <c r="Q374" s="31">
        <v>0</v>
      </c>
      <c r="R374" s="31">
        <v>0</v>
      </c>
      <c r="S374" s="31">
        <v>841</v>
      </c>
      <c r="T374" s="31"/>
      <c r="U374" s="31">
        <v>9.5</v>
      </c>
      <c r="V374" s="31">
        <v>93.5</v>
      </c>
      <c r="W374" s="31">
        <v>84</v>
      </c>
      <c r="X374" s="31">
        <v>87</v>
      </c>
      <c r="Y374" s="31">
        <v>84.5</v>
      </c>
      <c r="Z374" s="31">
        <v>96</v>
      </c>
      <c r="AA374" s="31">
        <v>88</v>
      </c>
      <c r="AB374" s="31">
        <v>90</v>
      </c>
      <c r="AC374" s="31">
        <v>89</v>
      </c>
      <c r="AD374" s="31">
        <v>106.5</v>
      </c>
      <c r="AE374" s="31">
        <v>0</v>
      </c>
      <c r="AF374" s="31">
        <v>0</v>
      </c>
      <c r="AG374" s="31">
        <v>0</v>
      </c>
      <c r="AH374" s="31">
        <v>0</v>
      </c>
      <c r="AI374" s="31">
        <v>828</v>
      </c>
      <c r="AJ374" s="31"/>
      <c r="AK374" s="31">
        <v>11.5</v>
      </c>
      <c r="AL374" s="31">
        <v>82.5</v>
      </c>
      <c r="AM374" s="31">
        <v>101.5</v>
      </c>
      <c r="AN374" s="31">
        <v>84</v>
      </c>
      <c r="AO374" s="31">
        <v>99.5</v>
      </c>
      <c r="AP374" s="31">
        <v>87.5</v>
      </c>
      <c r="AQ374" s="31">
        <v>96.5</v>
      </c>
      <c r="AR374" s="31">
        <v>88</v>
      </c>
      <c r="AS374" s="31">
        <v>93</v>
      </c>
      <c r="AT374" s="31">
        <v>88</v>
      </c>
      <c r="AU374" s="31">
        <v>0</v>
      </c>
      <c r="AV374" s="31">
        <v>0</v>
      </c>
      <c r="AW374" s="31">
        <v>0</v>
      </c>
      <c r="AX374" s="31">
        <v>0</v>
      </c>
      <c r="AY374" s="31">
        <v>832</v>
      </c>
      <c r="AZ374" s="31"/>
      <c r="BA374" s="31">
        <v>10.33</v>
      </c>
      <c r="BB374" s="31">
        <v>86</v>
      </c>
      <c r="BC374" s="31">
        <v>90</v>
      </c>
      <c r="BD374" s="31">
        <v>86</v>
      </c>
      <c r="BE374" s="31">
        <v>93.16</v>
      </c>
      <c r="BF374" s="31"/>
      <c r="BG374">
        <v>10973</v>
      </c>
      <c r="BJ374" s="30">
        <f t="shared" si="37"/>
        <v>831</v>
      </c>
      <c r="BK374" s="30">
        <f t="shared" si="38"/>
        <v>818.5</v>
      </c>
      <c r="BL374" s="30">
        <f t="shared" si="39"/>
        <v>820.5</v>
      </c>
      <c r="BN374" s="30">
        <f t="shared" si="40"/>
        <v>0</v>
      </c>
      <c r="BO374" s="30">
        <f t="shared" si="41"/>
        <v>0</v>
      </c>
      <c r="BP374" s="30">
        <f t="shared" si="42"/>
        <v>0</v>
      </c>
    </row>
    <row r="375" spans="1:68" x14ac:dyDescent="0.35">
      <c r="A375" s="26" t="s">
        <v>768</v>
      </c>
      <c r="B375" t="s">
        <v>6281</v>
      </c>
      <c r="C375" s="25" t="s">
        <v>108</v>
      </c>
      <c r="E375" s="31">
        <v>6</v>
      </c>
      <c r="F375" s="31">
        <v>72.5</v>
      </c>
      <c r="G375" s="31">
        <v>80</v>
      </c>
      <c r="H375" s="31">
        <v>94</v>
      </c>
      <c r="I375" s="31">
        <v>86.5</v>
      </c>
      <c r="J375" s="31">
        <v>73</v>
      </c>
      <c r="K375" s="31">
        <v>71.5</v>
      </c>
      <c r="L375" s="31">
        <v>80.5</v>
      </c>
      <c r="M375" s="31">
        <v>67.5</v>
      </c>
      <c r="N375" s="31">
        <v>81.5</v>
      </c>
      <c r="O375" s="31">
        <v>0</v>
      </c>
      <c r="P375" s="31">
        <v>0</v>
      </c>
      <c r="Q375" s="31">
        <v>0</v>
      </c>
      <c r="R375" s="31">
        <v>0</v>
      </c>
      <c r="S375" s="31">
        <v>713</v>
      </c>
      <c r="T375" s="31"/>
      <c r="U375" s="31">
        <v>6</v>
      </c>
      <c r="V375" s="31">
        <v>90</v>
      </c>
      <c r="W375" s="31">
        <v>73</v>
      </c>
      <c r="X375" s="31">
        <v>81.5</v>
      </c>
      <c r="Y375" s="31">
        <v>97</v>
      </c>
      <c r="Z375" s="31">
        <v>83</v>
      </c>
      <c r="AA375" s="31">
        <v>72</v>
      </c>
      <c r="AB375" s="31">
        <v>77.5</v>
      </c>
      <c r="AC375" s="31">
        <v>80</v>
      </c>
      <c r="AD375" s="31">
        <v>71</v>
      </c>
      <c r="AE375" s="31">
        <v>0</v>
      </c>
      <c r="AF375" s="31">
        <v>0</v>
      </c>
      <c r="AG375" s="31">
        <v>0</v>
      </c>
      <c r="AH375" s="31">
        <v>0</v>
      </c>
      <c r="AI375" s="31">
        <v>731</v>
      </c>
      <c r="AJ375" s="31"/>
      <c r="AK375" s="31">
        <v>9.75</v>
      </c>
      <c r="AL375" s="31">
        <v>76.5</v>
      </c>
      <c r="AM375" s="31">
        <v>90</v>
      </c>
      <c r="AN375" s="31">
        <v>77</v>
      </c>
      <c r="AO375" s="31">
        <v>77.5</v>
      </c>
      <c r="AP375" s="31">
        <v>95.5</v>
      </c>
      <c r="AQ375" s="31">
        <v>88.5</v>
      </c>
      <c r="AR375" s="31">
        <v>75.5</v>
      </c>
      <c r="AS375" s="31">
        <v>87.5</v>
      </c>
      <c r="AT375" s="31">
        <v>80</v>
      </c>
      <c r="AU375" s="31">
        <v>0</v>
      </c>
      <c r="AV375" s="31">
        <v>0</v>
      </c>
      <c r="AW375" s="31">
        <v>0</v>
      </c>
      <c r="AX375" s="31">
        <v>0</v>
      </c>
      <c r="AY375" s="31">
        <v>757.75</v>
      </c>
      <c r="AZ375" s="31"/>
      <c r="BA375" s="31">
        <v>7.25</v>
      </c>
      <c r="BB375" s="31">
        <v>79.66</v>
      </c>
      <c r="BC375" s="31">
        <v>81</v>
      </c>
      <c r="BD375" s="31">
        <v>84.16</v>
      </c>
      <c r="BE375" s="31">
        <v>87</v>
      </c>
      <c r="BF375" s="31"/>
      <c r="BG375">
        <v>2061</v>
      </c>
      <c r="BJ375" s="30">
        <f t="shared" si="37"/>
        <v>707</v>
      </c>
      <c r="BK375" s="30">
        <f t="shared" si="38"/>
        <v>725</v>
      </c>
      <c r="BL375" s="30">
        <f t="shared" si="39"/>
        <v>748</v>
      </c>
      <c r="BN375" s="30">
        <f t="shared" si="40"/>
        <v>0</v>
      </c>
      <c r="BO375" s="30">
        <f t="shared" si="41"/>
        <v>0</v>
      </c>
      <c r="BP375" s="30">
        <f t="shared" si="42"/>
        <v>0</v>
      </c>
    </row>
    <row r="376" spans="1:68" x14ac:dyDescent="0.35">
      <c r="A376" s="26" t="s">
        <v>770</v>
      </c>
      <c r="B376" t="s">
        <v>6273</v>
      </c>
      <c r="C376" s="25" t="s">
        <v>108</v>
      </c>
      <c r="E376" s="31">
        <v>15</v>
      </c>
      <c r="F376" s="31">
        <v>103</v>
      </c>
      <c r="G376" s="31">
        <v>134.5</v>
      </c>
      <c r="H376" s="31">
        <v>102</v>
      </c>
      <c r="I376" s="31">
        <v>112</v>
      </c>
      <c r="J376" s="31">
        <v>112</v>
      </c>
      <c r="K376" s="31">
        <v>108</v>
      </c>
      <c r="L376" s="31">
        <v>126.5</v>
      </c>
      <c r="M376" s="31">
        <v>105.5</v>
      </c>
      <c r="N376" s="31">
        <v>130</v>
      </c>
      <c r="O376" s="31">
        <v>0</v>
      </c>
      <c r="P376" s="31">
        <v>0</v>
      </c>
      <c r="Q376" s="31">
        <v>0</v>
      </c>
      <c r="R376" s="31">
        <v>0</v>
      </c>
      <c r="S376" s="31">
        <v>1048.5</v>
      </c>
      <c r="T376" s="31"/>
      <c r="U376" s="31">
        <v>15.25</v>
      </c>
      <c r="V376" s="31">
        <v>109.5</v>
      </c>
      <c r="W376" s="31">
        <v>107.5</v>
      </c>
      <c r="X376" s="31">
        <v>133.5</v>
      </c>
      <c r="Y376" s="31">
        <v>111.5</v>
      </c>
      <c r="Z376" s="31">
        <v>112.5</v>
      </c>
      <c r="AA376" s="31">
        <v>117.5</v>
      </c>
      <c r="AB376" s="31">
        <v>114.5</v>
      </c>
      <c r="AC376" s="31">
        <v>134</v>
      </c>
      <c r="AD376" s="31">
        <v>110.5</v>
      </c>
      <c r="AE376" s="31">
        <v>0</v>
      </c>
      <c r="AF376" s="31">
        <v>0</v>
      </c>
      <c r="AG376" s="31">
        <v>0</v>
      </c>
      <c r="AH376" s="31">
        <v>0</v>
      </c>
      <c r="AI376" s="31">
        <v>1066.25</v>
      </c>
      <c r="AJ376" s="31"/>
      <c r="AK376" s="31">
        <v>13</v>
      </c>
      <c r="AL376" s="31">
        <v>124.5</v>
      </c>
      <c r="AM376" s="31">
        <v>115.5</v>
      </c>
      <c r="AN376" s="31">
        <v>105</v>
      </c>
      <c r="AO376" s="31">
        <v>129</v>
      </c>
      <c r="AP376" s="31">
        <v>112.5</v>
      </c>
      <c r="AQ376" s="31">
        <v>117.5</v>
      </c>
      <c r="AR376" s="31">
        <v>117</v>
      </c>
      <c r="AS376" s="31">
        <v>118.5</v>
      </c>
      <c r="AT376" s="31">
        <v>131</v>
      </c>
      <c r="AU376" s="31">
        <v>0</v>
      </c>
      <c r="AV376" s="31">
        <v>0</v>
      </c>
      <c r="AW376" s="31">
        <v>0</v>
      </c>
      <c r="AX376" s="31">
        <v>0</v>
      </c>
      <c r="AY376" s="31">
        <v>1083.5</v>
      </c>
      <c r="AZ376" s="31"/>
      <c r="BA376" s="31">
        <v>14.41</v>
      </c>
      <c r="BB376" s="31">
        <v>112.33</v>
      </c>
      <c r="BC376" s="31">
        <v>119.16</v>
      </c>
      <c r="BD376" s="31">
        <v>113.5</v>
      </c>
      <c r="BE376" s="31">
        <v>117.5</v>
      </c>
      <c r="BF376" s="31"/>
      <c r="BG376">
        <v>12614</v>
      </c>
      <c r="BJ376" s="30">
        <f t="shared" si="37"/>
        <v>1033.5</v>
      </c>
      <c r="BK376" s="30">
        <f t="shared" si="38"/>
        <v>1051</v>
      </c>
      <c r="BL376" s="30">
        <f t="shared" si="39"/>
        <v>1070.5</v>
      </c>
      <c r="BN376" s="30">
        <f t="shared" si="40"/>
        <v>0</v>
      </c>
      <c r="BO376" s="30">
        <f t="shared" si="41"/>
        <v>0</v>
      </c>
      <c r="BP376" s="30">
        <f t="shared" si="42"/>
        <v>0</v>
      </c>
    </row>
    <row r="377" spans="1:68" x14ac:dyDescent="0.35">
      <c r="A377" s="26" t="s">
        <v>772</v>
      </c>
      <c r="B377" t="s">
        <v>6265</v>
      </c>
      <c r="C377" s="25" t="s">
        <v>108</v>
      </c>
      <c r="E377" s="31">
        <v>48.75</v>
      </c>
      <c r="F377" s="31">
        <v>312</v>
      </c>
      <c r="G377" s="31">
        <v>299.5</v>
      </c>
      <c r="H377" s="31">
        <v>303</v>
      </c>
      <c r="I377" s="31">
        <v>322</v>
      </c>
      <c r="J377" s="31">
        <v>328.5</v>
      </c>
      <c r="K377" s="31">
        <v>335</v>
      </c>
      <c r="L377" s="31">
        <v>364.5</v>
      </c>
      <c r="M377" s="31">
        <v>320.5</v>
      </c>
      <c r="N377" s="31">
        <v>325.5</v>
      </c>
      <c r="O377" s="31">
        <v>0</v>
      </c>
      <c r="P377" s="31">
        <v>0</v>
      </c>
      <c r="Q377" s="31">
        <v>0</v>
      </c>
      <c r="R377" s="31">
        <v>0</v>
      </c>
      <c r="S377" s="31">
        <v>2959.25</v>
      </c>
      <c r="T377" s="31"/>
      <c r="U377" s="31">
        <v>47.25</v>
      </c>
      <c r="V377" s="31">
        <v>332.5</v>
      </c>
      <c r="W377" s="31">
        <v>311.5</v>
      </c>
      <c r="X377" s="31">
        <v>284</v>
      </c>
      <c r="Y377" s="31">
        <v>299</v>
      </c>
      <c r="Z377" s="31">
        <v>313.5</v>
      </c>
      <c r="AA377" s="31">
        <v>322</v>
      </c>
      <c r="AB377" s="31">
        <v>334</v>
      </c>
      <c r="AC377" s="31">
        <v>363.5</v>
      </c>
      <c r="AD377" s="31">
        <v>330.5</v>
      </c>
      <c r="AE377" s="31">
        <v>0</v>
      </c>
      <c r="AF377" s="31">
        <v>0</v>
      </c>
      <c r="AG377" s="31">
        <v>0</v>
      </c>
      <c r="AH377" s="31">
        <v>0</v>
      </c>
      <c r="AI377" s="31">
        <v>2937.75</v>
      </c>
      <c r="AJ377" s="31"/>
      <c r="AK377" s="31">
        <v>49</v>
      </c>
      <c r="AL377" s="31">
        <v>282.5</v>
      </c>
      <c r="AM377" s="31">
        <v>315</v>
      </c>
      <c r="AN377" s="31">
        <v>306.5</v>
      </c>
      <c r="AO377" s="31">
        <v>277</v>
      </c>
      <c r="AP377" s="31">
        <v>290.5</v>
      </c>
      <c r="AQ377" s="31">
        <v>316</v>
      </c>
      <c r="AR377" s="31">
        <v>320</v>
      </c>
      <c r="AS377" s="31">
        <v>330</v>
      </c>
      <c r="AT377" s="31">
        <v>359</v>
      </c>
      <c r="AU377" s="31">
        <v>0</v>
      </c>
      <c r="AV377" s="31">
        <v>0</v>
      </c>
      <c r="AW377" s="31">
        <v>0</v>
      </c>
      <c r="AX377" s="31">
        <v>0</v>
      </c>
      <c r="AY377" s="31">
        <v>2845.5</v>
      </c>
      <c r="AZ377" s="31"/>
      <c r="BA377" s="31">
        <v>48.33</v>
      </c>
      <c r="BB377" s="31">
        <v>309</v>
      </c>
      <c r="BC377" s="31">
        <v>308.66000000000003</v>
      </c>
      <c r="BD377" s="31">
        <v>297.83</v>
      </c>
      <c r="BE377" s="31">
        <v>299.33</v>
      </c>
      <c r="BF377" s="31"/>
      <c r="BG377">
        <v>12039</v>
      </c>
      <c r="BJ377" s="30">
        <f t="shared" si="37"/>
        <v>2910.5</v>
      </c>
      <c r="BK377" s="30">
        <f t="shared" si="38"/>
        <v>2890.5</v>
      </c>
      <c r="BL377" s="30">
        <f t="shared" si="39"/>
        <v>2796.5</v>
      </c>
      <c r="BN377" s="30">
        <f t="shared" si="40"/>
        <v>0</v>
      </c>
      <c r="BO377" s="30">
        <f t="shared" si="41"/>
        <v>0</v>
      </c>
      <c r="BP377" s="30">
        <f t="shared" si="42"/>
        <v>0</v>
      </c>
    </row>
    <row r="378" spans="1:68" x14ac:dyDescent="0.35">
      <c r="A378" s="26" t="s">
        <v>774</v>
      </c>
      <c r="B378" t="s">
        <v>6256</v>
      </c>
      <c r="C378" s="25" t="s">
        <v>119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1029</v>
      </c>
      <c r="P378" s="31">
        <v>1035</v>
      </c>
      <c r="Q378" s="31">
        <v>1075.5</v>
      </c>
      <c r="R378" s="31">
        <v>1163.5</v>
      </c>
      <c r="S378" s="31">
        <v>4303</v>
      </c>
      <c r="T378" s="31"/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988</v>
      </c>
      <c r="AF378" s="31">
        <v>1058.5</v>
      </c>
      <c r="AG378" s="31">
        <v>1005</v>
      </c>
      <c r="AH378" s="31">
        <v>1127.5</v>
      </c>
      <c r="AI378" s="31">
        <v>4179</v>
      </c>
      <c r="AJ378" s="31"/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1018</v>
      </c>
      <c r="AV378" s="31">
        <v>996.5</v>
      </c>
      <c r="AW378" s="31">
        <v>1048</v>
      </c>
      <c r="AX378" s="31">
        <v>1071</v>
      </c>
      <c r="AY378" s="31">
        <v>4133.5</v>
      </c>
      <c r="AZ378" s="31"/>
      <c r="BA378" s="31">
        <v>0</v>
      </c>
      <c r="BB378" s="31">
        <v>0</v>
      </c>
      <c r="BC378" s="31">
        <v>0</v>
      </c>
      <c r="BD378" s="31">
        <v>0</v>
      </c>
      <c r="BE378" s="31">
        <v>0</v>
      </c>
      <c r="BF378" s="31"/>
      <c r="BG378">
        <v>12362</v>
      </c>
      <c r="BJ378" s="30">
        <f t="shared" si="37"/>
        <v>4303</v>
      </c>
      <c r="BK378" s="30">
        <f t="shared" si="38"/>
        <v>4179</v>
      </c>
      <c r="BL378" s="30">
        <f t="shared" si="39"/>
        <v>4133.5</v>
      </c>
      <c r="BN378" s="30">
        <f t="shared" si="40"/>
        <v>0</v>
      </c>
      <c r="BO378" s="30">
        <f t="shared" si="41"/>
        <v>0</v>
      </c>
      <c r="BP378" s="30">
        <f t="shared" si="42"/>
        <v>0</v>
      </c>
    </row>
    <row r="379" spans="1:68" x14ac:dyDescent="0.35">
      <c r="A379" s="26" t="s">
        <v>776</v>
      </c>
      <c r="B379" t="s">
        <v>6247</v>
      </c>
      <c r="C379" s="25" t="s">
        <v>119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2040.5</v>
      </c>
      <c r="P379" s="31">
        <v>1939</v>
      </c>
      <c r="Q379" s="31">
        <v>2005.5</v>
      </c>
      <c r="R379" s="31">
        <v>2043</v>
      </c>
      <c r="S379" s="31">
        <v>8028</v>
      </c>
      <c r="T379" s="31"/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1972</v>
      </c>
      <c r="AF379" s="31">
        <v>2050</v>
      </c>
      <c r="AG379" s="31">
        <v>1953</v>
      </c>
      <c r="AH379" s="31">
        <v>2073.5</v>
      </c>
      <c r="AI379" s="31">
        <v>8048.5</v>
      </c>
      <c r="AJ379" s="31"/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2021</v>
      </c>
      <c r="AV379" s="31">
        <v>1998.5</v>
      </c>
      <c r="AW379" s="31">
        <v>2034.5</v>
      </c>
      <c r="AX379" s="31">
        <v>2028</v>
      </c>
      <c r="AY379" s="31">
        <v>8082</v>
      </c>
      <c r="AZ379" s="31"/>
      <c r="BA379" s="31">
        <v>0</v>
      </c>
      <c r="BB379" s="31">
        <v>0</v>
      </c>
      <c r="BC379" s="31">
        <v>0</v>
      </c>
      <c r="BD379" s="31">
        <v>0</v>
      </c>
      <c r="BE379" s="31">
        <v>0</v>
      </c>
      <c r="BF379" s="31"/>
      <c r="BG379">
        <v>4536</v>
      </c>
      <c r="BJ379" s="30">
        <f t="shared" si="37"/>
        <v>8028</v>
      </c>
      <c r="BK379" s="30">
        <f t="shared" si="38"/>
        <v>8048.5</v>
      </c>
      <c r="BL379" s="30">
        <f t="shared" si="39"/>
        <v>8082</v>
      </c>
      <c r="BN379" s="30">
        <f t="shared" si="40"/>
        <v>0</v>
      </c>
      <c r="BO379" s="30">
        <f t="shared" si="41"/>
        <v>0</v>
      </c>
      <c r="BP379" s="30">
        <f t="shared" si="42"/>
        <v>0</v>
      </c>
    </row>
    <row r="380" spans="1:68" x14ac:dyDescent="0.35">
      <c r="A380" s="26" t="s">
        <v>778</v>
      </c>
      <c r="B380" t="s">
        <v>6238</v>
      </c>
      <c r="C380" s="25" t="s">
        <v>119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1041</v>
      </c>
      <c r="P380" s="31">
        <v>944.5</v>
      </c>
      <c r="Q380" s="31">
        <v>920</v>
      </c>
      <c r="R380" s="31">
        <v>965</v>
      </c>
      <c r="S380" s="31">
        <v>3870.5</v>
      </c>
      <c r="T380" s="31"/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1113</v>
      </c>
      <c r="AF380" s="31">
        <v>989.5</v>
      </c>
      <c r="AG380" s="31">
        <v>858</v>
      </c>
      <c r="AH380" s="31">
        <v>960</v>
      </c>
      <c r="AI380" s="31">
        <v>3920.5</v>
      </c>
      <c r="AJ380" s="31"/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1076.5</v>
      </c>
      <c r="AV380" s="31">
        <v>1025.5</v>
      </c>
      <c r="AW380" s="31">
        <v>911</v>
      </c>
      <c r="AX380" s="31">
        <v>848.5</v>
      </c>
      <c r="AY380" s="31">
        <v>3861.5</v>
      </c>
      <c r="AZ380" s="31"/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/>
      <c r="BG380">
        <v>13292</v>
      </c>
      <c r="BJ380" s="30">
        <f t="shared" si="37"/>
        <v>3870.5</v>
      </c>
      <c r="BK380" s="30">
        <f t="shared" si="38"/>
        <v>3920.5</v>
      </c>
      <c r="BL380" s="30">
        <f t="shared" si="39"/>
        <v>3861.5</v>
      </c>
      <c r="BN380" s="30">
        <f t="shared" si="40"/>
        <v>0</v>
      </c>
      <c r="BO380" s="30">
        <f t="shared" si="41"/>
        <v>0</v>
      </c>
      <c r="BP380" s="30">
        <f t="shared" si="42"/>
        <v>0</v>
      </c>
    </row>
    <row r="381" spans="1:68" x14ac:dyDescent="0.35">
      <c r="A381" s="26" t="s">
        <v>780</v>
      </c>
      <c r="B381" t="s">
        <v>6229</v>
      </c>
      <c r="C381" s="25" t="s">
        <v>108</v>
      </c>
      <c r="E381" s="31">
        <v>26.25</v>
      </c>
      <c r="F381" s="31">
        <v>229.25</v>
      </c>
      <c r="G381" s="31">
        <v>273</v>
      </c>
      <c r="H381" s="31">
        <v>249</v>
      </c>
      <c r="I381" s="31">
        <v>219.5</v>
      </c>
      <c r="J381" s="31">
        <v>250</v>
      </c>
      <c r="K381" s="31">
        <v>226</v>
      </c>
      <c r="L381" s="31">
        <v>215</v>
      </c>
      <c r="M381" s="31">
        <v>232</v>
      </c>
      <c r="N381" s="31">
        <v>209.5</v>
      </c>
      <c r="O381" s="31">
        <v>0</v>
      </c>
      <c r="P381" s="31">
        <v>0</v>
      </c>
      <c r="Q381" s="31">
        <v>0</v>
      </c>
      <c r="R381" s="31">
        <v>0</v>
      </c>
      <c r="S381" s="31">
        <v>2129.5</v>
      </c>
      <c r="T381" s="31"/>
      <c r="U381" s="31">
        <v>28</v>
      </c>
      <c r="V381" s="31">
        <v>265</v>
      </c>
      <c r="W381" s="31">
        <v>232.5</v>
      </c>
      <c r="X381" s="31">
        <v>271</v>
      </c>
      <c r="Y381" s="31">
        <v>245</v>
      </c>
      <c r="Z381" s="31">
        <v>233</v>
      </c>
      <c r="AA381" s="31">
        <v>247.5</v>
      </c>
      <c r="AB381" s="31">
        <v>237</v>
      </c>
      <c r="AC381" s="31">
        <v>215</v>
      </c>
      <c r="AD381" s="31">
        <v>234</v>
      </c>
      <c r="AE381" s="31">
        <v>0</v>
      </c>
      <c r="AF381" s="31">
        <v>0</v>
      </c>
      <c r="AG381" s="31">
        <v>0</v>
      </c>
      <c r="AH381" s="31">
        <v>0</v>
      </c>
      <c r="AI381" s="31">
        <v>2208</v>
      </c>
      <c r="AJ381" s="31"/>
      <c r="AK381" s="31">
        <v>33.75</v>
      </c>
      <c r="AL381" s="31">
        <v>250.5</v>
      </c>
      <c r="AM381" s="31">
        <v>265.5</v>
      </c>
      <c r="AN381" s="31">
        <v>232</v>
      </c>
      <c r="AO381" s="31">
        <v>262</v>
      </c>
      <c r="AP381" s="31">
        <v>249</v>
      </c>
      <c r="AQ381" s="31">
        <v>238</v>
      </c>
      <c r="AR381" s="31">
        <v>251</v>
      </c>
      <c r="AS381" s="31">
        <v>235</v>
      </c>
      <c r="AT381" s="31">
        <v>217</v>
      </c>
      <c r="AU381" s="31">
        <v>0</v>
      </c>
      <c r="AV381" s="31">
        <v>0</v>
      </c>
      <c r="AW381" s="31">
        <v>0</v>
      </c>
      <c r="AX381" s="31">
        <v>0</v>
      </c>
      <c r="AY381" s="31">
        <v>2233.75</v>
      </c>
      <c r="AZ381" s="31"/>
      <c r="BA381" s="31">
        <v>29.33</v>
      </c>
      <c r="BB381" s="31">
        <v>248.25</v>
      </c>
      <c r="BC381" s="31">
        <v>257</v>
      </c>
      <c r="BD381" s="31">
        <v>250.66</v>
      </c>
      <c r="BE381" s="31">
        <v>242.16</v>
      </c>
      <c r="BF381" s="31"/>
      <c r="BG381">
        <v>5293</v>
      </c>
      <c r="BJ381" s="30">
        <f t="shared" si="37"/>
        <v>2103.25</v>
      </c>
      <c r="BK381" s="30">
        <f t="shared" si="38"/>
        <v>2180</v>
      </c>
      <c r="BL381" s="30">
        <f t="shared" si="39"/>
        <v>2200</v>
      </c>
      <c r="BN381" s="30">
        <f t="shared" si="40"/>
        <v>0</v>
      </c>
      <c r="BO381" s="30">
        <f t="shared" si="41"/>
        <v>0</v>
      </c>
      <c r="BP381" s="30">
        <f t="shared" si="42"/>
        <v>0</v>
      </c>
    </row>
    <row r="382" spans="1:68" x14ac:dyDescent="0.35">
      <c r="A382" s="26" t="s">
        <v>782</v>
      </c>
      <c r="B382" t="s">
        <v>6221</v>
      </c>
      <c r="C382" s="25" t="s">
        <v>108</v>
      </c>
      <c r="E382" s="31">
        <v>40.5</v>
      </c>
      <c r="F382" s="31">
        <v>330.25</v>
      </c>
      <c r="G382" s="31">
        <v>351.5</v>
      </c>
      <c r="H382" s="31">
        <v>351</v>
      </c>
      <c r="I382" s="31">
        <v>342.5</v>
      </c>
      <c r="J382" s="31">
        <v>433.5</v>
      </c>
      <c r="K382" s="31">
        <v>422</v>
      </c>
      <c r="L382" s="31">
        <v>386.5</v>
      </c>
      <c r="M382" s="31">
        <v>437.5</v>
      </c>
      <c r="N382" s="31">
        <v>443</v>
      </c>
      <c r="O382" s="31">
        <v>0</v>
      </c>
      <c r="P382" s="31">
        <v>0</v>
      </c>
      <c r="Q382" s="31">
        <v>0</v>
      </c>
      <c r="R382" s="31">
        <v>0</v>
      </c>
      <c r="S382" s="31">
        <v>3538.25</v>
      </c>
      <c r="T382" s="31"/>
      <c r="U382" s="31">
        <v>47.5</v>
      </c>
      <c r="V382" s="31">
        <v>343.75</v>
      </c>
      <c r="W382" s="31">
        <v>330</v>
      </c>
      <c r="X382" s="31">
        <v>361</v>
      </c>
      <c r="Y382" s="31">
        <v>346.5</v>
      </c>
      <c r="Z382" s="31">
        <v>349.5</v>
      </c>
      <c r="AA382" s="31">
        <v>422.5</v>
      </c>
      <c r="AB382" s="31">
        <v>426</v>
      </c>
      <c r="AC382" s="31">
        <v>384.5</v>
      </c>
      <c r="AD382" s="31">
        <v>435.5</v>
      </c>
      <c r="AE382" s="31">
        <v>0</v>
      </c>
      <c r="AF382" s="31">
        <v>0</v>
      </c>
      <c r="AG382" s="31">
        <v>0</v>
      </c>
      <c r="AH382" s="31">
        <v>0</v>
      </c>
      <c r="AI382" s="31">
        <v>3446.75</v>
      </c>
      <c r="AJ382" s="31"/>
      <c r="AK382" s="31">
        <v>52.5</v>
      </c>
      <c r="AL382" s="31">
        <v>309.75</v>
      </c>
      <c r="AM382" s="31">
        <v>339.5</v>
      </c>
      <c r="AN382" s="31">
        <v>341.5</v>
      </c>
      <c r="AO382" s="31">
        <v>355</v>
      </c>
      <c r="AP382" s="31">
        <v>356</v>
      </c>
      <c r="AQ382" s="31">
        <v>357.5</v>
      </c>
      <c r="AR382" s="31">
        <v>425.5</v>
      </c>
      <c r="AS382" s="31">
        <v>435</v>
      </c>
      <c r="AT382" s="31">
        <v>382.5</v>
      </c>
      <c r="AU382" s="31">
        <v>0</v>
      </c>
      <c r="AV382" s="31">
        <v>0</v>
      </c>
      <c r="AW382" s="31">
        <v>0</v>
      </c>
      <c r="AX382" s="31">
        <v>0</v>
      </c>
      <c r="AY382" s="31">
        <v>3354.75</v>
      </c>
      <c r="AZ382" s="31"/>
      <c r="BA382" s="31">
        <v>46.83</v>
      </c>
      <c r="BB382" s="31">
        <v>327.91</v>
      </c>
      <c r="BC382" s="31">
        <v>340.33</v>
      </c>
      <c r="BD382" s="31">
        <v>351.16</v>
      </c>
      <c r="BE382" s="31">
        <v>348</v>
      </c>
      <c r="BF382" s="31"/>
      <c r="BG382">
        <v>11824</v>
      </c>
      <c r="BJ382" s="30">
        <f t="shared" si="37"/>
        <v>3497.75</v>
      </c>
      <c r="BK382" s="30">
        <f t="shared" si="38"/>
        <v>3399.25</v>
      </c>
      <c r="BL382" s="30">
        <f t="shared" si="39"/>
        <v>3302.25</v>
      </c>
      <c r="BN382" s="30">
        <f t="shared" si="40"/>
        <v>0</v>
      </c>
      <c r="BO382" s="30">
        <f t="shared" si="41"/>
        <v>0</v>
      </c>
      <c r="BP382" s="30">
        <f t="shared" si="42"/>
        <v>0</v>
      </c>
    </row>
    <row r="383" spans="1:68" x14ac:dyDescent="0.35">
      <c r="A383" s="26" t="s">
        <v>784</v>
      </c>
      <c r="B383" t="s">
        <v>6211</v>
      </c>
      <c r="C383" s="25" t="s">
        <v>119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579.5</v>
      </c>
      <c r="P383" s="31">
        <v>502.5</v>
      </c>
      <c r="Q383" s="31">
        <v>510.5</v>
      </c>
      <c r="R383" s="31">
        <v>506.5</v>
      </c>
      <c r="S383" s="31">
        <v>2099</v>
      </c>
      <c r="T383" s="31"/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570</v>
      </c>
      <c r="AF383" s="31">
        <v>494.5</v>
      </c>
      <c r="AG383" s="31">
        <v>468.5</v>
      </c>
      <c r="AH383" s="31">
        <v>510.5</v>
      </c>
      <c r="AI383" s="31">
        <v>2043.5</v>
      </c>
      <c r="AJ383" s="31"/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560.5</v>
      </c>
      <c r="AV383" s="31">
        <v>507.5</v>
      </c>
      <c r="AW383" s="31">
        <v>458</v>
      </c>
      <c r="AX383" s="31">
        <v>496.5</v>
      </c>
      <c r="AY383" s="31">
        <v>2022.5</v>
      </c>
      <c r="AZ383" s="31"/>
      <c r="BA383" s="31">
        <v>0</v>
      </c>
      <c r="BB383" s="31">
        <v>0</v>
      </c>
      <c r="BC383" s="31">
        <v>0</v>
      </c>
      <c r="BD383" s="31">
        <v>0</v>
      </c>
      <c r="BE383" s="31">
        <v>0</v>
      </c>
      <c r="BF383" s="31"/>
      <c r="BG383">
        <v>3764</v>
      </c>
      <c r="BJ383" s="30">
        <f t="shared" si="37"/>
        <v>2099</v>
      </c>
      <c r="BK383" s="30">
        <f t="shared" si="38"/>
        <v>2043.5</v>
      </c>
      <c r="BL383" s="30">
        <f t="shared" si="39"/>
        <v>2022.5</v>
      </c>
      <c r="BN383" s="30">
        <f t="shared" si="40"/>
        <v>0</v>
      </c>
      <c r="BO383" s="30">
        <f t="shared" si="41"/>
        <v>0</v>
      </c>
      <c r="BP383" s="30">
        <f t="shared" si="42"/>
        <v>0</v>
      </c>
    </row>
    <row r="384" spans="1:68" x14ac:dyDescent="0.35">
      <c r="A384" s="26" t="s">
        <v>786</v>
      </c>
      <c r="B384" t="s">
        <v>6203</v>
      </c>
      <c r="C384" s="25" t="s">
        <v>119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1330</v>
      </c>
      <c r="P384" s="31">
        <v>1212.5</v>
      </c>
      <c r="Q384" s="31">
        <v>1168</v>
      </c>
      <c r="R384" s="31">
        <v>1213.5</v>
      </c>
      <c r="S384" s="31">
        <v>4924</v>
      </c>
      <c r="T384" s="31"/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1309.5</v>
      </c>
      <c r="AF384" s="31">
        <v>1271.5</v>
      </c>
      <c r="AG384" s="31">
        <v>1189.5</v>
      </c>
      <c r="AH384" s="31">
        <v>1166</v>
      </c>
      <c r="AI384" s="31">
        <v>4936.5</v>
      </c>
      <c r="AJ384" s="31"/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1242</v>
      </c>
      <c r="AV384" s="31">
        <v>1270</v>
      </c>
      <c r="AW384" s="31">
        <v>1235.5</v>
      </c>
      <c r="AX384" s="31">
        <v>1196.5</v>
      </c>
      <c r="AY384" s="31">
        <v>4944</v>
      </c>
      <c r="AZ384" s="31"/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/>
      <c r="BG384">
        <v>13975</v>
      </c>
      <c r="BJ384" s="30">
        <f t="shared" si="37"/>
        <v>4924</v>
      </c>
      <c r="BK384" s="30">
        <f t="shared" si="38"/>
        <v>4936.5</v>
      </c>
      <c r="BL384" s="30">
        <f t="shared" si="39"/>
        <v>4944</v>
      </c>
      <c r="BN384" s="30">
        <f t="shared" si="40"/>
        <v>0</v>
      </c>
      <c r="BO384" s="30">
        <f t="shared" si="41"/>
        <v>0</v>
      </c>
      <c r="BP384" s="30">
        <f t="shared" si="42"/>
        <v>0</v>
      </c>
    </row>
    <row r="385" spans="1:68" x14ac:dyDescent="0.35">
      <c r="A385" s="26" t="s">
        <v>788</v>
      </c>
      <c r="B385" t="s">
        <v>6194</v>
      </c>
      <c r="C385" s="25" t="s">
        <v>119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372.5</v>
      </c>
      <c r="P385" s="31">
        <v>353</v>
      </c>
      <c r="Q385" s="31">
        <v>380.5</v>
      </c>
      <c r="R385" s="31">
        <v>389</v>
      </c>
      <c r="S385" s="31">
        <v>1495</v>
      </c>
      <c r="T385" s="31"/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383.5</v>
      </c>
      <c r="AF385" s="31">
        <v>362</v>
      </c>
      <c r="AG385" s="31">
        <v>351</v>
      </c>
      <c r="AH385" s="31">
        <v>373.5</v>
      </c>
      <c r="AI385" s="31">
        <v>1470</v>
      </c>
      <c r="AJ385" s="31"/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  <c r="AU385" s="31">
        <v>383.5</v>
      </c>
      <c r="AV385" s="31">
        <v>358.5</v>
      </c>
      <c r="AW385" s="31">
        <v>364</v>
      </c>
      <c r="AX385" s="31">
        <v>348.5</v>
      </c>
      <c r="AY385" s="31">
        <v>1454.5</v>
      </c>
      <c r="AZ385" s="31"/>
      <c r="BA385" s="31">
        <v>0</v>
      </c>
      <c r="BB385" s="31">
        <v>0</v>
      </c>
      <c r="BC385" s="31">
        <v>0</v>
      </c>
      <c r="BD385" s="31">
        <v>0</v>
      </c>
      <c r="BE385" s="31">
        <v>0</v>
      </c>
      <c r="BF385" s="31"/>
      <c r="BG385">
        <v>13136</v>
      </c>
      <c r="BJ385" s="30">
        <f t="shared" si="37"/>
        <v>1495</v>
      </c>
      <c r="BK385" s="30">
        <f t="shared" si="38"/>
        <v>1470</v>
      </c>
      <c r="BL385" s="30">
        <f t="shared" si="39"/>
        <v>1454.5</v>
      </c>
      <c r="BN385" s="30">
        <f t="shared" si="40"/>
        <v>0</v>
      </c>
      <c r="BO385" s="30">
        <f t="shared" si="41"/>
        <v>0</v>
      </c>
      <c r="BP385" s="30">
        <f t="shared" si="42"/>
        <v>0</v>
      </c>
    </row>
    <row r="386" spans="1:68" x14ac:dyDescent="0.35">
      <c r="A386" s="26" t="s">
        <v>790</v>
      </c>
      <c r="B386" t="s">
        <v>6185</v>
      </c>
      <c r="C386" s="25" t="s">
        <v>119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656.5</v>
      </c>
      <c r="P386" s="31">
        <v>615</v>
      </c>
      <c r="Q386" s="31">
        <v>664.5</v>
      </c>
      <c r="R386" s="31">
        <v>666.5</v>
      </c>
      <c r="S386" s="31">
        <v>2602.5</v>
      </c>
      <c r="T386" s="31"/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634</v>
      </c>
      <c r="AF386" s="31">
        <v>665</v>
      </c>
      <c r="AG386" s="31">
        <v>592</v>
      </c>
      <c r="AH386" s="31">
        <v>646.5</v>
      </c>
      <c r="AI386" s="31">
        <v>2537.5</v>
      </c>
      <c r="AJ386" s="31"/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655.5</v>
      </c>
      <c r="AV386" s="31">
        <v>641.5</v>
      </c>
      <c r="AW386" s="31">
        <v>653.5</v>
      </c>
      <c r="AX386" s="31">
        <v>589.5</v>
      </c>
      <c r="AY386" s="31">
        <v>2540</v>
      </c>
      <c r="AZ386" s="31"/>
      <c r="BA386" s="31">
        <v>0</v>
      </c>
      <c r="BB386" s="31">
        <v>0</v>
      </c>
      <c r="BC386" s="31">
        <v>0</v>
      </c>
      <c r="BD386" s="31">
        <v>0</v>
      </c>
      <c r="BE386" s="31">
        <v>0</v>
      </c>
      <c r="BF386" s="31"/>
      <c r="BG386">
        <v>10156</v>
      </c>
      <c r="BJ386" s="30">
        <f t="shared" si="37"/>
        <v>2602.5</v>
      </c>
      <c r="BK386" s="30">
        <f t="shared" si="38"/>
        <v>2537.5</v>
      </c>
      <c r="BL386" s="30">
        <f t="shared" si="39"/>
        <v>2540</v>
      </c>
      <c r="BN386" s="30">
        <f t="shared" si="40"/>
        <v>0</v>
      </c>
      <c r="BO386" s="30">
        <f t="shared" si="41"/>
        <v>0</v>
      </c>
      <c r="BP386" s="30">
        <f t="shared" si="42"/>
        <v>0</v>
      </c>
    </row>
    <row r="387" spans="1:68" x14ac:dyDescent="0.35">
      <c r="A387" s="26" t="s">
        <v>792</v>
      </c>
      <c r="B387" t="s">
        <v>6176</v>
      </c>
      <c r="C387" s="25" t="s">
        <v>108</v>
      </c>
      <c r="E387" s="31">
        <v>5.5</v>
      </c>
      <c r="F387" s="31">
        <v>48.5</v>
      </c>
      <c r="G387" s="31">
        <v>64</v>
      </c>
      <c r="H387" s="31">
        <v>59</v>
      </c>
      <c r="I387" s="31">
        <v>60</v>
      </c>
      <c r="J387" s="31">
        <v>72</v>
      </c>
      <c r="K387" s="31">
        <v>69.5</v>
      </c>
      <c r="L387" s="31">
        <v>73.5</v>
      </c>
      <c r="M387" s="31">
        <v>55.5</v>
      </c>
      <c r="N387" s="31">
        <v>57.5</v>
      </c>
      <c r="O387" s="31">
        <v>0</v>
      </c>
      <c r="P387" s="31">
        <v>0</v>
      </c>
      <c r="Q387" s="31">
        <v>0</v>
      </c>
      <c r="R387" s="31">
        <v>0</v>
      </c>
      <c r="S387" s="31">
        <v>565</v>
      </c>
      <c r="T387" s="31"/>
      <c r="U387" s="31">
        <v>5</v>
      </c>
      <c r="V387" s="31">
        <v>60.5</v>
      </c>
      <c r="W387" s="31">
        <v>49.5</v>
      </c>
      <c r="X387" s="31">
        <v>65.5</v>
      </c>
      <c r="Y387" s="31">
        <v>64.5</v>
      </c>
      <c r="Z387" s="31">
        <v>54.5</v>
      </c>
      <c r="AA387" s="31">
        <v>75.5</v>
      </c>
      <c r="AB387" s="31">
        <v>71.5</v>
      </c>
      <c r="AC387" s="31">
        <v>67.5</v>
      </c>
      <c r="AD387" s="31">
        <v>52.5</v>
      </c>
      <c r="AE387" s="31">
        <v>0</v>
      </c>
      <c r="AF387" s="31">
        <v>0</v>
      </c>
      <c r="AG387" s="31">
        <v>0</v>
      </c>
      <c r="AH387" s="31">
        <v>0</v>
      </c>
      <c r="AI387" s="31">
        <v>566.5</v>
      </c>
      <c r="AJ387" s="31"/>
      <c r="AK387" s="31">
        <v>2.75</v>
      </c>
      <c r="AL387" s="31">
        <v>50.5</v>
      </c>
      <c r="AM387" s="31">
        <v>63</v>
      </c>
      <c r="AN387" s="31">
        <v>48</v>
      </c>
      <c r="AO387" s="31">
        <v>58</v>
      </c>
      <c r="AP387" s="31">
        <v>52</v>
      </c>
      <c r="AQ387" s="31">
        <v>50.5</v>
      </c>
      <c r="AR387" s="31">
        <v>70.5</v>
      </c>
      <c r="AS387" s="31">
        <v>73</v>
      </c>
      <c r="AT387" s="31">
        <v>62</v>
      </c>
      <c r="AU387" s="31">
        <v>0</v>
      </c>
      <c r="AV387" s="31">
        <v>0</v>
      </c>
      <c r="AW387" s="31">
        <v>0</v>
      </c>
      <c r="AX387" s="31">
        <v>0</v>
      </c>
      <c r="AY387" s="31">
        <v>530.25</v>
      </c>
      <c r="AZ387" s="31"/>
      <c r="BA387" s="31">
        <v>4.41</v>
      </c>
      <c r="BB387" s="31">
        <v>53.16</v>
      </c>
      <c r="BC387" s="31">
        <v>58.83</v>
      </c>
      <c r="BD387" s="31">
        <v>57.5</v>
      </c>
      <c r="BE387" s="31">
        <v>60.83</v>
      </c>
      <c r="BF387" s="31"/>
      <c r="BG387">
        <v>1116</v>
      </c>
      <c r="BJ387" s="30">
        <f t="shared" si="37"/>
        <v>559.5</v>
      </c>
      <c r="BK387" s="30">
        <f t="shared" si="38"/>
        <v>561.5</v>
      </c>
      <c r="BL387" s="30">
        <f t="shared" si="39"/>
        <v>527.5</v>
      </c>
      <c r="BN387" s="30">
        <f t="shared" si="40"/>
        <v>0</v>
      </c>
      <c r="BO387" s="30">
        <f t="shared" si="41"/>
        <v>0</v>
      </c>
      <c r="BP387" s="30">
        <f t="shared" si="42"/>
        <v>0</v>
      </c>
    </row>
    <row r="388" spans="1:68" x14ac:dyDescent="0.35">
      <c r="A388" s="26" t="s">
        <v>794</v>
      </c>
      <c r="B388" t="s">
        <v>6167</v>
      </c>
      <c r="C388" s="25" t="s">
        <v>108</v>
      </c>
      <c r="E388" s="31">
        <v>23.25</v>
      </c>
      <c r="F388" s="31">
        <v>158.25</v>
      </c>
      <c r="G388" s="31">
        <v>382</v>
      </c>
      <c r="H388" s="31">
        <v>414</v>
      </c>
      <c r="I388" s="31">
        <v>408.5</v>
      </c>
      <c r="J388" s="31">
        <v>422.5</v>
      </c>
      <c r="K388" s="31">
        <v>415.5</v>
      </c>
      <c r="L388" s="31">
        <v>418</v>
      </c>
      <c r="M388" s="31">
        <v>457</v>
      </c>
      <c r="N388" s="31">
        <v>475.5</v>
      </c>
      <c r="O388" s="31">
        <v>0</v>
      </c>
      <c r="P388" s="31">
        <v>0</v>
      </c>
      <c r="Q388" s="31">
        <v>0</v>
      </c>
      <c r="R388" s="31">
        <v>0</v>
      </c>
      <c r="S388" s="31">
        <v>3574.5</v>
      </c>
      <c r="T388" s="31"/>
      <c r="U388" s="31">
        <v>30.75</v>
      </c>
      <c r="V388" s="31">
        <v>151.5</v>
      </c>
      <c r="W388" s="31">
        <v>360</v>
      </c>
      <c r="X388" s="31">
        <v>395</v>
      </c>
      <c r="Y388" s="31">
        <v>436</v>
      </c>
      <c r="Z388" s="31">
        <v>422</v>
      </c>
      <c r="AA388" s="31">
        <v>444.5</v>
      </c>
      <c r="AB388" s="31">
        <v>422</v>
      </c>
      <c r="AC388" s="31">
        <v>425.5</v>
      </c>
      <c r="AD388" s="31">
        <v>462.5</v>
      </c>
      <c r="AE388" s="31">
        <v>0</v>
      </c>
      <c r="AF388" s="31">
        <v>0</v>
      </c>
      <c r="AG388" s="31">
        <v>0</v>
      </c>
      <c r="AH388" s="31">
        <v>0</v>
      </c>
      <c r="AI388" s="31">
        <v>3549.75</v>
      </c>
      <c r="AJ388" s="31"/>
      <c r="AK388" s="31">
        <v>23.75</v>
      </c>
      <c r="AL388" s="31">
        <v>168.25</v>
      </c>
      <c r="AM388" s="31">
        <v>345.5</v>
      </c>
      <c r="AN388" s="31">
        <v>371.5</v>
      </c>
      <c r="AO388" s="31">
        <v>411</v>
      </c>
      <c r="AP388" s="31">
        <v>437.5</v>
      </c>
      <c r="AQ388" s="31">
        <v>434.5</v>
      </c>
      <c r="AR388" s="31">
        <v>448.5</v>
      </c>
      <c r="AS388" s="31">
        <v>431.5</v>
      </c>
      <c r="AT388" s="31">
        <v>426.5</v>
      </c>
      <c r="AU388" s="31">
        <v>0</v>
      </c>
      <c r="AV388" s="31">
        <v>0</v>
      </c>
      <c r="AW388" s="31">
        <v>0</v>
      </c>
      <c r="AX388" s="31">
        <v>0</v>
      </c>
      <c r="AY388" s="31">
        <v>3498.5</v>
      </c>
      <c r="AZ388" s="31"/>
      <c r="BA388" s="31">
        <v>25.91</v>
      </c>
      <c r="BB388" s="31">
        <v>159.33000000000001</v>
      </c>
      <c r="BC388" s="31">
        <v>362.5</v>
      </c>
      <c r="BD388" s="31">
        <v>393.5</v>
      </c>
      <c r="BE388" s="31">
        <v>418.5</v>
      </c>
      <c r="BF388" s="31"/>
      <c r="BG388">
        <v>9177</v>
      </c>
      <c r="BJ388" s="30">
        <f t="shared" si="37"/>
        <v>3551.25</v>
      </c>
      <c r="BK388" s="30">
        <f t="shared" si="38"/>
        <v>3519</v>
      </c>
      <c r="BL388" s="30">
        <f t="shared" si="39"/>
        <v>3474.75</v>
      </c>
      <c r="BN388" s="30">
        <f t="shared" si="40"/>
        <v>0</v>
      </c>
      <c r="BO388" s="30">
        <f t="shared" si="41"/>
        <v>0</v>
      </c>
      <c r="BP388" s="30">
        <f t="shared" si="42"/>
        <v>0</v>
      </c>
    </row>
    <row r="389" spans="1:68" x14ac:dyDescent="0.35">
      <c r="A389" s="26" t="s">
        <v>796</v>
      </c>
      <c r="B389" t="s">
        <v>6156</v>
      </c>
      <c r="C389" s="25" t="s">
        <v>10</v>
      </c>
      <c r="E389" s="31">
        <v>92.75</v>
      </c>
      <c r="F389" s="31">
        <v>459.25</v>
      </c>
      <c r="G389" s="31">
        <v>917.5</v>
      </c>
      <c r="H389" s="31">
        <v>900.5</v>
      </c>
      <c r="I389" s="31">
        <v>964</v>
      </c>
      <c r="J389" s="31">
        <v>969</v>
      </c>
      <c r="K389" s="31">
        <v>1011</v>
      </c>
      <c r="L389" s="31">
        <v>912.5</v>
      </c>
      <c r="M389" s="31">
        <v>922.5</v>
      </c>
      <c r="N389" s="31">
        <v>972</v>
      </c>
      <c r="O389" s="31">
        <v>1009</v>
      </c>
      <c r="P389" s="31">
        <v>1046.5</v>
      </c>
      <c r="Q389" s="31">
        <v>1027</v>
      </c>
      <c r="R389" s="31">
        <v>1050</v>
      </c>
      <c r="S389" s="31">
        <v>12253.5</v>
      </c>
      <c r="T389" s="31"/>
      <c r="U389" s="31">
        <v>93.5</v>
      </c>
      <c r="V389" s="31">
        <v>431.25</v>
      </c>
      <c r="W389" s="31">
        <v>893</v>
      </c>
      <c r="X389" s="31">
        <v>906</v>
      </c>
      <c r="Y389" s="31">
        <v>897</v>
      </c>
      <c r="Z389" s="31">
        <v>961.5</v>
      </c>
      <c r="AA389" s="31">
        <v>949.5</v>
      </c>
      <c r="AB389" s="31">
        <v>1007</v>
      </c>
      <c r="AC389" s="31">
        <v>908</v>
      </c>
      <c r="AD389" s="31">
        <v>912</v>
      </c>
      <c r="AE389" s="31">
        <v>1028</v>
      </c>
      <c r="AF389" s="31">
        <v>968.5</v>
      </c>
      <c r="AG389" s="31">
        <v>1010</v>
      </c>
      <c r="AH389" s="31">
        <v>1013.5</v>
      </c>
      <c r="AI389" s="31">
        <v>11978.75</v>
      </c>
      <c r="AJ389" s="31"/>
      <c r="AK389" s="31">
        <v>107</v>
      </c>
      <c r="AL389" s="31">
        <v>448</v>
      </c>
      <c r="AM389" s="31">
        <v>852.5</v>
      </c>
      <c r="AN389" s="31">
        <v>890.5</v>
      </c>
      <c r="AO389" s="31">
        <v>907.5</v>
      </c>
      <c r="AP389" s="31">
        <v>890.5</v>
      </c>
      <c r="AQ389" s="31">
        <v>960</v>
      </c>
      <c r="AR389" s="31">
        <v>948</v>
      </c>
      <c r="AS389" s="31">
        <v>983.5</v>
      </c>
      <c r="AT389" s="31">
        <v>907</v>
      </c>
      <c r="AU389" s="31">
        <v>959</v>
      </c>
      <c r="AV389" s="31">
        <v>1010.5</v>
      </c>
      <c r="AW389" s="31">
        <v>954.5</v>
      </c>
      <c r="AX389" s="31">
        <v>1013</v>
      </c>
      <c r="AY389" s="31">
        <v>11831.5</v>
      </c>
      <c r="AZ389" s="31"/>
      <c r="BA389" s="31">
        <v>97.75</v>
      </c>
      <c r="BB389" s="31">
        <v>446.16</v>
      </c>
      <c r="BC389" s="31">
        <v>887.66</v>
      </c>
      <c r="BD389" s="31">
        <v>899</v>
      </c>
      <c r="BE389" s="31">
        <v>922.83</v>
      </c>
      <c r="BF389" s="31"/>
      <c r="BG389">
        <v>8588</v>
      </c>
      <c r="BJ389" s="30">
        <f t="shared" si="37"/>
        <v>12160.75</v>
      </c>
      <c r="BK389" s="30">
        <f t="shared" si="38"/>
        <v>11885.25</v>
      </c>
      <c r="BL389" s="30">
        <f t="shared" si="39"/>
        <v>11724.5</v>
      </c>
      <c r="BN389" s="30">
        <f t="shared" si="40"/>
        <v>0</v>
      </c>
      <c r="BO389" s="30">
        <f t="shared" si="41"/>
        <v>0</v>
      </c>
      <c r="BP389" s="30">
        <f t="shared" si="42"/>
        <v>0</v>
      </c>
    </row>
    <row r="390" spans="1:68" x14ac:dyDescent="0.35">
      <c r="A390" s="26" t="s">
        <v>798</v>
      </c>
      <c r="B390" t="s">
        <v>6146</v>
      </c>
      <c r="C390" s="25" t="s">
        <v>10</v>
      </c>
      <c r="E390" s="31">
        <v>16.5</v>
      </c>
      <c r="F390" s="31">
        <v>86.5</v>
      </c>
      <c r="G390" s="31">
        <v>110</v>
      </c>
      <c r="H390" s="31">
        <v>98</v>
      </c>
      <c r="I390" s="31">
        <v>96</v>
      </c>
      <c r="J390" s="31">
        <v>87</v>
      </c>
      <c r="K390" s="31">
        <v>98</v>
      </c>
      <c r="L390" s="31">
        <v>96</v>
      </c>
      <c r="M390" s="31">
        <v>86.5</v>
      </c>
      <c r="N390" s="31">
        <v>91</v>
      </c>
      <c r="O390" s="31">
        <v>93</v>
      </c>
      <c r="P390" s="31">
        <v>111.5</v>
      </c>
      <c r="Q390" s="31">
        <v>100</v>
      </c>
      <c r="R390" s="31">
        <v>144.5</v>
      </c>
      <c r="S390" s="31">
        <v>1314.5</v>
      </c>
      <c r="T390" s="31"/>
      <c r="U390" s="31">
        <v>14</v>
      </c>
      <c r="V390" s="31">
        <v>114.25</v>
      </c>
      <c r="W390" s="31">
        <v>86.5</v>
      </c>
      <c r="X390" s="31">
        <v>104</v>
      </c>
      <c r="Y390" s="31">
        <v>97.5</v>
      </c>
      <c r="Z390" s="31">
        <v>103</v>
      </c>
      <c r="AA390" s="31">
        <v>86</v>
      </c>
      <c r="AB390" s="31">
        <v>92</v>
      </c>
      <c r="AC390" s="31">
        <v>98.5</v>
      </c>
      <c r="AD390" s="31">
        <v>83.5</v>
      </c>
      <c r="AE390" s="31">
        <v>92</v>
      </c>
      <c r="AF390" s="31">
        <v>94</v>
      </c>
      <c r="AG390" s="31">
        <v>108</v>
      </c>
      <c r="AH390" s="31">
        <v>107</v>
      </c>
      <c r="AI390" s="31">
        <v>1280.25</v>
      </c>
      <c r="AJ390" s="31"/>
      <c r="AK390" s="31">
        <v>12</v>
      </c>
      <c r="AL390" s="31">
        <v>108</v>
      </c>
      <c r="AM390" s="31">
        <v>115</v>
      </c>
      <c r="AN390" s="31">
        <v>95</v>
      </c>
      <c r="AO390" s="31">
        <v>110.5</v>
      </c>
      <c r="AP390" s="31">
        <v>98.5</v>
      </c>
      <c r="AQ390" s="31">
        <v>106.5</v>
      </c>
      <c r="AR390" s="31">
        <v>89.5</v>
      </c>
      <c r="AS390" s="31">
        <v>95</v>
      </c>
      <c r="AT390" s="31">
        <v>99.5</v>
      </c>
      <c r="AU390" s="31">
        <v>94</v>
      </c>
      <c r="AV390" s="31">
        <v>96.5</v>
      </c>
      <c r="AW390" s="31">
        <v>98</v>
      </c>
      <c r="AX390" s="31">
        <v>113</v>
      </c>
      <c r="AY390" s="31">
        <v>1331</v>
      </c>
      <c r="AZ390" s="31"/>
      <c r="BA390" s="31">
        <v>14.16</v>
      </c>
      <c r="BB390" s="31">
        <v>102.91</v>
      </c>
      <c r="BC390" s="31">
        <v>103.83</v>
      </c>
      <c r="BD390" s="31">
        <v>99</v>
      </c>
      <c r="BE390" s="31">
        <v>101.33</v>
      </c>
      <c r="BF390" s="31"/>
      <c r="BG390">
        <v>1421</v>
      </c>
      <c r="BJ390" s="30">
        <f t="shared" si="37"/>
        <v>1298</v>
      </c>
      <c r="BK390" s="30">
        <f t="shared" si="38"/>
        <v>1266.25</v>
      </c>
      <c r="BL390" s="30">
        <f t="shared" si="39"/>
        <v>1319</v>
      </c>
      <c r="BN390" s="30">
        <f t="shared" si="40"/>
        <v>0</v>
      </c>
      <c r="BO390" s="30">
        <f t="shared" si="41"/>
        <v>0</v>
      </c>
      <c r="BP390" s="30">
        <f t="shared" si="42"/>
        <v>0</v>
      </c>
    </row>
    <row r="391" spans="1:68" x14ac:dyDescent="0.35">
      <c r="A391" s="26" t="s">
        <v>800</v>
      </c>
      <c r="B391" t="s">
        <v>6137</v>
      </c>
      <c r="C391" s="25" t="s">
        <v>10</v>
      </c>
      <c r="E391" s="31">
        <v>12.5</v>
      </c>
      <c r="F391" s="31">
        <v>101.5</v>
      </c>
      <c r="G391" s="31">
        <v>101.5</v>
      </c>
      <c r="H391" s="31">
        <v>102</v>
      </c>
      <c r="I391" s="31">
        <v>107</v>
      </c>
      <c r="J391" s="31">
        <v>106.5</v>
      </c>
      <c r="K391" s="31">
        <v>99.5</v>
      </c>
      <c r="L391" s="31">
        <v>105.5</v>
      </c>
      <c r="M391" s="31">
        <v>101.5</v>
      </c>
      <c r="N391" s="31">
        <v>113.5</v>
      </c>
      <c r="O391" s="31">
        <v>129.5</v>
      </c>
      <c r="P391" s="31">
        <v>116</v>
      </c>
      <c r="Q391" s="31">
        <v>128</v>
      </c>
      <c r="R391" s="31">
        <v>123.5</v>
      </c>
      <c r="S391" s="31">
        <v>1448</v>
      </c>
      <c r="T391" s="31"/>
      <c r="U391" s="31">
        <v>9.75</v>
      </c>
      <c r="V391" s="31">
        <v>111</v>
      </c>
      <c r="W391" s="31">
        <v>104.5</v>
      </c>
      <c r="X391" s="31">
        <v>101.5</v>
      </c>
      <c r="Y391" s="31">
        <v>103</v>
      </c>
      <c r="Z391" s="31">
        <v>103</v>
      </c>
      <c r="AA391" s="31">
        <v>110</v>
      </c>
      <c r="AB391" s="31">
        <v>95.5</v>
      </c>
      <c r="AC391" s="31">
        <v>106</v>
      </c>
      <c r="AD391" s="31">
        <v>103</v>
      </c>
      <c r="AE391" s="31">
        <v>111.5</v>
      </c>
      <c r="AF391" s="31">
        <v>123</v>
      </c>
      <c r="AG391" s="31">
        <v>109.5</v>
      </c>
      <c r="AH391" s="31">
        <v>134</v>
      </c>
      <c r="AI391" s="31">
        <v>1425.25</v>
      </c>
      <c r="AJ391" s="31"/>
      <c r="AK391" s="31">
        <v>10.25</v>
      </c>
      <c r="AL391" s="31">
        <v>112.75</v>
      </c>
      <c r="AM391" s="31">
        <v>108</v>
      </c>
      <c r="AN391" s="31">
        <v>104.5</v>
      </c>
      <c r="AO391" s="31">
        <v>97</v>
      </c>
      <c r="AP391" s="31">
        <v>103</v>
      </c>
      <c r="AQ391" s="31">
        <v>106.5</v>
      </c>
      <c r="AR391" s="31">
        <v>116.5</v>
      </c>
      <c r="AS391" s="31">
        <v>90.5</v>
      </c>
      <c r="AT391" s="31">
        <v>106</v>
      </c>
      <c r="AU391" s="31">
        <v>114</v>
      </c>
      <c r="AV391" s="31">
        <v>111.5</v>
      </c>
      <c r="AW391" s="31">
        <v>122</v>
      </c>
      <c r="AX391" s="31">
        <v>115</v>
      </c>
      <c r="AY391" s="31">
        <v>1417.5</v>
      </c>
      <c r="AZ391" s="31"/>
      <c r="BA391" s="31">
        <v>10.83</v>
      </c>
      <c r="BB391" s="31">
        <v>108.41</v>
      </c>
      <c r="BC391" s="31">
        <v>104.66</v>
      </c>
      <c r="BD391" s="31">
        <v>102.66</v>
      </c>
      <c r="BE391" s="31">
        <v>102.33</v>
      </c>
      <c r="BF391" s="31"/>
      <c r="BG391">
        <v>7792</v>
      </c>
      <c r="BJ391" s="30">
        <f t="shared" si="37"/>
        <v>1435.5</v>
      </c>
      <c r="BK391" s="30">
        <f t="shared" si="38"/>
        <v>1415.5</v>
      </c>
      <c r="BL391" s="30">
        <f t="shared" si="39"/>
        <v>1407.25</v>
      </c>
      <c r="BN391" s="30">
        <f t="shared" si="40"/>
        <v>0</v>
      </c>
      <c r="BO391" s="30">
        <f t="shared" si="41"/>
        <v>0</v>
      </c>
      <c r="BP391" s="30">
        <f t="shared" si="42"/>
        <v>0</v>
      </c>
    </row>
    <row r="392" spans="1:68" x14ac:dyDescent="0.35">
      <c r="A392" s="26" t="s">
        <v>802</v>
      </c>
      <c r="B392" t="s">
        <v>6128</v>
      </c>
      <c r="C392" s="25" t="s">
        <v>10</v>
      </c>
      <c r="E392" s="31">
        <v>89.75</v>
      </c>
      <c r="F392" s="31">
        <v>1139.5</v>
      </c>
      <c r="G392" s="31">
        <v>1066</v>
      </c>
      <c r="H392" s="31">
        <v>1152</v>
      </c>
      <c r="I392" s="31">
        <v>1128.5</v>
      </c>
      <c r="J392" s="31">
        <v>1183.5</v>
      </c>
      <c r="K392" s="31">
        <v>1166.5</v>
      </c>
      <c r="L392" s="31">
        <v>1217</v>
      </c>
      <c r="M392" s="31">
        <v>1295.5</v>
      </c>
      <c r="N392" s="31">
        <v>1353</v>
      </c>
      <c r="O392" s="31">
        <v>1319.5</v>
      </c>
      <c r="P392" s="31">
        <v>1369.5</v>
      </c>
      <c r="Q392" s="31">
        <v>1376.5</v>
      </c>
      <c r="R392" s="31">
        <v>1480.5</v>
      </c>
      <c r="S392" s="31">
        <v>16337.25</v>
      </c>
      <c r="T392" s="31"/>
      <c r="U392" s="31">
        <v>93.25</v>
      </c>
      <c r="V392" s="31">
        <v>1041.25</v>
      </c>
      <c r="W392" s="31">
        <v>1197</v>
      </c>
      <c r="X392" s="31">
        <v>1112.5</v>
      </c>
      <c r="Y392" s="31">
        <v>1185.5</v>
      </c>
      <c r="Z392" s="31">
        <v>1173.5</v>
      </c>
      <c r="AA392" s="31">
        <v>1204</v>
      </c>
      <c r="AB392" s="31">
        <v>1201</v>
      </c>
      <c r="AC392" s="31">
        <v>1247.5</v>
      </c>
      <c r="AD392" s="31">
        <v>1304.5</v>
      </c>
      <c r="AE392" s="31">
        <v>1374.5</v>
      </c>
      <c r="AF392" s="31">
        <v>1306</v>
      </c>
      <c r="AG392" s="31">
        <v>1367</v>
      </c>
      <c r="AH392" s="31">
        <v>1401.5</v>
      </c>
      <c r="AI392" s="31">
        <v>16209</v>
      </c>
      <c r="AJ392" s="31"/>
      <c r="AK392" s="31">
        <v>108.5</v>
      </c>
      <c r="AL392" s="31">
        <v>1156</v>
      </c>
      <c r="AM392" s="31">
        <v>1110</v>
      </c>
      <c r="AN392" s="31">
        <v>1219</v>
      </c>
      <c r="AO392" s="31">
        <v>1151</v>
      </c>
      <c r="AP392" s="31">
        <v>1234.5</v>
      </c>
      <c r="AQ392" s="31">
        <v>1200</v>
      </c>
      <c r="AR392" s="31">
        <v>1240.5</v>
      </c>
      <c r="AS392" s="31">
        <v>1226.5</v>
      </c>
      <c r="AT392" s="31">
        <v>1254</v>
      </c>
      <c r="AU392" s="31">
        <v>1362</v>
      </c>
      <c r="AV392" s="31">
        <v>1373</v>
      </c>
      <c r="AW392" s="31">
        <v>1303</v>
      </c>
      <c r="AX392" s="31">
        <v>1376</v>
      </c>
      <c r="AY392" s="31">
        <v>16314</v>
      </c>
      <c r="AZ392" s="31"/>
      <c r="BA392" s="31">
        <v>97.16</v>
      </c>
      <c r="BB392" s="31">
        <v>1112.25</v>
      </c>
      <c r="BC392" s="31">
        <v>1124.33</v>
      </c>
      <c r="BD392" s="31">
        <v>1161.1600000000001</v>
      </c>
      <c r="BE392" s="31">
        <v>1155</v>
      </c>
      <c r="BF392" s="31"/>
      <c r="BG392">
        <v>481</v>
      </c>
      <c r="BJ392" s="30">
        <f t="shared" si="37"/>
        <v>16247.5</v>
      </c>
      <c r="BK392" s="30">
        <f t="shared" si="38"/>
        <v>16115.75</v>
      </c>
      <c r="BL392" s="30">
        <f t="shared" si="39"/>
        <v>16205.5</v>
      </c>
      <c r="BN392" s="30">
        <f t="shared" si="40"/>
        <v>0</v>
      </c>
      <c r="BO392" s="30">
        <f t="shared" si="41"/>
        <v>0</v>
      </c>
      <c r="BP392" s="30">
        <f t="shared" si="42"/>
        <v>0</v>
      </c>
    </row>
    <row r="393" spans="1:68" x14ac:dyDescent="0.35">
      <c r="A393" s="26" t="s">
        <v>804</v>
      </c>
      <c r="B393" t="s">
        <v>6118</v>
      </c>
      <c r="C393" s="25" t="s">
        <v>10</v>
      </c>
      <c r="E393" s="31">
        <v>163</v>
      </c>
      <c r="F393" s="31">
        <v>1667.5</v>
      </c>
      <c r="G393" s="31">
        <v>1830.5</v>
      </c>
      <c r="H393" s="31">
        <v>1886</v>
      </c>
      <c r="I393" s="31">
        <v>1936</v>
      </c>
      <c r="J393" s="31">
        <v>2007.5</v>
      </c>
      <c r="K393" s="31">
        <v>2095</v>
      </c>
      <c r="L393" s="31">
        <v>2068</v>
      </c>
      <c r="M393" s="31">
        <v>2165</v>
      </c>
      <c r="N393" s="31">
        <v>2307.5</v>
      </c>
      <c r="O393" s="31">
        <v>2238</v>
      </c>
      <c r="P393" s="31">
        <v>2259</v>
      </c>
      <c r="Q393" s="31">
        <v>2304.5</v>
      </c>
      <c r="R393" s="31">
        <v>2478</v>
      </c>
      <c r="S393" s="31">
        <v>27405.5</v>
      </c>
      <c r="T393" s="31"/>
      <c r="U393" s="31">
        <v>153.75</v>
      </c>
      <c r="V393" s="31">
        <v>1719.75</v>
      </c>
      <c r="W393" s="31">
        <v>1740.5</v>
      </c>
      <c r="X393" s="31">
        <v>1856.5</v>
      </c>
      <c r="Y393" s="31">
        <v>1919</v>
      </c>
      <c r="Z393" s="31">
        <v>1947.5</v>
      </c>
      <c r="AA393" s="31">
        <v>2016.5</v>
      </c>
      <c r="AB393" s="31">
        <v>2128.5</v>
      </c>
      <c r="AC393" s="31">
        <v>2088</v>
      </c>
      <c r="AD393" s="31">
        <v>2170.5</v>
      </c>
      <c r="AE393" s="31">
        <v>2301.5</v>
      </c>
      <c r="AF393" s="31">
        <v>2227.5</v>
      </c>
      <c r="AG393" s="31">
        <v>2259</v>
      </c>
      <c r="AH393" s="31">
        <v>2400.5</v>
      </c>
      <c r="AI393" s="31">
        <v>26929</v>
      </c>
      <c r="AJ393" s="31"/>
      <c r="AK393" s="31">
        <v>159</v>
      </c>
      <c r="AL393" s="31">
        <v>1603.25</v>
      </c>
      <c r="AM393" s="31">
        <v>1781</v>
      </c>
      <c r="AN393" s="31">
        <v>1787.5</v>
      </c>
      <c r="AO393" s="31">
        <v>1851</v>
      </c>
      <c r="AP393" s="31">
        <v>1949.5</v>
      </c>
      <c r="AQ393" s="31">
        <v>1970</v>
      </c>
      <c r="AR393" s="31">
        <v>2064.5</v>
      </c>
      <c r="AS393" s="31">
        <v>2178</v>
      </c>
      <c r="AT393" s="31">
        <v>2144</v>
      </c>
      <c r="AU393" s="31">
        <v>2194</v>
      </c>
      <c r="AV393" s="31">
        <v>2282</v>
      </c>
      <c r="AW393" s="31">
        <v>2209</v>
      </c>
      <c r="AX393" s="31">
        <v>2340</v>
      </c>
      <c r="AY393" s="31">
        <v>26512.75</v>
      </c>
      <c r="AZ393" s="31"/>
      <c r="BA393" s="31">
        <v>158.58000000000001</v>
      </c>
      <c r="BB393" s="31">
        <v>1663.5</v>
      </c>
      <c r="BC393" s="31">
        <v>1784</v>
      </c>
      <c r="BD393" s="31">
        <v>1843.33</v>
      </c>
      <c r="BE393" s="31">
        <v>1902</v>
      </c>
      <c r="BF393" s="31"/>
      <c r="BG393">
        <v>10269</v>
      </c>
      <c r="BJ393" s="30">
        <f t="shared" ref="BJ393:BJ456" si="43">SUM(F393:R393)</f>
        <v>27242.5</v>
      </c>
      <c r="BK393" s="30">
        <f t="shared" ref="BK393:BK456" si="44">SUM(V393:AH393)</f>
        <v>26775.25</v>
      </c>
      <c r="BL393" s="30">
        <f t="shared" ref="BL393:BL456" si="45">SUM(AL393:AX393)</f>
        <v>26353.75</v>
      </c>
      <c r="BN393" s="30">
        <f t="shared" ref="BN393:BN456" si="46">S393-E393-BJ393</f>
        <v>0</v>
      </c>
      <c r="BO393" s="30">
        <f t="shared" ref="BO393:BO456" si="47">AI393-U393-BK393</f>
        <v>0</v>
      </c>
      <c r="BP393" s="30">
        <f t="shared" ref="BP393:BP456" si="48">AY393-AK393-BL393</f>
        <v>0</v>
      </c>
    </row>
    <row r="394" spans="1:68" x14ac:dyDescent="0.35">
      <c r="A394" s="26" t="s">
        <v>806</v>
      </c>
      <c r="B394" t="s">
        <v>6109</v>
      </c>
      <c r="C394" s="25" t="s">
        <v>10</v>
      </c>
      <c r="E394" s="31">
        <v>72.25</v>
      </c>
      <c r="F394" s="31">
        <v>265.5</v>
      </c>
      <c r="G394" s="31">
        <v>626</v>
      </c>
      <c r="H394" s="31">
        <v>585</v>
      </c>
      <c r="I394" s="31">
        <v>601.5</v>
      </c>
      <c r="J394" s="31">
        <v>593.5</v>
      </c>
      <c r="K394" s="31">
        <v>601.5</v>
      </c>
      <c r="L394" s="31">
        <v>656.5</v>
      </c>
      <c r="M394" s="31">
        <v>641</v>
      </c>
      <c r="N394" s="31">
        <v>686.5</v>
      </c>
      <c r="O394" s="31">
        <v>731</v>
      </c>
      <c r="P394" s="31">
        <v>734</v>
      </c>
      <c r="Q394" s="31">
        <v>634</v>
      </c>
      <c r="R394" s="31">
        <v>721.5</v>
      </c>
      <c r="S394" s="31">
        <v>8149.75</v>
      </c>
      <c r="T394" s="31"/>
      <c r="U394" s="31">
        <v>69.25</v>
      </c>
      <c r="V394" s="31">
        <v>286.25</v>
      </c>
      <c r="W394" s="31">
        <v>579</v>
      </c>
      <c r="X394" s="31">
        <v>636</v>
      </c>
      <c r="Y394" s="31">
        <v>595</v>
      </c>
      <c r="Z394" s="31">
        <v>611</v>
      </c>
      <c r="AA394" s="31">
        <v>600</v>
      </c>
      <c r="AB394" s="31">
        <v>615</v>
      </c>
      <c r="AC394" s="31">
        <v>666.5</v>
      </c>
      <c r="AD394" s="31">
        <v>642.5</v>
      </c>
      <c r="AE394" s="31">
        <v>745.5</v>
      </c>
      <c r="AF394" s="31">
        <v>724.5</v>
      </c>
      <c r="AG394" s="31">
        <v>727.5</v>
      </c>
      <c r="AH394" s="31">
        <v>651</v>
      </c>
      <c r="AI394" s="31">
        <v>8149</v>
      </c>
      <c r="AJ394" s="31"/>
      <c r="AK394" s="31">
        <v>71.5</v>
      </c>
      <c r="AL394" s="31">
        <v>305.25</v>
      </c>
      <c r="AM394" s="31">
        <v>589.5</v>
      </c>
      <c r="AN394" s="31">
        <v>576</v>
      </c>
      <c r="AO394" s="31">
        <v>655</v>
      </c>
      <c r="AP394" s="31">
        <v>600</v>
      </c>
      <c r="AQ394" s="31">
        <v>622</v>
      </c>
      <c r="AR394" s="31">
        <v>616.5</v>
      </c>
      <c r="AS394" s="31">
        <v>619</v>
      </c>
      <c r="AT394" s="31">
        <v>679.5</v>
      </c>
      <c r="AU394" s="31">
        <v>688</v>
      </c>
      <c r="AV394" s="31">
        <v>746.5</v>
      </c>
      <c r="AW394" s="31">
        <v>721</v>
      </c>
      <c r="AX394" s="31">
        <v>744.5</v>
      </c>
      <c r="AY394" s="31">
        <v>8234.25</v>
      </c>
      <c r="AZ394" s="31"/>
      <c r="BA394" s="31">
        <v>71</v>
      </c>
      <c r="BB394" s="31">
        <v>285.66000000000003</v>
      </c>
      <c r="BC394" s="31">
        <v>598.16</v>
      </c>
      <c r="BD394" s="31">
        <v>599</v>
      </c>
      <c r="BE394" s="31">
        <v>617.16</v>
      </c>
      <c r="BF394" s="31"/>
      <c r="BG394">
        <v>3066</v>
      </c>
      <c r="BJ394" s="30">
        <f t="shared" si="43"/>
        <v>8077.5</v>
      </c>
      <c r="BK394" s="30">
        <f t="shared" si="44"/>
        <v>8079.75</v>
      </c>
      <c r="BL394" s="30">
        <f t="shared" si="45"/>
        <v>8162.75</v>
      </c>
      <c r="BN394" s="30">
        <f t="shared" si="46"/>
        <v>0</v>
      </c>
      <c r="BO394" s="30">
        <f t="shared" si="47"/>
        <v>0</v>
      </c>
      <c r="BP394" s="30">
        <f t="shared" si="48"/>
        <v>0</v>
      </c>
    </row>
    <row r="395" spans="1:68" x14ac:dyDescent="0.35">
      <c r="A395" s="26" t="s">
        <v>809</v>
      </c>
      <c r="B395" t="s">
        <v>6098</v>
      </c>
      <c r="C395" s="25" t="s">
        <v>10</v>
      </c>
      <c r="E395" s="31">
        <v>6.5</v>
      </c>
      <c r="F395" s="31">
        <v>71</v>
      </c>
      <c r="G395" s="31">
        <v>62.5</v>
      </c>
      <c r="H395" s="31">
        <v>55.5</v>
      </c>
      <c r="I395" s="31">
        <v>57</v>
      </c>
      <c r="J395" s="31">
        <v>85</v>
      </c>
      <c r="K395" s="31">
        <v>58</v>
      </c>
      <c r="L395" s="31">
        <v>60</v>
      </c>
      <c r="M395" s="31">
        <v>71</v>
      </c>
      <c r="N395" s="31">
        <v>77.5</v>
      </c>
      <c r="O395" s="31">
        <v>81</v>
      </c>
      <c r="P395" s="31">
        <v>68</v>
      </c>
      <c r="Q395" s="31">
        <v>76.5</v>
      </c>
      <c r="R395" s="31">
        <v>65.5</v>
      </c>
      <c r="S395" s="31">
        <v>895</v>
      </c>
      <c r="T395" s="31"/>
      <c r="U395" s="31">
        <v>10.5</v>
      </c>
      <c r="V395" s="31">
        <v>60</v>
      </c>
      <c r="W395" s="31">
        <v>68</v>
      </c>
      <c r="X395" s="31">
        <v>61.5</v>
      </c>
      <c r="Y395" s="31">
        <v>52</v>
      </c>
      <c r="Z395" s="31">
        <v>58.5</v>
      </c>
      <c r="AA395" s="31">
        <v>83</v>
      </c>
      <c r="AB395" s="31">
        <v>55</v>
      </c>
      <c r="AC395" s="31">
        <v>59</v>
      </c>
      <c r="AD395" s="31">
        <v>64.5</v>
      </c>
      <c r="AE395" s="31">
        <v>83.5</v>
      </c>
      <c r="AF395" s="31">
        <v>80</v>
      </c>
      <c r="AG395" s="31">
        <v>68</v>
      </c>
      <c r="AH395" s="31">
        <v>72</v>
      </c>
      <c r="AI395" s="31">
        <v>875.5</v>
      </c>
      <c r="AJ395" s="31"/>
      <c r="AK395" s="31">
        <v>8.5</v>
      </c>
      <c r="AL395" s="31">
        <v>71</v>
      </c>
      <c r="AM395" s="31">
        <v>58</v>
      </c>
      <c r="AN395" s="31">
        <v>64</v>
      </c>
      <c r="AO395" s="31">
        <v>67</v>
      </c>
      <c r="AP395" s="31">
        <v>53</v>
      </c>
      <c r="AQ395" s="31">
        <v>53.5</v>
      </c>
      <c r="AR395" s="31">
        <v>90.5</v>
      </c>
      <c r="AS395" s="31">
        <v>58</v>
      </c>
      <c r="AT395" s="31">
        <v>51.5</v>
      </c>
      <c r="AU395" s="31">
        <v>73</v>
      </c>
      <c r="AV395" s="31">
        <v>78.5</v>
      </c>
      <c r="AW395" s="31">
        <v>71.5</v>
      </c>
      <c r="AX395" s="31">
        <v>65.5</v>
      </c>
      <c r="AY395" s="31">
        <v>863.5</v>
      </c>
      <c r="AZ395" s="31"/>
      <c r="BA395" s="31">
        <v>8.5</v>
      </c>
      <c r="BB395" s="31">
        <v>67.33</v>
      </c>
      <c r="BC395" s="31">
        <v>62.83</v>
      </c>
      <c r="BD395" s="31">
        <v>60.33</v>
      </c>
      <c r="BE395" s="31">
        <v>58.66</v>
      </c>
      <c r="BF395" s="31"/>
      <c r="BG395">
        <v>4919</v>
      </c>
      <c r="BJ395" s="30">
        <f t="shared" si="43"/>
        <v>888.5</v>
      </c>
      <c r="BK395" s="30">
        <f t="shared" si="44"/>
        <v>865</v>
      </c>
      <c r="BL395" s="30">
        <f t="shared" si="45"/>
        <v>855</v>
      </c>
      <c r="BN395" s="30">
        <f t="shared" si="46"/>
        <v>0</v>
      </c>
      <c r="BO395" s="30">
        <f t="shared" si="47"/>
        <v>0</v>
      </c>
      <c r="BP395" s="30">
        <f t="shared" si="48"/>
        <v>0</v>
      </c>
    </row>
    <row r="396" spans="1:68" x14ac:dyDescent="0.35">
      <c r="A396" s="26" t="s">
        <v>812</v>
      </c>
      <c r="B396" t="s">
        <v>6088</v>
      </c>
      <c r="C396" s="25" t="s">
        <v>10</v>
      </c>
      <c r="E396" s="31">
        <v>4</v>
      </c>
      <c r="F396" s="31">
        <v>52</v>
      </c>
      <c r="G396" s="31">
        <v>45.5</v>
      </c>
      <c r="H396" s="31">
        <v>69</v>
      </c>
      <c r="I396" s="31">
        <v>45.5</v>
      </c>
      <c r="J396" s="31">
        <v>45</v>
      </c>
      <c r="K396" s="31">
        <v>74.5</v>
      </c>
      <c r="L396" s="31">
        <v>56</v>
      </c>
      <c r="M396" s="31">
        <v>69.5</v>
      </c>
      <c r="N396" s="31">
        <v>51.5</v>
      </c>
      <c r="O396" s="31">
        <v>57.5</v>
      </c>
      <c r="P396" s="31">
        <v>51.5</v>
      </c>
      <c r="Q396" s="31">
        <v>60</v>
      </c>
      <c r="R396" s="31">
        <v>42</v>
      </c>
      <c r="S396" s="31">
        <v>723.5</v>
      </c>
      <c r="T396" s="31"/>
      <c r="U396" s="31">
        <v>5.25</v>
      </c>
      <c r="V396" s="31">
        <v>54</v>
      </c>
      <c r="W396" s="31">
        <v>52</v>
      </c>
      <c r="X396" s="31">
        <v>45.5</v>
      </c>
      <c r="Y396" s="31">
        <v>66.5</v>
      </c>
      <c r="Z396" s="31">
        <v>45.5</v>
      </c>
      <c r="AA396" s="31">
        <v>45</v>
      </c>
      <c r="AB396" s="31">
        <v>73</v>
      </c>
      <c r="AC396" s="31">
        <v>54</v>
      </c>
      <c r="AD396" s="31">
        <v>65</v>
      </c>
      <c r="AE396" s="31">
        <v>51.5</v>
      </c>
      <c r="AF396" s="31">
        <v>57.5</v>
      </c>
      <c r="AG396" s="31">
        <v>49</v>
      </c>
      <c r="AH396" s="31">
        <v>60</v>
      </c>
      <c r="AI396" s="31">
        <v>723.75</v>
      </c>
      <c r="AJ396" s="31"/>
      <c r="AK396" s="31">
        <v>4.75</v>
      </c>
      <c r="AL396" s="31">
        <v>50</v>
      </c>
      <c r="AM396" s="31">
        <v>46</v>
      </c>
      <c r="AN396" s="31">
        <v>48</v>
      </c>
      <c r="AO396" s="31">
        <v>44.5</v>
      </c>
      <c r="AP396" s="31">
        <v>65.5</v>
      </c>
      <c r="AQ396" s="31">
        <v>44</v>
      </c>
      <c r="AR396" s="31">
        <v>47.5</v>
      </c>
      <c r="AS396" s="31">
        <v>68.5</v>
      </c>
      <c r="AT396" s="31">
        <v>49</v>
      </c>
      <c r="AU396" s="31">
        <v>64.5</v>
      </c>
      <c r="AV396" s="31">
        <v>45.5</v>
      </c>
      <c r="AW396" s="31">
        <v>52.5</v>
      </c>
      <c r="AX396" s="31">
        <v>44.5</v>
      </c>
      <c r="AY396" s="31">
        <v>674.75</v>
      </c>
      <c r="AZ396" s="31"/>
      <c r="BA396" s="31">
        <v>4.66</v>
      </c>
      <c r="BB396" s="31">
        <v>52</v>
      </c>
      <c r="BC396" s="31">
        <v>47.83</v>
      </c>
      <c r="BD396" s="31">
        <v>54.16</v>
      </c>
      <c r="BE396" s="31">
        <v>52.16</v>
      </c>
      <c r="BF396" s="31"/>
      <c r="BG396">
        <v>10079</v>
      </c>
      <c r="BJ396" s="30">
        <f t="shared" si="43"/>
        <v>719.5</v>
      </c>
      <c r="BK396" s="30">
        <f t="shared" si="44"/>
        <v>718.5</v>
      </c>
      <c r="BL396" s="30">
        <f t="shared" si="45"/>
        <v>670</v>
      </c>
      <c r="BN396" s="30">
        <f t="shared" si="46"/>
        <v>0</v>
      </c>
      <c r="BO396" s="30">
        <f t="shared" si="47"/>
        <v>0</v>
      </c>
      <c r="BP396" s="30">
        <f t="shared" si="48"/>
        <v>0</v>
      </c>
    </row>
    <row r="397" spans="1:68" x14ac:dyDescent="0.35">
      <c r="A397" s="26" t="s">
        <v>815</v>
      </c>
      <c r="B397" t="s">
        <v>6079</v>
      </c>
      <c r="C397" s="25" t="s">
        <v>10</v>
      </c>
      <c r="E397" s="31">
        <v>10.25</v>
      </c>
      <c r="F397" s="31">
        <v>70.5</v>
      </c>
      <c r="G397" s="31">
        <v>77</v>
      </c>
      <c r="H397" s="31">
        <v>89</v>
      </c>
      <c r="I397" s="31">
        <v>89.5</v>
      </c>
      <c r="J397" s="31">
        <v>73.5</v>
      </c>
      <c r="K397" s="31">
        <v>87.5</v>
      </c>
      <c r="L397" s="31">
        <v>97.5</v>
      </c>
      <c r="M397" s="31">
        <v>77.5</v>
      </c>
      <c r="N397" s="31">
        <v>109.5</v>
      </c>
      <c r="O397" s="31">
        <v>89.5</v>
      </c>
      <c r="P397" s="31">
        <v>106</v>
      </c>
      <c r="Q397" s="31">
        <v>96</v>
      </c>
      <c r="R397" s="31">
        <v>83.5</v>
      </c>
      <c r="S397" s="31">
        <v>1156.75</v>
      </c>
      <c r="T397" s="31"/>
      <c r="U397" s="31">
        <v>11</v>
      </c>
      <c r="V397" s="31">
        <v>65.5</v>
      </c>
      <c r="W397" s="31">
        <v>76.5</v>
      </c>
      <c r="X397" s="31">
        <v>78.5</v>
      </c>
      <c r="Y397" s="31">
        <v>88.5</v>
      </c>
      <c r="Z397" s="31">
        <v>91</v>
      </c>
      <c r="AA397" s="31">
        <v>78</v>
      </c>
      <c r="AB397" s="31">
        <v>84.5</v>
      </c>
      <c r="AC397" s="31">
        <v>100</v>
      </c>
      <c r="AD397" s="31">
        <v>79.5</v>
      </c>
      <c r="AE397" s="31">
        <v>108.5</v>
      </c>
      <c r="AF397" s="31">
        <v>85</v>
      </c>
      <c r="AG397" s="31">
        <v>97.5</v>
      </c>
      <c r="AH397" s="31">
        <v>93</v>
      </c>
      <c r="AI397" s="31">
        <v>1137</v>
      </c>
      <c r="AJ397" s="31"/>
      <c r="AK397" s="31">
        <v>10.5</v>
      </c>
      <c r="AL397" s="31">
        <v>72</v>
      </c>
      <c r="AM397" s="31">
        <v>67</v>
      </c>
      <c r="AN397" s="31">
        <v>77.5</v>
      </c>
      <c r="AO397" s="31">
        <v>77</v>
      </c>
      <c r="AP397" s="31">
        <v>83.5</v>
      </c>
      <c r="AQ397" s="31">
        <v>93.5</v>
      </c>
      <c r="AR397" s="31">
        <v>74.5</v>
      </c>
      <c r="AS397" s="31">
        <v>76.5</v>
      </c>
      <c r="AT397" s="31">
        <v>95</v>
      </c>
      <c r="AU397" s="31">
        <v>81</v>
      </c>
      <c r="AV397" s="31">
        <v>102.5</v>
      </c>
      <c r="AW397" s="31">
        <v>81</v>
      </c>
      <c r="AX397" s="31">
        <v>96</v>
      </c>
      <c r="AY397" s="31">
        <v>1087.5</v>
      </c>
      <c r="AZ397" s="31"/>
      <c r="BA397" s="31">
        <v>10.58</v>
      </c>
      <c r="BB397" s="31">
        <v>69.33</v>
      </c>
      <c r="BC397" s="31">
        <v>73.5</v>
      </c>
      <c r="BD397" s="31">
        <v>81.66</v>
      </c>
      <c r="BE397" s="31">
        <v>85</v>
      </c>
      <c r="BF397" s="31"/>
      <c r="BG397">
        <v>2772</v>
      </c>
      <c r="BJ397" s="30">
        <f t="shared" si="43"/>
        <v>1146.5</v>
      </c>
      <c r="BK397" s="30">
        <f t="shared" si="44"/>
        <v>1126</v>
      </c>
      <c r="BL397" s="30">
        <f t="shared" si="45"/>
        <v>1077</v>
      </c>
      <c r="BN397" s="30">
        <f t="shared" si="46"/>
        <v>0</v>
      </c>
      <c r="BO397" s="30">
        <f t="shared" si="47"/>
        <v>0</v>
      </c>
      <c r="BP397" s="30">
        <f t="shared" si="48"/>
        <v>0</v>
      </c>
    </row>
    <row r="398" spans="1:68" x14ac:dyDescent="0.35">
      <c r="A398" s="26" t="s">
        <v>818</v>
      </c>
      <c r="B398" t="s">
        <v>6070</v>
      </c>
      <c r="C398" s="25" t="s">
        <v>10</v>
      </c>
      <c r="E398" s="31">
        <v>3.25</v>
      </c>
      <c r="F398" s="31">
        <v>34.5</v>
      </c>
      <c r="G398" s="31">
        <v>45</v>
      </c>
      <c r="H398" s="31">
        <v>40</v>
      </c>
      <c r="I398" s="31">
        <v>43</v>
      </c>
      <c r="J398" s="31">
        <v>47.5</v>
      </c>
      <c r="K398" s="31">
        <v>56</v>
      </c>
      <c r="L398" s="31">
        <v>39</v>
      </c>
      <c r="M398" s="31">
        <v>39</v>
      </c>
      <c r="N398" s="31">
        <v>39</v>
      </c>
      <c r="O398" s="31">
        <v>42</v>
      </c>
      <c r="P398" s="31">
        <v>39</v>
      </c>
      <c r="Q398" s="31">
        <v>43.5</v>
      </c>
      <c r="R398" s="31">
        <v>50</v>
      </c>
      <c r="S398" s="31">
        <v>560.75</v>
      </c>
      <c r="T398" s="31"/>
      <c r="U398" s="31">
        <v>2.5</v>
      </c>
      <c r="V398" s="31">
        <v>23.5</v>
      </c>
      <c r="W398" s="31">
        <v>30</v>
      </c>
      <c r="X398" s="31">
        <v>44</v>
      </c>
      <c r="Y398" s="31">
        <v>42</v>
      </c>
      <c r="Z398" s="31">
        <v>44</v>
      </c>
      <c r="AA398" s="31">
        <v>46.5</v>
      </c>
      <c r="AB398" s="31">
        <v>52</v>
      </c>
      <c r="AC398" s="31">
        <v>39</v>
      </c>
      <c r="AD398" s="31">
        <v>35.5</v>
      </c>
      <c r="AE398" s="31">
        <v>43.5</v>
      </c>
      <c r="AF398" s="31">
        <v>39.5</v>
      </c>
      <c r="AG398" s="31">
        <v>40</v>
      </c>
      <c r="AH398" s="31">
        <v>41.5</v>
      </c>
      <c r="AI398" s="31">
        <v>523.5</v>
      </c>
      <c r="AJ398" s="31"/>
      <c r="AK398" s="31">
        <v>3.5</v>
      </c>
      <c r="AL398" s="31">
        <v>39</v>
      </c>
      <c r="AM398" s="31">
        <v>23.5</v>
      </c>
      <c r="AN398" s="31">
        <v>34</v>
      </c>
      <c r="AO398" s="31">
        <v>42.5</v>
      </c>
      <c r="AP398" s="31">
        <v>40</v>
      </c>
      <c r="AQ398" s="31">
        <v>43</v>
      </c>
      <c r="AR398" s="31">
        <v>46</v>
      </c>
      <c r="AS398" s="31">
        <v>50</v>
      </c>
      <c r="AT398" s="31">
        <v>36.5</v>
      </c>
      <c r="AU398" s="31">
        <v>35</v>
      </c>
      <c r="AV398" s="31">
        <v>40.5</v>
      </c>
      <c r="AW398" s="31">
        <v>37</v>
      </c>
      <c r="AX398" s="31">
        <v>37.5</v>
      </c>
      <c r="AY398" s="31">
        <v>508</v>
      </c>
      <c r="AZ398" s="31"/>
      <c r="BA398" s="31">
        <v>3.08</v>
      </c>
      <c r="BB398" s="31">
        <v>32.33</v>
      </c>
      <c r="BC398" s="31">
        <v>32.83</v>
      </c>
      <c r="BD398" s="31">
        <v>39.33</v>
      </c>
      <c r="BE398" s="31">
        <v>42.5</v>
      </c>
      <c r="BF398" s="31"/>
      <c r="BG398">
        <v>14180</v>
      </c>
      <c r="BJ398" s="30">
        <f t="shared" si="43"/>
        <v>557.5</v>
      </c>
      <c r="BK398" s="30">
        <f t="shared" si="44"/>
        <v>521</v>
      </c>
      <c r="BL398" s="30">
        <f t="shared" si="45"/>
        <v>504.5</v>
      </c>
      <c r="BN398" s="30">
        <f t="shared" si="46"/>
        <v>0</v>
      </c>
      <c r="BO398" s="30">
        <f t="shared" si="47"/>
        <v>0</v>
      </c>
      <c r="BP398" s="30">
        <f t="shared" si="48"/>
        <v>0</v>
      </c>
    </row>
    <row r="399" spans="1:68" x14ac:dyDescent="0.35">
      <c r="A399" s="26" t="s">
        <v>821</v>
      </c>
      <c r="B399" t="s">
        <v>6061</v>
      </c>
      <c r="C399" s="25" t="s">
        <v>10</v>
      </c>
      <c r="E399" s="31">
        <v>6</v>
      </c>
      <c r="F399" s="31">
        <v>45</v>
      </c>
      <c r="G399" s="31">
        <v>35.5</v>
      </c>
      <c r="H399" s="31">
        <v>24.5</v>
      </c>
      <c r="I399" s="31">
        <v>38</v>
      </c>
      <c r="J399" s="31">
        <v>36</v>
      </c>
      <c r="K399" s="31">
        <v>42</v>
      </c>
      <c r="L399" s="31">
        <v>47.5</v>
      </c>
      <c r="M399" s="31">
        <v>48.5</v>
      </c>
      <c r="N399" s="31">
        <v>49</v>
      </c>
      <c r="O399" s="31">
        <v>36.5</v>
      </c>
      <c r="P399" s="31">
        <v>42</v>
      </c>
      <c r="Q399" s="31">
        <v>32</v>
      </c>
      <c r="R399" s="31">
        <v>30.5</v>
      </c>
      <c r="S399" s="31">
        <v>513</v>
      </c>
      <c r="T399" s="31"/>
      <c r="U399" s="31">
        <v>4.25</v>
      </c>
      <c r="V399" s="31">
        <v>33</v>
      </c>
      <c r="W399" s="31">
        <v>39.5</v>
      </c>
      <c r="X399" s="31">
        <v>35.5</v>
      </c>
      <c r="Y399" s="31">
        <v>25.5</v>
      </c>
      <c r="Z399" s="31">
        <v>36.5</v>
      </c>
      <c r="AA399" s="31">
        <v>29.5</v>
      </c>
      <c r="AB399" s="31">
        <v>41.5</v>
      </c>
      <c r="AC399" s="31">
        <v>43</v>
      </c>
      <c r="AD399" s="31">
        <v>49.5</v>
      </c>
      <c r="AE399" s="31">
        <v>46</v>
      </c>
      <c r="AF399" s="31">
        <v>32.5</v>
      </c>
      <c r="AG399" s="31">
        <v>40.5</v>
      </c>
      <c r="AH399" s="31">
        <v>29.5</v>
      </c>
      <c r="AI399" s="31">
        <v>486.25</v>
      </c>
      <c r="AJ399" s="31"/>
      <c r="AK399" s="31">
        <v>5</v>
      </c>
      <c r="AL399" s="31">
        <v>32</v>
      </c>
      <c r="AM399" s="31">
        <v>28</v>
      </c>
      <c r="AN399" s="31">
        <v>40</v>
      </c>
      <c r="AO399" s="31">
        <v>36</v>
      </c>
      <c r="AP399" s="31">
        <v>22.5</v>
      </c>
      <c r="AQ399" s="31">
        <v>39.5</v>
      </c>
      <c r="AR399" s="31">
        <v>31.5</v>
      </c>
      <c r="AS399" s="31">
        <v>41</v>
      </c>
      <c r="AT399" s="31">
        <v>44.5</v>
      </c>
      <c r="AU399" s="31">
        <v>52</v>
      </c>
      <c r="AV399" s="31">
        <v>44</v>
      </c>
      <c r="AW399" s="31">
        <v>26.5</v>
      </c>
      <c r="AX399" s="31">
        <v>40.5</v>
      </c>
      <c r="AY399" s="31">
        <v>483</v>
      </c>
      <c r="AZ399" s="31"/>
      <c r="BA399" s="31">
        <v>5.08</v>
      </c>
      <c r="BB399" s="31">
        <v>36.659999999999997</v>
      </c>
      <c r="BC399" s="31">
        <v>34.33</v>
      </c>
      <c r="BD399" s="31">
        <v>33.33</v>
      </c>
      <c r="BE399" s="31">
        <v>33.159999999999997</v>
      </c>
      <c r="BF399" s="31"/>
      <c r="BG399">
        <v>12893</v>
      </c>
      <c r="BJ399" s="30">
        <f t="shared" si="43"/>
        <v>507</v>
      </c>
      <c r="BK399" s="30">
        <f t="shared" si="44"/>
        <v>482</v>
      </c>
      <c r="BL399" s="30">
        <f t="shared" si="45"/>
        <v>478</v>
      </c>
      <c r="BN399" s="30">
        <f t="shared" si="46"/>
        <v>0</v>
      </c>
      <c r="BO399" s="30">
        <f t="shared" si="47"/>
        <v>0</v>
      </c>
      <c r="BP399" s="30">
        <f t="shared" si="48"/>
        <v>0</v>
      </c>
    </row>
    <row r="400" spans="1:68" x14ac:dyDescent="0.35">
      <c r="A400" s="26" t="s">
        <v>824</v>
      </c>
      <c r="B400" t="s">
        <v>6051</v>
      </c>
      <c r="C400" s="25" t="s">
        <v>10</v>
      </c>
      <c r="E400" s="31">
        <v>4.25</v>
      </c>
      <c r="F400" s="31">
        <v>40.5</v>
      </c>
      <c r="G400" s="31">
        <v>23</v>
      </c>
      <c r="H400" s="31">
        <v>30.5</v>
      </c>
      <c r="I400" s="31">
        <v>38</v>
      </c>
      <c r="J400" s="31">
        <v>29</v>
      </c>
      <c r="K400" s="31">
        <v>30</v>
      </c>
      <c r="L400" s="31">
        <v>27</v>
      </c>
      <c r="M400" s="31">
        <v>36</v>
      </c>
      <c r="N400" s="31">
        <v>39</v>
      </c>
      <c r="O400" s="31">
        <v>30</v>
      </c>
      <c r="P400" s="31">
        <v>31.5</v>
      </c>
      <c r="Q400" s="31">
        <v>26</v>
      </c>
      <c r="R400" s="31">
        <v>28</v>
      </c>
      <c r="S400" s="31">
        <v>412.75</v>
      </c>
      <c r="T400" s="31"/>
      <c r="U400" s="31">
        <v>3</v>
      </c>
      <c r="V400" s="31">
        <v>31</v>
      </c>
      <c r="W400" s="31">
        <v>38.5</v>
      </c>
      <c r="X400" s="31">
        <v>23</v>
      </c>
      <c r="Y400" s="31">
        <v>27.5</v>
      </c>
      <c r="Z400" s="31">
        <v>37.5</v>
      </c>
      <c r="AA400" s="31">
        <v>28</v>
      </c>
      <c r="AB400" s="31">
        <v>30.5</v>
      </c>
      <c r="AC400" s="31">
        <v>26.5</v>
      </c>
      <c r="AD400" s="31">
        <v>37</v>
      </c>
      <c r="AE400" s="31">
        <v>37</v>
      </c>
      <c r="AF400" s="31">
        <v>33</v>
      </c>
      <c r="AG400" s="31">
        <v>30.5</v>
      </c>
      <c r="AH400" s="31">
        <v>24.5</v>
      </c>
      <c r="AI400" s="31">
        <v>407.5</v>
      </c>
      <c r="AJ400" s="31"/>
      <c r="AK400" s="31">
        <v>4.5</v>
      </c>
      <c r="AL400" s="31">
        <v>31</v>
      </c>
      <c r="AM400" s="31">
        <v>31.5</v>
      </c>
      <c r="AN400" s="31">
        <v>40</v>
      </c>
      <c r="AO400" s="31">
        <v>21.5</v>
      </c>
      <c r="AP400" s="31">
        <v>27.5</v>
      </c>
      <c r="AQ400" s="31">
        <v>37.5</v>
      </c>
      <c r="AR400" s="31">
        <v>23.5</v>
      </c>
      <c r="AS400" s="31">
        <v>31</v>
      </c>
      <c r="AT400" s="31">
        <v>23.5</v>
      </c>
      <c r="AU400" s="31">
        <v>43</v>
      </c>
      <c r="AV400" s="31">
        <v>34</v>
      </c>
      <c r="AW400" s="31">
        <v>31.5</v>
      </c>
      <c r="AX400" s="31">
        <v>29</v>
      </c>
      <c r="AY400" s="31">
        <v>409</v>
      </c>
      <c r="AZ400" s="31"/>
      <c r="BA400" s="31">
        <v>3.91</v>
      </c>
      <c r="BB400" s="31">
        <v>34.159999999999997</v>
      </c>
      <c r="BC400" s="31">
        <v>31</v>
      </c>
      <c r="BD400" s="31">
        <v>31.16</v>
      </c>
      <c r="BE400" s="31">
        <v>29</v>
      </c>
      <c r="BF400" s="31"/>
      <c r="BG400">
        <v>5105</v>
      </c>
      <c r="BJ400" s="30">
        <f t="shared" si="43"/>
        <v>408.5</v>
      </c>
      <c r="BK400" s="30">
        <f t="shared" si="44"/>
        <v>404.5</v>
      </c>
      <c r="BL400" s="30">
        <f t="shared" si="45"/>
        <v>404.5</v>
      </c>
      <c r="BN400" s="30">
        <f t="shared" si="46"/>
        <v>0</v>
      </c>
      <c r="BO400" s="30">
        <f t="shared" si="47"/>
        <v>0</v>
      </c>
      <c r="BP400" s="30">
        <f t="shared" si="48"/>
        <v>0</v>
      </c>
    </row>
    <row r="401" spans="1:68" x14ac:dyDescent="0.35">
      <c r="A401" s="26" t="s">
        <v>826</v>
      </c>
      <c r="B401" t="s">
        <v>6042</v>
      </c>
      <c r="C401" s="25" t="s">
        <v>10</v>
      </c>
      <c r="E401" s="31">
        <v>5</v>
      </c>
      <c r="F401" s="31">
        <v>34.5</v>
      </c>
      <c r="G401" s="31">
        <v>37</v>
      </c>
      <c r="H401" s="31">
        <v>28</v>
      </c>
      <c r="I401" s="31">
        <v>31</v>
      </c>
      <c r="J401" s="31">
        <v>27</v>
      </c>
      <c r="K401" s="31">
        <v>26.5</v>
      </c>
      <c r="L401" s="31">
        <v>39.5</v>
      </c>
      <c r="M401" s="31">
        <v>33.5</v>
      </c>
      <c r="N401" s="31">
        <v>36</v>
      </c>
      <c r="O401" s="31">
        <v>33.5</v>
      </c>
      <c r="P401" s="31">
        <v>32.5</v>
      </c>
      <c r="Q401" s="31">
        <v>29.5</v>
      </c>
      <c r="R401" s="31">
        <v>27</v>
      </c>
      <c r="S401" s="31">
        <v>420.5</v>
      </c>
      <c r="T401" s="31"/>
      <c r="U401" s="31">
        <v>3</v>
      </c>
      <c r="V401" s="31">
        <v>37</v>
      </c>
      <c r="W401" s="31">
        <v>29.5</v>
      </c>
      <c r="X401" s="31">
        <v>37</v>
      </c>
      <c r="Y401" s="31">
        <v>28</v>
      </c>
      <c r="Z401" s="31">
        <v>31.5</v>
      </c>
      <c r="AA401" s="31">
        <v>28</v>
      </c>
      <c r="AB401" s="31">
        <v>26.5</v>
      </c>
      <c r="AC401" s="31">
        <v>34.5</v>
      </c>
      <c r="AD401" s="31">
        <v>32</v>
      </c>
      <c r="AE401" s="31">
        <v>37</v>
      </c>
      <c r="AF401" s="31">
        <v>34</v>
      </c>
      <c r="AG401" s="31">
        <v>30.5</v>
      </c>
      <c r="AH401" s="31">
        <v>31.5</v>
      </c>
      <c r="AI401" s="31">
        <v>420</v>
      </c>
      <c r="AJ401" s="31"/>
      <c r="AK401" s="31">
        <v>4</v>
      </c>
      <c r="AL401" s="31">
        <v>33.5</v>
      </c>
      <c r="AM401" s="31">
        <v>35.5</v>
      </c>
      <c r="AN401" s="31">
        <v>26.5</v>
      </c>
      <c r="AO401" s="31">
        <v>34.5</v>
      </c>
      <c r="AP401" s="31">
        <v>28</v>
      </c>
      <c r="AQ401" s="31">
        <v>33.5</v>
      </c>
      <c r="AR401" s="31">
        <v>29</v>
      </c>
      <c r="AS401" s="31">
        <v>28</v>
      </c>
      <c r="AT401" s="31">
        <v>34</v>
      </c>
      <c r="AU401" s="31">
        <v>34</v>
      </c>
      <c r="AV401" s="31">
        <v>38</v>
      </c>
      <c r="AW401" s="31">
        <v>32</v>
      </c>
      <c r="AX401" s="31">
        <v>32.5</v>
      </c>
      <c r="AY401" s="31">
        <v>423</v>
      </c>
      <c r="AZ401" s="31"/>
      <c r="BA401" s="31">
        <v>4</v>
      </c>
      <c r="BB401" s="31">
        <v>35</v>
      </c>
      <c r="BC401" s="31">
        <v>34</v>
      </c>
      <c r="BD401" s="31">
        <v>30.5</v>
      </c>
      <c r="BE401" s="31">
        <v>31.16</v>
      </c>
      <c r="BF401" s="31"/>
      <c r="BG401">
        <v>12248</v>
      </c>
      <c r="BJ401" s="30">
        <f t="shared" si="43"/>
        <v>415.5</v>
      </c>
      <c r="BK401" s="30">
        <f t="shared" si="44"/>
        <v>417</v>
      </c>
      <c r="BL401" s="30">
        <f t="shared" si="45"/>
        <v>419</v>
      </c>
      <c r="BN401" s="30">
        <f t="shared" si="46"/>
        <v>0</v>
      </c>
      <c r="BO401" s="30">
        <f t="shared" si="47"/>
        <v>0</v>
      </c>
      <c r="BP401" s="30">
        <f t="shared" si="48"/>
        <v>0</v>
      </c>
    </row>
    <row r="402" spans="1:68" x14ac:dyDescent="0.35">
      <c r="A402" s="26" t="s">
        <v>828</v>
      </c>
      <c r="B402" t="s">
        <v>6034</v>
      </c>
      <c r="C402" s="25" t="s">
        <v>10</v>
      </c>
      <c r="E402" s="31">
        <v>14</v>
      </c>
      <c r="F402" s="31">
        <v>145.5</v>
      </c>
      <c r="G402" s="31">
        <v>122</v>
      </c>
      <c r="H402" s="31">
        <v>126</v>
      </c>
      <c r="I402" s="31">
        <v>141</v>
      </c>
      <c r="J402" s="31">
        <v>135.5</v>
      </c>
      <c r="K402" s="31">
        <v>160</v>
      </c>
      <c r="L402" s="31">
        <v>139</v>
      </c>
      <c r="M402" s="31">
        <v>149</v>
      </c>
      <c r="N402" s="31">
        <v>163.5</v>
      </c>
      <c r="O402" s="31">
        <v>147</v>
      </c>
      <c r="P402" s="31">
        <v>155.5</v>
      </c>
      <c r="Q402" s="31">
        <v>110</v>
      </c>
      <c r="R402" s="31">
        <v>148</v>
      </c>
      <c r="S402" s="31">
        <v>1856</v>
      </c>
      <c r="T402" s="31"/>
      <c r="U402" s="31">
        <v>12.25</v>
      </c>
      <c r="V402" s="31">
        <v>167.5</v>
      </c>
      <c r="W402" s="31">
        <v>130.5</v>
      </c>
      <c r="X402" s="31">
        <v>123.5</v>
      </c>
      <c r="Y402" s="31">
        <v>126</v>
      </c>
      <c r="Z402" s="31">
        <v>141</v>
      </c>
      <c r="AA402" s="31">
        <v>135</v>
      </c>
      <c r="AB402" s="31">
        <v>157.5</v>
      </c>
      <c r="AC402" s="31">
        <v>132.5</v>
      </c>
      <c r="AD402" s="31">
        <v>145.5</v>
      </c>
      <c r="AE402" s="31">
        <v>175.5</v>
      </c>
      <c r="AF402" s="31">
        <v>123.5</v>
      </c>
      <c r="AG402" s="31">
        <v>143</v>
      </c>
      <c r="AH402" s="31">
        <v>114</v>
      </c>
      <c r="AI402" s="31">
        <v>1827.25</v>
      </c>
      <c r="AJ402" s="31"/>
      <c r="AK402" s="31">
        <v>14.75</v>
      </c>
      <c r="AL402" s="31">
        <v>124.5</v>
      </c>
      <c r="AM402" s="31">
        <v>166</v>
      </c>
      <c r="AN402" s="31">
        <v>124.5</v>
      </c>
      <c r="AO402" s="31">
        <v>122.5</v>
      </c>
      <c r="AP402" s="31">
        <v>133</v>
      </c>
      <c r="AQ402" s="31">
        <v>135</v>
      </c>
      <c r="AR402" s="31">
        <v>131</v>
      </c>
      <c r="AS402" s="31">
        <v>155.5</v>
      </c>
      <c r="AT402" s="31">
        <v>138</v>
      </c>
      <c r="AU402" s="31">
        <v>154.5</v>
      </c>
      <c r="AV402" s="31">
        <v>160</v>
      </c>
      <c r="AW402" s="31">
        <v>122.5</v>
      </c>
      <c r="AX402" s="31">
        <v>144</v>
      </c>
      <c r="AY402" s="31">
        <v>1825.75</v>
      </c>
      <c r="AZ402" s="31"/>
      <c r="BA402" s="31">
        <v>13.66</v>
      </c>
      <c r="BB402" s="31">
        <v>145.83000000000001</v>
      </c>
      <c r="BC402" s="31">
        <v>139.5</v>
      </c>
      <c r="BD402" s="31">
        <v>124.66</v>
      </c>
      <c r="BE402" s="31">
        <v>129.83000000000001</v>
      </c>
      <c r="BF402" s="31"/>
      <c r="BG402">
        <v>4240</v>
      </c>
      <c r="BJ402" s="30">
        <f t="shared" si="43"/>
        <v>1842</v>
      </c>
      <c r="BK402" s="30">
        <f t="shared" si="44"/>
        <v>1815</v>
      </c>
      <c r="BL402" s="30">
        <f t="shared" si="45"/>
        <v>1811</v>
      </c>
      <c r="BN402" s="30">
        <f t="shared" si="46"/>
        <v>0</v>
      </c>
      <c r="BO402" s="30">
        <f t="shared" si="47"/>
        <v>0</v>
      </c>
      <c r="BP402" s="30">
        <f t="shared" si="48"/>
        <v>0</v>
      </c>
    </row>
    <row r="403" spans="1:68" x14ac:dyDescent="0.35">
      <c r="A403" s="26" t="s">
        <v>830</v>
      </c>
      <c r="B403" t="s">
        <v>6026</v>
      </c>
      <c r="C403" s="25" t="s">
        <v>10</v>
      </c>
      <c r="E403" s="31">
        <v>8</v>
      </c>
      <c r="F403" s="31">
        <v>88</v>
      </c>
      <c r="G403" s="31">
        <v>104</v>
      </c>
      <c r="H403" s="31">
        <v>87.5</v>
      </c>
      <c r="I403" s="31">
        <v>65.5</v>
      </c>
      <c r="J403" s="31">
        <v>80.5</v>
      </c>
      <c r="K403" s="31">
        <v>77</v>
      </c>
      <c r="L403" s="31">
        <v>81</v>
      </c>
      <c r="M403" s="31">
        <v>73</v>
      </c>
      <c r="N403" s="31">
        <v>94</v>
      </c>
      <c r="O403" s="31">
        <v>84.5</v>
      </c>
      <c r="P403" s="31">
        <v>96.5</v>
      </c>
      <c r="Q403" s="31">
        <v>72.5</v>
      </c>
      <c r="R403" s="31">
        <v>81</v>
      </c>
      <c r="S403" s="31">
        <v>1093</v>
      </c>
      <c r="T403" s="31"/>
      <c r="U403" s="31">
        <v>6.75</v>
      </c>
      <c r="V403" s="31">
        <v>71.5</v>
      </c>
      <c r="W403" s="31">
        <v>81</v>
      </c>
      <c r="X403" s="31">
        <v>94</v>
      </c>
      <c r="Y403" s="31">
        <v>86</v>
      </c>
      <c r="Z403" s="31">
        <v>63.5</v>
      </c>
      <c r="AA403" s="31">
        <v>77.5</v>
      </c>
      <c r="AB403" s="31">
        <v>74.5</v>
      </c>
      <c r="AC403" s="31">
        <v>84</v>
      </c>
      <c r="AD403" s="31">
        <v>74</v>
      </c>
      <c r="AE403" s="31">
        <v>95</v>
      </c>
      <c r="AF403" s="31">
        <v>78</v>
      </c>
      <c r="AG403" s="31">
        <v>91.5</v>
      </c>
      <c r="AH403" s="31">
        <v>78.5</v>
      </c>
      <c r="AI403" s="31">
        <v>1055.75</v>
      </c>
      <c r="AJ403" s="31"/>
      <c r="AK403" s="31">
        <v>6.25</v>
      </c>
      <c r="AL403" s="31">
        <v>74.5</v>
      </c>
      <c r="AM403" s="31">
        <v>69</v>
      </c>
      <c r="AN403" s="31">
        <v>78</v>
      </c>
      <c r="AO403" s="31">
        <v>92.5</v>
      </c>
      <c r="AP403" s="31">
        <v>83</v>
      </c>
      <c r="AQ403" s="31">
        <v>62.5</v>
      </c>
      <c r="AR403" s="31">
        <v>83</v>
      </c>
      <c r="AS403" s="31">
        <v>76.5</v>
      </c>
      <c r="AT403" s="31">
        <v>83</v>
      </c>
      <c r="AU403" s="31">
        <v>76.5</v>
      </c>
      <c r="AV403" s="31">
        <v>92.5</v>
      </c>
      <c r="AW403" s="31">
        <v>73.5</v>
      </c>
      <c r="AX403" s="31">
        <v>94</v>
      </c>
      <c r="AY403" s="31">
        <v>1044.75</v>
      </c>
      <c r="AZ403" s="31"/>
      <c r="BA403" s="31">
        <v>7</v>
      </c>
      <c r="BB403" s="31">
        <v>78</v>
      </c>
      <c r="BC403" s="31">
        <v>84.66</v>
      </c>
      <c r="BD403" s="31">
        <v>86.5</v>
      </c>
      <c r="BE403" s="31">
        <v>81.33</v>
      </c>
      <c r="BF403" s="31"/>
      <c r="BG403">
        <v>11367</v>
      </c>
      <c r="BJ403" s="30">
        <f t="shared" si="43"/>
        <v>1085</v>
      </c>
      <c r="BK403" s="30">
        <f t="shared" si="44"/>
        <v>1049</v>
      </c>
      <c r="BL403" s="30">
        <f t="shared" si="45"/>
        <v>1038.5</v>
      </c>
      <c r="BN403" s="30">
        <f t="shared" si="46"/>
        <v>0</v>
      </c>
      <c r="BO403" s="30">
        <f t="shared" si="47"/>
        <v>0</v>
      </c>
      <c r="BP403" s="30">
        <f t="shared" si="48"/>
        <v>0</v>
      </c>
    </row>
    <row r="404" spans="1:68" x14ac:dyDescent="0.35">
      <c r="A404" s="26" t="s">
        <v>832</v>
      </c>
      <c r="B404" t="s">
        <v>6016</v>
      </c>
      <c r="C404" s="25" t="s">
        <v>10</v>
      </c>
      <c r="E404" s="31">
        <v>1.5</v>
      </c>
      <c r="F404" s="31">
        <v>18</v>
      </c>
      <c r="G404" s="31">
        <v>15</v>
      </c>
      <c r="H404" s="31">
        <v>10</v>
      </c>
      <c r="I404" s="31">
        <v>12</v>
      </c>
      <c r="J404" s="31">
        <v>11.5</v>
      </c>
      <c r="K404" s="31">
        <v>13</v>
      </c>
      <c r="L404" s="31">
        <v>17.5</v>
      </c>
      <c r="M404" s="31">
        <v>13</v>
      </c>
      <c r="N404" s="31">
        <v>13</v>
      </c>
      <c r="O404" s="31">
        <v>12</v>
      </c>
      <c r="P404" s="31">
        <v>16.5</v>
      </c>
      <c r="Q404" s="31">
        <v>8.5</v>
      </c>
      <c r="R404" s="31">
        <v>8</v>
      </c>
      <c r="S404" s="31">
        <v>169.5</v>
      </c>
      <c r="T404" s="31"/>
      <c r="U404" s="31">
        <v>1.25</v>
      </c>
      <c r="V404" s="31">
        <v>15</v>
      </c>
      <c r="W404" s="31">
        <v>17.5</v>
      </c>
      <c r="X404" s="31">
        <v>15.5</v>
      </c>
      <c r="Y404" s="31">
        <v>12</v>
      </c>
      <c r="Z404" s="31">
        <v>13</v>
      </c>
      <c r="AA404" s="31">
        <v>12.5</v>
      </c>
      <c r="AB404" s="31">
        <v>13</v>
      </c>
      <c r="AC404" s="31">
        <v>16.5</v>
      </c>
      <c r="AD404" s="31">
        <v>12</v>
      </c>
      <c r="AE404" s="31">
        <v>11.5</v>
      </c>
      <c r="AF404" s="31">
        <v>10</v>
      </c>
      <c r="AG404" s="31">
        <v>12</v>
      </c>
      <c r="AH404" s="31">
        <v>5</v>
      </c>
      <c r="AI404" s="31">
        <v>166.75</v>
      </c>
      <c r="AJ404" s="31"/>
      <c r="AK404" s="31">
        <v>1.75</v>
      </c>
      <c r="AL404" s="31">
        <v>10</v>
      </c>
      <c r="AM404" s="31">
        <v>16.5</v>
      </c>
      <c r="AN404" s="31">
        <v>17.5</v>
      </c>
      <c r="AO404" s="31">
        <v>17</v>
      </c>
      <c r="AP404" s="31">
        <v>13</v>
      </c>
      <c r="AQ404" s="31">
        <v>13.5</v>
      </c>
      <c r="AR404" s="31">
        <v>12</v>
      </c>
      <c r="AS404" s="31">
        <v>14</v>
      </c>
      <c r="AT404" s="31">
        <v>16.5</v>
      </c>
      <c r="AU404" s="31">
        <v>10</v>
      </c>
      <c r="AV404" s="31">
        <v>12</v>
      </c>
      <c r="AW404" s="31">
        <v>9.5</v>
      </c>
      <c r="AX404" s="31">
        <v>10</v>
      </c>
      <c r="AY404" s="31">
        <v>173.25</v>
      </c>
      <c r="AZ404" s="31"/>
      <c r="BA404" s="31">
        <v>1.5</v>
      </c>
      <c r="BB404" s="31">
        <v>14.33</v>
      </c>
      <c r="BC404" s="31">
        <v>16.329999999999998</v>
      </c>
      <c r="BD404" s="31">
        <v>14.33</v>
      </c>
      <c r="BE404" s="31">
        <v>13.66</v>
      </c>
      <c r="BF404" s="31"/>
      <c r="BG404">
        <v>3781</v>
      </c>
      <c r="BJ404" s="30">
        <f t="shared" si="43"/>
        <v>168</v>
      </c>
      <c r="BK404" s="30">
        <f t="shared" si="44"/>
        <v>165.5</v>
      </c>
      <c r="BL404" s="30">
        <f t="shared" si="45"/>
        <v>171.5</v>
      </c>
      <c r="BN404" s="30">
        <f t="shared" si="46"/>
        <v>0</v>
      </c>
      <c r="BO404" s="30">
        <f t="shared" si="47"/>
        <v>0</v>
      </c>
      <c r="BP404" s="30">
        <f t="shared" si="48"/>
        <v>0</v>
      </c>
    </row>
    <row r="405" spans="1:68" x14ac:dyDescent="0.35">
      <c r="A405" s="26" t="s">
        <v>835</v>
      </c>
      <c r="B405" t="s">
        <v>6007</v>
      </c>
      <c r="C405" s="25" t="s">
        <v>10</v>
      </c>
      <c r="E405" s="31">
        <v>21</v>
      </c>
      <c r="F405" s="31">
        <v>113</v>
      </c>
      <c r="G405" s="31">
        <v>96.5</v>
      </c>
      <c r="H405" s="31">
        <v>100</v>
      </c>
      <c r="I405" s="31">
        <v>95</v>
      </c>
      <c r="J405" s="31">
        <v>94.5</v>
      </c>
      <c r="K405" s="31">
        <v>88</v>
      </c>
      <c r="L405" s="31">
        <v>110.5</v>
      </c>
      <c r="M405" s="31">
        <v>112.5</v>
      </c>
      <c r="N405" s="31">
        <v>110</v>
      </c>
      <c r="O405" s="31">
        <v>112</v>
      </c>
      <c r="P405" s="31">
        <v>125</v>
      </c>
      <c r="Q405" s="31">
        <v>96.5</v>
      </c>
      <c r="R405" s="31">
        <v>93</v>
      </c>
      <c r="S405" s="31">
        <v>1367.5</v>
      </c>
      <c r="T405" s="31"/>
      <c r="U405" s="31">
        <v>19.25</v>
      </c>
      <c r="V405" s="31">
        <v>109</v>
      </c>
      <c r="W405" s="31">
        <v>112</v>
      </c>
      <c r="X405" s="31">
        <v>90</v>
      </c>
      <c r="Y405" s="31">
        <v>99</v>
      </c>
      <c r="Z405" s="31">
        <v>94.5</v>
      </c>
      <c r="AA405" s="31">
        <v>97</v>
      </c>
      <c r="AB405" s="31">
        <v>90</v>
      </c>
      <c r="AC405" s="31">
        <v>118</v>
      </c>
      <c r="AD405" s="31">
        <v>116.5</v>
      </c>
      <c r="AE405" s="31">
        <v>120</v>
      </c>
      <c r="AF405" s="31">
        <v>116.5</v>
      </c>
      <c r="AG405" s="31">
        <v>117</v>
      </c>
      <c r="AH405" s="31">
        <v>88</v>
      </c>
      <c r="AI405" s="31">
        <v>1386.75</v>
      </c>
      <c r="AJ405" s="31"/>
      <c r="AK405" s="31">
        <v>20</v>
      </c>
      <c r="AL405" s="31">
        <v>102.75</v>
      </c>
      <c r="AM405" s="31">
        <v>110.5</v>
      </c>
      <c r="AN405" s="31">
        <v>108.5</v>
      </c>
      <c r="AO405" s="31">
        <v>90</v>
      </c>
      <c r="AP405" s="31">
        <v>105</v>
      </c>
      <c r="AQ405" s="31">
        <v>99</v>
      </c>
      <c r="AR405" s="31">
        <v>98.5</v>
      </c>
      <c r="AS405" s="31">
        <v>88.5</v>
      </c>
      <c r="AT405" s="31">
        <v>113.5</v>
      </c>
      <c r="AU405" s="31">
        <v>123.5</v>
      </c>
      <c r="AV405" s="31">
        <v>116.5</v>
      </c>
      <c r="AW405" s="31">
        <v>120</v>
      </c>
      <c r="AX405" s="31">
        <v>105.5</v>
      </c>
      <c r="AY405" s="31">
        <v>1401.75</v>
      </c>
      <c r="AZ405" s="31"/>
      <c r="BA405" s="31">
        <v>20.079999999999998</v>
      </c>
      <c r="BB405" s="31">
        <v>108.25</v>
      </c>
      <c r="BC405" s="31">
        <v>106.33</v>
      </c>
      <c r="BD405" s="31">
        <v>99.5</v>
      </c>
      <c r="BE405" s="31">
        <v>94.66</v>
      </c>
      <c r="BF405" s="31"/>
      <c r="BG405">
        <v>3091</v>
      </c>
      <c r="BJ405" s="30">
        <f t="shared" si="43"/>
        <v>1346.5</v>
      </c>
      <c r="BK405" s="30">
        <f t="shared" si="44"/>
        <v>1367.5</v>
      </c>
      <c r="BL405" s="30">
        <f t="shared" si="45"/>
        <v>1381.75</v>
      </c>
      <c r="BN405" s="30">
        <f t="shared" si="46"/>
        <v>0</v>
      </c>
      <c r="BO405" s="30">
        <f t="shared" si="47"/>
        <v>0</v>
      </c>
      <c r="BP405" s="30">
        <f t="shared" si="48"/>
        <v>0</v>
      </c>
    </row>
    <row r="406" spans="1:68" x14ac:dyDescent="0.35">
      <c r="A406" s="26" t="s">
        <v>837</v>
      </c>
      <c r="B406" t="s">
        <v>5997</v>
      </c>
      <c r="C406" s="25" t="s">
        <v>108</v>
      </c>
      <c r="E406" s="31">
        <v>1.5</v>
      </c>
      <c r="F406" s="31">
        <v>17.5</v>
      </c>
      <c r="G406" s="31">
        <v>26.5</v>
      </c>
      <c r="H406" s="31">
        <v>11</v>
      </c>
      <c r="I406" s="31">
        <v>22</v>
      </c>
      <c r="J406" s="31">
        <v>20.5</v>
      </c>
      <c r="K406" s="31">
        <v>16.5</v>
      </c>
      <c r="L406" s="31">
        <v>19.5</v>
      </c>
      <c r="M406" s="31">
        <v>16.5</v>
      </c>
      <c r="N406" s="31">
        <v>16</v>
      </c>
      <c r="O406" s="31">
        <v>0</v>
      </c>
      <c r="P406" s="31">
        <v>0</v>
      </c>
      <c r="Q406" s="31">
        <v>0</v>
      </c>
      <c r="R406" s="31">
        <v>0</v>
      </c>
      <c r="S406" s="31">
        <v>167.5</v>
      </c>
      <c r="T406" s="31"/>
      <c r="U406" s="31">
        <v>3.25</v>
      </c>
      <c r="V406" s="31">
        <v>21.5</v>
      </c>
      <c r="W406" s="31">
        <v>15</v>
      </c>
      <c r="X406" s="31">
        <v>24.5</v>
      </c>
      <c r="Y406" s="31">
        <v>14.5</v>
      </c>
      <c r="Z406" s="31">
        <v>20</v>
      </c>
      <c r="AA406" s="31">
        <v>23</v>
      </c>
      <c r="AB406" s="31">
        <v>16</v>
      </c>
      <c r="AC406" s="31">
        <v>20.5</v>
      </c>
      <c r="AD406" s="31">
        <v>17.5</v>
      </c>
      <c r="AE406" s="31">
        <v>0</v>
      </c>
      <c r="AF406" s="31">
        <v>0</v>
      </c>
      <c r="AG406" s="31">
        <v>0</v>
      </c>
      <c r="AH406" s="31">
        <v>0</v>
      </c>
      <c r="AI406" s="31">
        <v>175.75</v>
      </c>
      <c r="AJ406" s="31"/>
      <c r="AK406" s="31">
        <v>5</v>
      </c>
      <c r="AL406" s="31">
        <v>27</v>
      </c>
      <c r="AM406" s="31">
        <v>23.5</v>
      </c>
      <c r="AN406" s="31">
        <v>16</v>
      </c>
      <c r="AO406" s="31">
        <v>23</v>
      </c>
      <c r="AP406" s="31">
        <v>14</v>
      </c>
      <c r="AQ406" s="31">
        <v>21.5</v>
      </c>
      <c r="AR406" s="31">
        <v>19.5</v>
      </c>
      <c r="AS406" s="31">
        <v>17</v>
      </c>
      <c r="AT406" s="31">
        <v>22</v>
      </c>
      <c r="AU406" s="31">
        <v>0</v>
      </c>
      <c r="AV406" s="31">
        <v>0</v>
      </c>
      <c r="AW406" s="31">
        <v>0</v>
      </c>
      <c r="AX406" s="31">
        <v>0</v>
      </c>
      <c r="AY406" s="31">
        <v>188.5</v>
      </c>
      <c r="AZ406" s="31"/>
      <c r="BA406" s="31">
        <v>3.25</v>
      </c>
      <c r="BB406" s="31">
        <v>22</v>
      </c>
      <c r="BC406" s="31">
        <v>21.66</v>
      </c>
      <c r="BD406" s="31">
        <v>17.16</v>
      </c>
      <c r="BE406" s="31">
        <v>19.829999999999998</v>
      </c>
      <c r="BF406" s="31"/>
      <c r="BG406">
        <v>8027</v>
      </c>
      <c r="BJ406" s="30">
        <f t="shared" si="43"/>
        <v>166</v>
      </c>
      <c r="BK406" s="30">
        <f t="shared" si="44"/>
        <v>172.5</v>
      </c>
      <c r="BL406" s="30">
        <f t="shared" si="45"/>
        <v>183.5</v>
      </c>
      <c r="BN406" s="30">
        <f t="shared" si="46"/>
        <v>0</v>
      </c>
      <c r="BO406" s="30">
        <f t="shared" si="47"/>
        <v>0</v>
      </c>
      <c r="BP406" s="30">
        <f t="shared" si="48"/>
        <v>0</v>
      </c>
    </row>
    <row r="407" spans="1:68" x14ac:dyDescent="0.35">
      <c r="A407" s="26" t="s">
        <v>840</v>
      </c>
      <c r="B407" t="s">
        <v>5989</v>
      </c>
      <c r="C407" s="25" t="s">
        <v>108</v>
      </c>
      <c r="E407" s="31">
        <v>0</v>
      </c>
      <c r="F407" s="31">
        <v>10</v>
      </c>
      <c r="G407" s="31">
        <v>8.5</v>
      </c>
      <c r="H407" s="31">
        <v>10.5</v>
      </c>
      <c r="I407" s="31">
        <v>12.5</v>
      </c>
      <c r="J407" s="31">
        <v>10</v>
      </c>
      <c r="K407" s="31">
        <v>9.5</v>
      </c>
      <c r="L407" s="31">
        <v>11</v>
      </c>
      <c r="M407" s="31">
        <v>12</v>
      </c>
      <c r="N407" s="31">
        <v>13.5</v>
      </c>
      <c r="O407" s="31">
        <v>0</v>
      </c>
      <c r="P407" s="31">
        <v>0</v>
      </c>
      <c r="Q407" s="31">
        <v>0</v>
      </c>
      <c r="R407" s="31">
        <v>0</v>
      </c>
      <c r="S407" s="31">
        <v>97.5</v>
      </c>
      <c r="T407" s="31"/>
      <c r="U407" s="31">
        <v>1</v>
      </c>
      <c r="V407" s="31">
        <v>6.5</v>
      </c>
      <c r="W407" s="31">
        <v>12</v>
      </c>
      <c r="X407" s="31">
        <v>11.5</v>
      </c>
      <c r="Y407" s="31">
        <v>11.5</v>
      </c>
      <c r="Z407" s="31">
        <v>14.5</v>
      </c>
      <c r="AA407" s="31">
        <v>10</v>
      </c>
      <c r="AB407" s="31">
        <v>9</v>
      </c>
      <c r="AC407" s="31">
        <v>8</v>
      </c>
      <c r="AD407" s="31">
        <v>10</v>
      </c>
      <c r="AE407" s="31">
        <v>0</v>
      </c>
      <c r="AF407" s="31">
        <v>0</v>
      </c>
      <c r="AG407" s="31">
        <v>0</v>
      </c>
      <c r="AH407" s="31">
        <v>0</v>
      </c>
      <c r="AI407" s="31">
        <v>94</v>
      </c>
      <c r="AJ407" s="31"/>
      <c r="AK407" s="31">
        <v>1.25</v>
      </c>
      <c r="AL407" s="31">
        <v>10.5</v>
      </c>
      <c r="AM407" s="31">
        <v>8.5</v>
      </c>
      <c r="AN407" s="31">
        <v>9</v>
      </c>
      <c r="AO407" s="31">
        <v>9.5</v>
      </c>
      <c r="AP407" s="31">
        <v>7</v>
      </c>
      <c r="AQ407" s="31">
        <v>11.5</v>
      </c>
      <c r="AR407" s="31">
        <v>10.5</v>
      </c>
      <c r="AS407" s="31">
        <v>7.5</v>
      </c>
      <c r="AT407" s="31">
        <v>7</v>
      </c>
      <c r="AU407" s="31">
        <v>0</v>
      </c>
      <c r="AV407" s="31">
        <v>0</v>
      </c>
      <c r="AW407" s="31">
        <v>0</v>
      </c>
      <c r="AX407" s="31">
        <v>0</v>
      </c>
      <c r="AY407" s="31">
        <v>82.25</v>
      </c>
      <c r="AZ407" s="31"/>
      <c r="BA407" s="31">
        <v>0.75</v>
      </c>
      <c r="BB407" s="31">
        <v>9</v>
      </c>
      <c r="BC407" s="31">
        <v>9.66</v>
      </c>
      <c r="BD407" s="31">
        <v>10.33</v>
      </c>
      <c r="BE407" s="31">
        <v>11.16</v>
      </c>
      <c r="BF407" s="31"/>
      <c r="BG407">
        <v>452</v>
      </c>
      <c r="BJ407" s="30">
        <f t="shared" si="43"/>
        <v>97.5</v>
      </c>
      <c r="BK407" s="30">
        <f t="shared" si="44"/>
        <v>93</v>
      </c>
      <c r="BL407" s="30">
        <f t="shared" si="45"/>
        <v>81</v>
      </c>
      <c r="BN407" s="30">
        <f t="shared" si="46"/>
        <v>0</v>
      </c>
      <c r="BO407" s="30">
        <f t="shared" si="47"/>
        <v>0</v>
      </c>
      <c r="BP407" s="30">
        <f t="shared" si="48"/>
        <v>0</v>
      </c>
    </row>
    <row r="408" spans="1:68" x14ac:dyDescent="0.35">
      <c r="A408" s="26" t="s">
        <v>842</v>
      </c>
      <c r="B408" t="s">
        <v>5981</v>
      </c>
      <c r="C408" s="25" t="s">
        <v>108</v>
      </c>
      <c r="E408" s="31">
        <v>2.25</v>
      </c>
      <c r="F408" s="31">
        <v>20.5</v>
      </c>
      <c r="G408" s="31">
        <v>18.5</v>
      </c>
      <c r="H408" s="31">
        <v>18</v>
      </c>
      <c r="I408" s="31">
        <v>18</v>
      </c>
      <c r="J408" s="31">
        <v>23</v>
      </c>
      <c r="K408" s="31">
        <v>24</v>
      </c>
      <c r="L408" s="31">
        <v>14.5</v>
      </c>
      <c r="M408" s="31">
        <v>18</v>
      </c>
      <c r="N408" s="31">
        <v>17.5</v>
      </c>
      <c r="O408" s="31">
        <v>0</v>
      </c>
      <c r="P408" s="31">
        <v>0</v>
      </c>
      <c r="Q408" s="31">
        <v>0</v>
      </c>
      <c r="R408" s="31">
        <v>0</v>
      </c>
      <c r="S408" s="31">
        <v>174.25</v>
      </c>
      <c r="T408" s="31"/>
      <c r="U408" s="31">
        <v>2.5</v>
      </c>
      <c r="V408" s="31">
        <v>20.5</v>
      </c>
      <c r="W408" s="31">
        <v>18</v>
      </c>
      <c r="X408" s="31">
        <v>18.5</v>
      </c>
      <c r="Y408" s="31">
        <v>19</v>
      </c>
      <c r="Z408" s="31">
        <v>18</v>
      </c>
      <c r="AA408" s="31">
        <v>22</v>
      </c>
      <c r="AB408" s="31">
        <v>22.5</v>
      </c>
      <c r="AC408" s="31">
        <v>17</v>
      </c>
      <c r="AD408" s="31">
        <v>18.5</v>
      </c>
      <c r="AE408" s="31">
        <v>0</v>
      </c>
      <c r="AF408" s="31">
        <v>0</v>
      </c>
      <c r="AG408" s="31">
        <v>0</v>
      </c>
      <c r="AH408" s="31">
        <v>0</v>
      </c>
      <c r="AI408" s="31">
        <v>176.5</v>
      </c>
      <c r="AJ408" s="31"/>
      <c r="AK408" s="31">
        <v>1</v>
      </c>
      <c r="AL408" s="31">
        <v>20.5</v>
      </c>
      <c r="AM408" s="31">
        <v>22.5</v>
      </c>
      <c r="AN408" s="31">
        <v>18.5</v>
      </c>
      <c r="AO408" s="31">
        <v>20.5</v>
      </c>
      <c r="AP408" s="31">
        <v>20.5</v>
      </c>
      <c r="AQ408" s="31">
        <v>17</v>
      </c>
      <c r="AR408" s="31">
        <v>23.5</v>
      </c>
      <c r="AS408" s="31">
        <v>26</v>
      </c>
      <c r="AT408" s="31">
        <v>17</v>
      </c>
      <c r="AU408" s="31">
        <v>0</v>
      </c>
      <c r="AV408" s="31">
        <v>0</v>
      </c>
      <c r="AW408" s="31">
        <v>0</v>
      </c>
      <c r="AX408" s="31">
        <v>0</v>
      </c>
      <c r="AY408" s="31">
        <v>187</v>
      </c>
      <c r="AZ408" s="31"/>
      <c r="BA408" s="31">
        <v>1.91</v>
      </c>
      <c r="BB408" s="31">
        <v>20.5</v>
      </c>
      <c r="BC408" s="31">
        <v>19.66</v>
      </c>
      <c r="BD408" s="31">
        <v>18.329999999999998</v>
      </c>
      <c r="BE408" s="31">
        <v>19.16</v>
      </c>
      <c r="BF408" s="31"/>
      <c r="BG408">
        <v>9308</v>
      </c>
      <c r="BJ408" s="30">
        <f t="shared" si="43"/>
        <v>172</v>
      </c>
      <c r="BK408" s="30">
        <f t="shared" si="44"/>
        <v>174</v>
      </c>
      <c r="BL408" s="30">
        <f t="shared" si="45"/>
        <v>186</v>
      </c>
      <c r="BN408" s="30">
        <f t="shared" si="46"/>
        <v>0</v>
      </c>
      <c r="BO408" s="30">
        <f t="shared" si="47"/>
        <v>0</v>
      </c>
      <c r="BP408" s="30">
        <f t="shared" si="48"/>
        <v>0</v>
      </c>
    </row>
    <row r="409" spans="1:68" x14ac:dyDescent="0.35">
      <c r="A409" s="26" t="s">
        <v>844</v>
      </c>
      <c r="B409" t="s">
        <v>5973</v>
      </c>
      <c r="C409" s="25" t="s">
        <v>10</v>
      </c>
      <c r="E409" s="31">
        <v>5</v>
      </c>
      <c r="F409" s="31">
        <v>45.25</v>
      </c>
      <c r="G409" s="31">
        <v>38.5</v>
      </c>
      <c r="H409" s="31">
        <v>40.5</v>
      </c>
      <c r="I409" s="31">
        <v>45.5</v>
      </c>
      <c r="J409" s="31">
        <v>37</v>
      </c>
      <c r="K409" s="31">
        <v>47.5</v>
      </c>
      <c r="L409" s="31">
        <v>38</v>
      </c>
      <c r="M409" s="31">
        <v>35.5</v>
      </c>
      <c r="N409" s="31">
        <v>34.5</v>
      </c>
      <c r="O409" s="31">
        <v>43</v>
      </c>
      <c r="P409" s="31">
        <v>36</v>
      </c>
      <c r="Q409" s="31">
        <v>35</v>
      </c>
      <c r="R409" s="31">
        <v>42</v>
      </c>
      <c r="S409" s="31">
        <v>523.25</v>
      </c>
      <c r="T409" s="31"/>
      <c r="U409" s="31">
        <v>4.75</v>
      </c>
      <c r="V409" s="31">
        <v>37</v>
      </c>
      <c r="W409" s="31">
        <v>46</v>
      </c>
      <c r="X409" s="31">
        <v>34</v>
      </c>
      <c r="Y409" s="31">
        <v>33.5</v>
      </c>
      <c r="Z409" s="31">
        <v>41</v>
      </c>
      <c r="AA409" s="31">
        <v>35</v>
      </c>
      <c r="AB409" s="31">
        <v>48</v>
      </c>
      <c r="AC409" s="31">
        <v>35.5</v>
      </c>
      <c r="AD409" s="31">
        <v>36</v>
      </c>
      <c r="AE409" s="31">
        <v>35.5</v>
      </c>
      <c r="AF409" s="31">
        <v>43.5</v>
      </c>
      <c r="AG409" s="31">
        <v>32</v>
      </c>
      <c r="AH409" s="31">
        <v>33.5</v>
      </c>
      <c r="AI409" s="31">
        <v>495.25</v>
      </c>
      <c r="AJ409" s="31"/>
      <c r="AK409" s="31">
        <v>3.75</v>
      </c>
      <c r="AL409" s="31">
        <v>42</v>
      </c>
      <c r="AM409" s="31">
        <v>37</v>
      </c>
      <c r="AN409" s="31">
        <v>46</v>
      </c>
      <c r="AO409" s="31">
        <v>34</v>
      </c>
      <c r="AP409" s="31">
        <v>34.5</v>
      </c>
      <c r="AQ409" s="31">
        <v>38.5</v>
      </c>
      <c r="AR409" s="31">
        <v>37</v>
      </c>
      <c r="AS409" s="31">
        <v>42</v>
      </c>
      <c r="AT409" s="31">
        <v>35</v>
      </c>
      <c r="AU409" s="31">
        <v>39.5</v>
      </c>
      <c r="AV409" s="31">
        <v>31</v>
      </c>
      <c r="AW409" s="31">
        <v>41</v>
      </c>
      <c r="AX409" s="31">
        <v>38.5</v>
      </c>
      <c r="AY409" s="31">
        <v>499.75</v>
      </c>
      <c r="AZ409" s="31"/>
      <c r="BA409" s="31">
        <v>4.5</v>
      </c>
      <c r="BB409" s="31">
        <v>41.41</v>
      </c>
      <c r="BC409" s="31">
        <v>40.5</v>
      </c>
      <c r="BD409" s="31">
        <v>40.159999999999997</v>
      </c>
      <c r="BE409" s="31">
        <v>37.659999999999997</v>
      </c>
      <c r="BF409" s="31"/>
      <c r="BG409">
        <v>9846</v>
      </c>
      <c r="BJ409" s="30">
        <f t="shared" si="43"/>
        <v>518.25</v>
      </c>
      <c r="BK409" s="30">
        <f t="shared" si="44"/>
        <v>490.5</v>
      </c>
      <c r="BL409" s="30">
        <f t="shared" si="45"/>
        <v>496</v>
      </c>
      <c r="BN409" s="30">
        <f t="shared" si="46"/>
        <v>0</v>
      </c>
      <c r="BO409" s="30">
        <f t="shared" si="47"/>
        <v>0</v>
      </c>
      <c r="BP409" s="30">
        <f t="shared" si="48"/>
        <v>0</v>
      </c>
    </row>
    <row r="410" spans="1:68" x14ac:dyDescent="0.35">
      <c r="A410" s="26" t="s">
        <v>846</v>
      </c>
      <c r="B410" t="s">
        <v>5964</v>
      </c>
      <c r="C410" s="25" t="s">
        <v>108</v>
      </c>
      <c r="E410" s="31">
        <v>9.5</v>
      </c>
      <c r="F410" s="31">
        <v>66.5</v>
      </c>
      <c r="G410" s="31">
        <v>70.5</v>
      </c>
      <c r="H410" s="31">
        <v>60</v>
      </c>
      <c r="I410" s="31">
        <v>75</v>
      </c>
      <c r="J410" s="31">
        <v>63</v>
      </c>
      <c r="K410" s="31">
        <v>76.5</v>
      </c>
      <c r="L410" s="31">
        <v>57.5</v>
      </c>
      <c r="M410" s="31">
        <v>55</v>
      </c>
      <c r="N410" s="31">
        <v>67.5</v>
      </c>
      <c r="O410" s="31">
        <v>0</v>
      </c>
      <c r="P410" s="31">
        <v>0</v>
      </c>
      <c r="Q410" s="31">
        <v>0</v>
      </c>
      <c r="R410" s="31">
        <v>0</v>
      </c>
      <c r="S410" s="31">
        <v>601</v>
      </c>
      <c r="T410" s="31"/>
      <c r="U410" s="31">
        <v>9.5</v>
      </c>
      <c r="V410" s="31">
        <v>63.75</v>
      </c>
      <c r="W410" s="31">
        <v>65</v>
      </c>
      <c r="X410" s="31">
        <v>68.5</v>
      </c>
      <c r="Y410" s="31">
        <v>53</v>
      </c>
      <c r="Z410" s="31">
        <v>70</v>
      </c>
      <c r="AA410" s="31">
        <v>64</v>
      </c>
      <c r="AB410" s="31">
        <v>81</v>
      </c>
      <c r="AC410" s="31">
        <v>55.5</v>
      </c>
      <c r="AD410" s="31">
        <v>61.5</v>
      </c>
      <c r="AE410" s="31">
        <v>0</v>
      </c>
      <c r="AF410" s="31">
        <v>0</v>
      </c>
      <c r="AG410" s="31">
        <v>0</v>
      </c>
      <c r="AH410" s="31">
        <v>0</v>
      </c>
      <c r="AI410" s="31">
        <v>591.75</v>
      </c>
      <c r="AJ410" s="31"/>
      <c r="AK410" s="31">
        <v>10.25</v>
      </c>
      <c r="AL410" s="31">
        <v>66.5</v>
      </c>
      <c r="AM410" s="31">
        <v>53</v>
      </c>
      <c r="AN410" s="31">
        <v>65.5</v>
      </c>
      <c r="AO410" s="31">
        <v>67.5</v>
      </c>
      <c r="AP410" s="31">
        <v>58.5</v>
      </c>
      <c r="AQ410" s="31">
        <v>69</v>
      </c>
      <c r="AR410" s="31">
        <v>65</v>
      </c>
      <c r="AS410" s="31">
        <v>81.5</v>
      </c>
      <c r="AT410" s="31">
        <v>60</v>
      </c>
      <c r="AU410" s="31">
        <v>0</v>
      </c>
      <c r="AV410" s="31">
        <v>0</v>
      </c>
      <c r="AW410" s="31">
        <v>0</v>
      </c>
      <c r="AX410" s="31">
        <v>0</v>
      </c>
      <c r="AY410" s="31">
        <v>596.75</v>
      </c>
      <c r="AZ410" s="31"/>
      <c r="BA410" s="31">
        <v>9.75</v>
      </c>
      <c r="BB410" s="31">
        <v>65.58</v>
      </c>
      <c r="BC410" s="31">
        <v>62.83</v>
      </c>
      <c r="BD410" s="31">
        <v>64.66</v>
      </c>
      <c r="BE410" s="31">
        <v>65.16</v>
      </c>
      <c r="BF410" s="31"/>
      <c r="BG410">
        <v>3520</v>
      </c>
      <c r="BJ410" s="30">
        <f t="shared" si="43"/>
        <v>591.5</v>
      </c>
      <c r="BK410" s="30">
        <f t="shared" si="44"/>
        <v>582.25</v>
      </c>
      <c r="BL410" s="30">
        <f t="shared" si="45"/>
        <v>586.5</v>
      </c>
      <c r="BN410" s="30">
        <f t="shared" si="46"/>
        <v>0</v>
      </c>
      <c r="BO410" s="30">
        <f t="shared" si="47"/>
        <v>0</v>
      </c>
      <c r="BP410" s="30">
        <f t="shared" si="48"/>
        <v>0</v>
      </c>
    </row>
    <row r="411" spans="1:68" x14ac:dyDescent="0.35">
      <c r="A411" s="26" t="s">
        <v>848</v>
      </c>
      <c r="B411" t="s">
        <v>5956</v>
      </c>
      <c r="C411" s="25" t="s">
        <v>10</v>
      </c>
      <c r="E411" s="31">
        <v>3.75</v>
      </c>
      <c r="F411" s="31">
        <v>33.5</v>
      </c>
      <c r="G411" s="31">
        <v>24.5</v>
      </c>
      <c r="H411" s="31">
        <v>26</v>
      </c>
      <c r="I411" s="31">
        <v>20</v>
      </c>
      <c r="J411" s="31">
        <v>35</v>
      </c>
      <c r="K411" s="31">
        <v>25.5</v>
      </c>
      <c r="L411" s="31">
        <v>21.5</v>
      </c>
      <c r="M411" s="31">
        <v>28.5</v>
      </c>
      <c r="N411" s="31">
        <v>28</v>
      </c>
      <c r="O411" s="31">
        <v>29</v>
      </c>
      <c r="P411" s="31">
        <v>36.5</v>
      </c>
      <c r="Q411" s="31">
        <v>28.5</v>
      </c>
      <c r="R411" s="31">
        <v>33</v>
      </c>
      <c r="S411" s="31">
        <v>373.25</v>
      </c>
      <c r="T411" s="31"/>
      <c r="U411" s="31">
        <v>4</v>
      </c>
      <c r="V411" s="31">
        <v>21</v>
      </c>
      <c r="W411" s="31">
        <v>33</v>
      </c>
      <c r="X411" s="31">
        <v>26</v>
      </c>
      <c r="Y411" s="31">
        <v>27.5</v>
      </c>
      <c r="Z411" s="31">
        <v>21</v>
      </c>
      <c r="AA411" s="31">
        <v>32</v>
      </c>
      <c r="AB411" s="31">
        <v>27</v>
      </c>
      <c r="AC411" s="31">
        <v>21.5</v>
      </c>
      <c r="AD411" s="31">
        <v>30</v>
      </c>
      <c r="AE411" s="31">
        <v>27.5</v>
      </c>
      <c r="AF411" s="31">
        <v>28.5</v>
      </c>
      <c r="AG411" s="31">
        <v>34</v>
      </c>
      <c r="AH411" s="31">
        <v>27.5</v>
      </c>
      <c r="AI411" s="31">
        <v>360.5</v>
      </c>
      <c r="AJ411" s="31"/>
      <c r="AK411" s="31">
        <v>2</v>
      </c>
      <c r="AL411" s="31">
        <v>33.5</v>
      </c>
      <c r="AM411" s="31">
        <v>22.5</v>
      </c>
      <c r="AN411" s="31">
        <v>36.5</v>
      </c>
      <c r="AO411" s="31">
        <v>25.5</v>
      </c>
      <c r="AP411" s="31">
        <v>24.5</v>
      </c>
      <c r="AQ411" s="31">
        <v>23.5</v>
      </c>
      <c r="AR411" s="31">
        <v>31</v>
      </c>
      <c r="AS411" s="31">
        <v>27.5</v>
      </c>
      <c r="AT411" s="31">
        <v>21</v>
      </c>
      <c r="AU411" s="31">
        <v>31</v>
      </c>
      <c r="AV411" s="31">
        <v>27.5</v>
      </c>
      <c r="AW411" s="31">
        <v>25.5</v>
      </c>
      <c r="AX411" s="31">
        <v>34</v>
      </c>
      <c r="AY411" s="31">
        <v>365.5</v>
      </c>
      <c r="AZ411" s="31"/>
      <c r="BA411" s="31">
        <v>3.25</v>
      </c>
      <c r="BB411" s="31">
        <v>29.33</v>
      </c>
      <c r="BC411" s="31">
        <v>26.66</v>
      </c>
      <c r="BD411" s="31">
        <v>29.5</v>
      </c>
      <c r="BE411" s="31">
        <v>24.33</v>
      </c>
      <c r="BF411" s="31"/>
      <c r="BG411">
        <v>447</v>
      </c>
      <c r="BJ411" s="30">
        <f t="shared" si="43"/>
        <v>369.5</v>
      </c>
      <c r="BK411" s="30">
        <f t="shared" si="44"/>
        <v>356.5</v>
      </c>
      <c r="BL411" s="30">
        <f t="shared" si="45"/>
        <v>363.5</v>
      </c>
      <c r="BN411" s="30">
        <f t="shared" si="46"/>
        <v>0</v>
      </c>
      <c r="BO411" s="30">
        <f t="shared" si="47"/>
        <v>0</v>
      </c>
      <c r="BP411" s="30">
        <f t="shared" si="48"/>
        <v>0</v>
      </c>
    </row>
    <row r="412" spans="1:68" x14ac:dyDescent="0.35">
      <c r="A412" s="26" t="s">
        <v>850</v>
      </c>
      <c r="B412" t="s">
        <v>5945</v>
      </c>
      <c r="C412" s="25" t="s">
        <v>119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126.5</v>
      </c>
      <c r="P412" s="31">
        <v>102</v>
      </c>
      <c r="Q412" s="31">
        <v>106.5</v>
      </c>
      <c r="R412" s="31">
        <v>108.5</v>
      </c>
      <c r="S412" s="31">
        <v>443.5</v>
      </c>
      <c r="T412" s="31"/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118.5</v>
      </c>
      <c r="AF412" s="31">
        <v>124</v>
      </c>
      <c r="AG412" s="31">
        <v>96</v>
      </c>
      <c r="AH412" s="31">
        <v>108</v>
      </c>
      <c r="AI412" s="31">
        <v>446.5</v>
      </c>
      <c r="AJ412" s="31"/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112</v>
      </c>
      <c r="AV412" s="31">
        <v>111.5</v>
      </c>
      <c r="AW412" s="31">
        <v>119</v>
      </c>
      <c r="AX412" s="31">
        <v>86.5</v>
      </c>
      <c r="AY412" s="31">
        <v>429</v>
      </c>
      <c r="AZ412" s="31"/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/>
      <c r="BG412">
        <v>4599</v>
      </c>
      <c r="BJ412" s="30">
        <f t="shared" si="43"/>
        <v>443.5</v>
      </c>
      <c r="BK412" s="30">
        <f t="shared" si="44"/>
        <v>446.5</v>
      </c>
      <c r="BL412" s="30">
        <f t="shared" si="45"/>
        <v>429</v>
      </c>
      <c r="BN412" s="30">
        <f t="shared" si="46"/>
        <v>0</v>
      </c>
      <c r="BO412" s="30">
        <f t="shared" si="47"/>
        <v>0</v>
      </c>
      <c r="BP412" s="30">
        <f t="shared" si="48"/>
        <v>0</v>
      </c>
    </row>
    <row r="413" spans="1:68" x14ac:dyDescent="0.35">
      <c r="A413" s="26" t="s">
        <v>852</v>
      </c>
      <c r="B413" t="s">
        <v>5936</v>
      </c>
      <c r="C413" s="25" t="s">
        <v>10</v>
      </c>
      <c r="E413" s="31">
        <v>3</v>
      </c>
      <c r="F413" s="31">
        <v>26</v>
      </c>
      <c r="G413" s="31">
        <v>17.5</v>
      </c>
      <c r="H413" s="31">
        <v>18.5</v>
      </c>
      <c r="I413" s="31">
        <v>21</v>
      </c>
      <c r="J413" s="31">
        <v>26</v>
      </c>
      <c r="K413" s="31">
        <v>29.5</v>
      </c>
      <c r="L413" s="31">
        <v>20</v>
      </c>
      <c r="M413" s="31">
        <v>23.5</v>
      </c>
      <c r="N413" s="31">
        <v>20</v>
      </c>
      <c r="O413" s="31">
        <v>19</v>
      </c>
      <c r="P413" s="31">
        <v>18.5</v>
      </c>
      <c r="Q413" s="31">
        <v>27.5</v>
      </c>
      <c r="R413" s="31">
        <v>18</v>
      </c>
      <c r="S413" s="31">
        <v>288</v>
      </c>
      <c r="T413" s="31"/>
      <c r="U413" s="31">
        <v>3</v>
      </c>
      <c r="V413" s="31">
        <v>29</v>
      </c>
      <c r="W413" s="31">
        <v>25</v>
      </c>
      <c r="X413" s="31">
        <v>18.5</v>
      </c>
      <c r="Y413" s="31">
        <v>18</v>
      </c>
      <c r="Z413" s="31">
        <v>21</v>
      </c>
      <c r="AA413" s="31">
        <v>21</v>
      </c>
      <c r="AB413" s="31">
        <v>34</v>
      </c>
      <c r="AC413" s="31">
        <v>18.5</v>
      </c>
      <c r="AD413" s="31">
        <v>22.5</v>
      </c>
      <c r="AE413" s="31">
        <v>16</v>
      </c>
      <c r="AF413" s="31">
        <v>19.5</v>
      </c>
      <c r="AG413" s="31">
        <v>15</v>
      </c>
      <c r="AH413" s="31">
        <v>28.5</v>
      </c>
      <c r="AI413" s="31">
        <v>289.5</v>
      </c>
      <c r="AJ413" s="31"/>
      <c r="AK413" s="31">
        <v>3.75</v>
      </c>
      <c r="AL413" s="31">
        <v>23</v>
      </c>
      <c r="AM413" s="31">
        <v>21</v>
      </c>
      <c r="AN413" s="31">
        <v>19.5</v>
      </c>
      <c r="AO413" s="31">
        <v>15</v>
      </c>
      <c r="AP413" s="31">
        <v>13</v>
      </c>
      <c r="AQ413" s="31">
        <v>23</v>
      </c>
      <c r="AR413" s="31">
        <v>23</v>
      </c>
      <c r="AS413" s="31">
        <v>28.5</v>
      </c>
      <c r="AT413" s="31">
        <v>17.5</v>
      </c>
      <c r="AU413" s="31">
        <v>24.5</v>
      </c>
      <c r="AV413" s="31">
        <v>13.5</v>
      </c>
      <c r="AW413" s="31">
        <v>24.5</v>
      </c>
      <c r="AX413" s="31">
        <v>15.5</v>
      </c>
      <c r="AY413" s="31">
        <v>265.25</v>
      </c>
      <c r="AZ413" s="31"/>
      <c r="BA413" s="31">
        <v>3.25</v>
      </c>
      <c r="BB413" s="31">
        <v>26</v>
      </c>
      <c r="BC413" s="31">
        <v>21.16</v>
      </c>
      <c r="BD413" s="31">
        <v>18.829999999999998</v>
      </c>
      <c r="BE413" s="31">
        <v>18</v>
      </c>
      <c r="BF413" s="31"/>
      <c r="BG413">
        <v>11502</v>
      </c>
      <c r="BJ413" s="30">
        <f t="shared" si="43"/>
        <v>285</v>
      </c>
      <c r="BK413" s="30">
        <f t="shared" si="44"/>
        <v>286.5</v>
      </c>
      <c r="BL413" s="30">
        <f t="shared" si="45"/>
        <v>261.5</v>
      </c>
      <c r="BN413" s="30">
        <f t="shared" si="46"/>
        <v>0</v>
      </c>
      <c r="BO413" s="30">
        <f t="shared" si="47"/>
        <v>0</v>
      </c>
      <c r="BP413" s="30">
        <f t="shared" si="48"/>
        <v>0</v>
      </c>
    </row>
    <row r="414" spans="1:68" x14ac:dyDescent="0.35">
      <c r="A414" s="26" t="s">
        <v>855</v>
      </c>
      <c r="B414" t="s">
        <v>5927</v>
      </c>
      <c r="C414" s="25" t="s">
        <v>10</v>
      </c>
      <c r="E414" s="31">
        <v>7</v>
      </c>
      <c r="F414" s="31">
        <v>52</v>
      </c>
      <c r="G414" s="31">
        <v>61.5</v>
      </c>
      <c r="H414" s="31">
        <v>64</v>
      </c>
      <c r="I414" s="31">
        <v>57</v>
      </c>
      <c r="J414" s="31">
        <v>52</v>
      </c>
      <c r="K414" s="31">
        <v>47.5</v>
      </c>
      <c r="L414" s="31">
        <v>57</v>
      </c>
      <c r="M414" s="31">
        <v>50</v>
      </c>
      <c r="N414" s="31">
        <v>45.5</v>
      </c>
      <c r="O414" s="31">
        <v>60</v>
      </c>
      <c r="P414" s="31">
        <v>49.5</v>
      </c>
      <c r="Q414" s="31">
        <v>48</v>
      </c>
      <c r="R414" s="31">
        <v>55</v>
      </c>
      <c r="S414" s="31">
        <v>706</v>
      </c>
      <c r="T414" s="31"/>
      <c r="U414" s="31">
        <v>9</v>
      </c>
      <c r="V414" s="31">
        <v>61</v>
      </c>
      <c r="W414" s="31">
        <v>49</v>
      </c>
      <c r="X414" s="31">
        <v>60.5</v>
      </c>
      <c r="Y414" s="31">
        <v>65.5</v>
      </c>
      <c r="Z414" s="31">
        <v>54.5</v>
      </c>
      <c r="AA414" s="31">
        <v>49</v>
      </c>
      <c r="AB414" s="31">
        <v>50.5</v>
      </c>
      <c r="AC414" s="31">
        <v>57</v>
      </c>
      <c r="AD414" s="31">
        <v>51</v>
      </c>
      <c r="AE414" s="31">
        <v>43.5</v>
      </c>
      <c r="AF414" s="31">
        <v>58.5</v>
      </c>
      <c r="AG414" s="31">
        <v>42.5</v>
      </c>
      <c r="AH414" s="31">
        <v>45.5</v>
      </c>
      <c r="AI414" s="31">
        <v>697</v>
      </c>
      <c r="AJ414" s="31"/>
      <c r="AK414" s="31">
        <v>6</v>
      </c>
      <c r="AL414" s="31">
        <v>39.5</v>
      </c>
      <c r="AM414" s="31">
        <v>59.5</v>
      </c>
      <c r="AN414" s="31">
        <v>51</v>
      </c>
      <c r="AO414" s="31">
        <v>62.5</v>
      </c>
      <c r="AP414" s="31">
        <v>64.5</v>
      </c>
      <c r="AQ414" s="31">
        <v>49</v>
      </c>
      <c r="AR414" s="31">
        <v>49</v>
      </c>
      <c r="AS414" s="31">
        <v>51.5</v>
      </c>
      <c r="AT414" s="31">
        <v>54</v>
      </c>
      <c r="AU414" s="31">
        <v>52</v>
      </c>
      <c r="AV414" s="31">
        <v>39</v>
      </c>
      <c r="AW414" s="31">
        <v>54.5</v>
      </c>
      <c r="AX414" s="31">
        <v>42</v>
      </c>
      <c r="AY414" s="31">
        <v>674</v>
      </c>
      <c r="AZ414" s="31"/>
      <c r="BA414" s="31">
        <v>7.33</v>
      </c>
      <c r="BB414" s="31">
        <v>50.83</v>
      </c>
      <c r="BC414" s="31">
        <v>56.66</v>
      </c>
      <c r="BD414" s="31">
        <v>58.5</v>
      </c>
      <c r="BE414" s="31">
        <v>61.66</v>
      </c>
      <c r="BF414" s="31"/>
      <c r="BG414">
        <v>12324</v>
      </c>
      <c r="BJ414" s="30">
        <f t="shared" si="43"/>
        <v>699</v>
      </c>
      <c r="BK414" s="30">
        <f t="shared" si="44"/>
        <v>688</v>
      </c>
      <c r="BL414" s="30">
        <f t="shared" si="45"/>
        <v>668</v>
      </c>
      <c r="BN414" s="30">
        <f t="shared" si="46"/>
        <v>0</v>
      </c>
      <c r="BO414" s="30">
        <f t="shared" si="47"/>
        <v>0</v>
      </c>
      <c r="BP414" s="30">
        <f t="shared" si="48"/>
        <v>0</v>
      </c>
    </row>
    <row r="415" spans="1:68" x14ac:dyDescent="0.35">
      <c r="A415" s="26" t="s">
        <v>857</v>
      </c>
      <c r="B415" t="s">
        <v>5917</v>
      </c>
      <c r="C415" s="25" t="s">
        <v>10</v>
      </c>
      <c r="E415" s="31">
        <v>9</v>
      </c>
      <c r="F415" s="31">
        <v>92.5</v>
      </c>
      <c r="G415" s="31">
        <v>108</v>
      </c>
      <c r="H415" s="31">
        <v>105</v>
      </c>
      <c r="I415" s="31">
        <v>107.5</v>
      </c>
      <c r="J415" s="31">
        <v>114.5</v>
      </c>
      <c r="K415" s="31">
        <v>134.5</v>
      </c>
      <c r="L415" s="31">
        <v>95.5</v>
      </c>
      <c r="M415" s="31">
        <v>94.5</v>
      </c>
      <c r="N415" s="31">
        <v>90.5</v>
      </c>
      <c r="O415" s="31">
        <v>94.5</v>
      </c>
      <c r="P415" s="31">
        <v>82.5</v>
      </c>
      <c r="Q415" s="31">
        <v>93</v>
      </c>
      <c r="R415" s="31">
        <v>82</v>
      </c>
      <c r="S415" s="31">
        <v>1303.5</v>
      </c>
      <c r="T415" s="31"/>
      <c r="U415" s="31">
        <v>10</v>
      </c>
      <c r="V415" s="31">
        <v>90.5</v>
      </c>
      <c r="W415" s="31">
        <v>89.5</v>
      </c>
      <c r="X415" s="31">
        <v>115</v>
      </c>
      <c r="Y415" s="31">
        <v>114</v>
      </c>
      <c r="Z415" s="31">
        <v>111</v>
      </c>
      <c r="AA415" s="31">
        <v>113</v>
      </c>
      <c r="AB415" s="31">
        <v>127.5</v>
      </c>
      <c r="AC415" s="31">
        <v>89</v>
      </c>
      <c r="AD415" s="31">
        <v>101</v>
      </c>
      <c r="AE415" s="31">
        <v>95</v>
      </c>
      <c r="AF415" s="31">
        <v>92</v>
      </c>
      <c r="AG415" s="31">
        <v>87.5</v>
      </c>
      <c r="AH415" s="31">
        <v>88</v>
      </c>
      <c r="AI415" s="31">
        <v>1323</v>
      </c>
      <c r="AJ415" s="31"/>
      <c r="AK415" s="31">
        <v>13.5</v>
      </c>
      <c r="AL415" s="31">
        <v>102.5</v>
      </c>
      <c r="AM415" s="31">
        <v>83.5</v>
      </c>
      <c r="AN415" s="31">
        <v>87</v>
      </c>
      <c r="AO415" s="31">
        <v>106.5</v>
      </c>
      <c r="AP415" s="31">
        <v>109.5</v>
      </c>
      <c r="AQ415" s="31">
        <v>110.5</v>
      </c>
      <c r="AR415" s="31">
        <v>110</v>
      </c>
      <c r="AS415" s="31">
        <v>125.5</v>
      </c>
      <c r="AT415" s="31">
        <v>94.5</v>
      </c>
      <c r="AU415" s="31">
        <v>98.5</v>
      </c>
      <c r="AV415" s="31">
        <v>93</v>
      </c>
      <c r="AW415" s="31">
        <v>86</v>
      </c>
      <c r="AX415" s="31">
        <v>75</v>
      </c>
      <c r="AY415" s="31">
        <v>1295.5</v>
      </c>
      <c r="AZ415" s="31"/>
      <c r="BA415" s="31">
        <v>10.83</v>
      </c>
      <c r="BB415" s="31">
        <v>95.16</v>
      </c>
      <c r="BC415" s="31">
        <v>93.66</v>
      </c>
      <c r="BD415" s="31">
        <v>102.33</v>
      </c>
      <c r="BE415" s="31">
        <v>109.33</v>
      </c>
      <c r="BF415" s="31"/>
      <c r="BG415">
        <v>13117</v>
      </c>
      <c r="BJ415" s="30">
        <f t="shared" si="43"/>
        <v>1294.5</v>
      </c>
      <c r="BK415" s="30">
        <f t="shared" si="44"/>
        <v>1313</v>
      </c>
      <c r="BL415" s="30">
        <f t="shared" si="45"/>
        <v>1282</v>
      </c>
      <c r="BN415" s="30">
        <f t="shared" si="46"/>
        <v>0</v>
      </c>
      <c r="BO415" s="30">
        <f t="shared" si="47"/>
        <v>0</v>
      </c>
      <c r="BP415" s="30">
        <f t="shared" si="48"/>
        <v>0</v>
      </c>
    </row>
    <row r="416" spans="1:68" x14ac:dyDescent="0.35">
      <c r="A416" s="26" t="s">
        <v>860</v>
      </c>
      <c r="B416" t="s">
        <v>5905</v>
      </c>
      <c r="C416" s="25" t="s">
        <v>108</v>
      </c>
      <c r="E416" s="31">
        <v>10.5</v>
      </c>
      <c r="F416" s="31">
        <v>120.5</v>
      </c>
      <c r="G416" s="31">
        <v>98</v>
      </c>
      <c r="H416" s="31">
        <v>122.5</v>
      </c>
      <c r="I416" s="31">
        <v>117.5</v>
      </c>
      <c r="J416" s="31">
        <v>125</v>
      </c>
      <c r="K416" s="31">
        <v>148.5</v>
      </c>
      <c r="L416" s="31">
        <v>119</v>
      </c>
      <c r="M416" s="31">
        <v>98.5</v>
      </c>
      <c r="N416" s="31">
        <v>132</v>
      </c>
      <c r="O416" s="31">
        <v>0</v>
      </c>
      <c r="P416" s="31">
        <v>0</v>
      </c>
      <c r="Q416" s="31">
        <v>0</v>
      </c>
      <c r="R416" s="31">
        <v>0</v>
      </c>
      <c r="S416" s="31">
        <v>1092</v>
      </c>
      <c r="T416" s="31"/>
      <c r="U416" s="31">
        <v>13</v>
      </c>
      <c r="V416" s="31">
        <v>112.5</v>
      </c>
      <c r="W416" s="31">
        <v>110</v>
      </c>
      <c r="X416" s="31">
        <v>100.5</v>
      </c>
      <c r="Y416" s="31">
        <v>127</v>
      </c>
      <c r="Z416" s="31">
        <v>118.5</v>
      </c>
      <c r="AA416" s="31">
        <v>121</v>
      </c>
      <c r="AB416" s="31">
        <v>142.5</v>
      </c>
      <c r="AC416" s="31">
        <v>117</v>
      </c>
      <c r="AD416" s="31">
        <v>97.5</v>
      </c>
      <c r="AE416" s="31">
        <v>0</v>
      </c>
      <c r="AF416" s="31">
        <v>0</v>
      </c>
      <c r="AG416" s="31">
        <v>0</v>
      </c>
      <c r="AH416" s="31">
        <v>0</v>
      </c>
      <c r="AI416" s="31">
        <v>1059.5</v>
      </c>
      <c r="AJ416" s="31"/>
      <c r="AK416" s="31">
        <v>9.25</v>
      </c>
      <c r="AL416" s="31">
        <v>123</v>
      </c>
      <c r="AM416" s="31">
        <v>111.5</v>
      </c>
      <c r="AN416" s="31">
        <v>109.5</v>
      </c>
      <c r="AO416" s="31">
        <v>98.5</v>
      </c>
      <c r="AP416" s="31">
        <v>132</v>
      </c>
      <c r="AQ416" s="31">
        <v>120.5</v>
      </c>
      <c r="AR416" s="31">
        <v>126</v>
      </c>
      <c r="AS416" s="31">
        <v>148</v>
      </c>
      <c r="AT416" s="31">
        <v>121</v>
      </c>
      <c r="AU416" s="31">
        <v>0</v>
      </c>
      <c r="AV416" s="31">
        <v>0</v>
      </c>
      <c r="AW416" s="31">
        <v>0</v>
      </c>
      <c r="AX416" s="31">
        <v>0</v>
      </c>
      <c r="AY416" s="31">
        <v>1099.25</v>
      </c>
      <c r="AZ416" s="31"/>
      <c r="BA416" s="31">
        <v>10.91</v>
      </c>
      <c r="BB416" s="31">
        <v>118.66</v>
      </c>
      <c r="BC416" s="31">
        <v>106.5</v>
      </c>
      <c r="BD416" s="31">
        <v>110.83</v>
      </c>
      <c r="BE416" s="31">
        <v>114.33</v>
      </c>
      <c r="BF416" s="31"/>
      <c r="BG416">
        <v>1759</v>
      </c>
      <c r="BJ416" s="30">
        <f t="shared" si="43"/>
        <v>1081.5</v>
      </c>
      <c r="BK416" s="30">
        <f t="shared" si="44"/>
        <v>1046.5</v>
      </c>
      <c r="BL416" s="30">
        <f t="shared" si="45"/>
        <v>1090</v>
      </c>
      <c r="BN416" s="30">
        <f t="shared" si="46"/>
        <v>0</v>
      </c>
      <c r="BO416" s="30">
        <f t="shared" si="47"/>
        <v>0</v>
      </c>
      <c r="BP416" s="30">
        <f t="shared" si="48"/>
        <v>0</v>
      </c>
    </row>
    <row r="417" spans="1:68" x14ac:dyDescent="0.35">
      <c r="A417" s="26" t="s">
        <v>862</v>
      </c>
      <c r="B417" t="s">
        <v>5897</v>
      </c>
      <c r="C417" s="25" t="s">
        <v>108</v>
      </c>
      <c r="E417" s="31">
        <v>0</v>
      </c>
      <c r="F417" s="31">
        <v>5</v>
      </c>
      <c r="G417" s="31">
        <v>8</v>
      </c>
      <c r="H417" s="31">
        <v>8</v>
      </c>
      <c r="I417" s="31">
        <v>10</v>
      </c>
      <c r="J417" s="31">
        <v>6</v>
      </c>
      <c r="K417" s="31">
        <v>12.5</v>
      </c>
      <c r="L417" s="31">
        <v>5</v>
      </c>
      <c r="M417" s="31">
        <v>7</v>
      </c>
      <c r="N417" s="31">
        <v>9.5</v>
      </c>
      <c r="O417" s="31">
        <v>0</v>
      </c>
      <c r="P417" s="31">
        <v>0</v>
      </c>
      <c r="Q417" s="31">
        <v>0</v>
      </c>
      <c r="R417" s="31">
        <v>0</v>
      </c>
      <c r="S417" s="31">
        <v>71</v>
      </c>
      <c r="T417" s="31"/>
      <c r="U417" s="31">
        <v>0.25</v>
      </c>
      <c r="V417" s="31">
        <v>7</v>
      </c>
      <c r="W417" s="31">
        <v>5</v>
      </c>
      <c r="X417" s="31">
        <v>10.5</v>
      </c>
      <c r="Y417" s="31">
        <v>8.5</v>
      </c>
      <c r="Z417" s="31">
        <v>12</v>
      </c>
      <c r="AA417" s="31">
        <v>7</v>
      </c>
      <c r="AB417" s="31">
        <v>13.5</v>
      </c>
      <c r="AC417" s="31">
        <v>6</v>
      </c>
      <c r="AD417" s="31">
        <v>7</v>
      </c>
      <c r="AE417" s="31">
        <v>0</v>
      </c>
      <c r="AF417" s="31">
        <v>0</v>
      </c>
      <c r="AG417" s="31">
        <v>0</v>
      </c>
      <c r="AH417" s="31">
        <v>0</v>
      </c>
      <c r="AI417" s="31">
        <v>76.75</v>
      </c>
      <c r="AJ417" s="31"/>
      <c r="AK417" s="31">
        <v>1.25</v>
      </c>
      <c r="AL417" s="31">
        <v>14</v>
      </c>
      <c r="AM417" s="31">
        <v>8.5</v>
      </c>
      <c r="AN417" s="31">
        <v>6.5</v>
      </c>
      <c r="AO417" s="31">
        <v>12</v>
      </c>
      <c r="AP417" s="31">
        <v>10</v>
      </c>
      <c r="AQ417" s="31">
        <v>9.5</v>
      </c>
      <c r="AR417" s="31">
        <v>8</v>
      </c>
      <c r="AS417" s="31">
        <v>12.5</v>
      </c>
      <c r="AT417" s="31">
        <v>6.5</v>
      </c>
      <c r="AU417" s="31">
        <v>0</v>
      </c>
      <c r="AV417" s="31">
        <v>0</v>
      </c>
      <c r="AW417" s="31">
        <v>0</v>
      </c>
      <c r="AX417" s="31">
        <v>0</v>
      </c>
      <c r="AY417" s="31">
        <v>88.75</v>
      </c>
      <c r="AZ417" s="31"/>
      <c r="BA417" s="31">
        <v>0.5</v>
      </c>
      <c r="BB417" s="31">
        <v>8.66</v>
      </c>
      <c r="BC417" s="31">
        <v>7.16</v>
      </c>
      <c r="BD417" s="31">
        <v>8.33</v>
      </c>
      <c r="BE417" s="31">
        <v>10.16</v>
      </c>
      <c r="BF417" s="31"/>
      <c r="BG417">
        <v>113</v>
      </c>
      <c r="BJ417" s="30">
        <f t="shared" si="43"/>
        <v>71</v>
      </c>
      <c r="BK417" s="30">
        <f t="shared" si="44"/>
        <v>76.5</v>
      </c>
      <c r="BL417" s="30">
        <f t="shared" si="45"/>
        <v>87.5</v>
      </c>
      <c r="BN417" s="30">
        <f t="shared" si="46"/>
        <v>0</v>
      </c>
      <c r="BO417" s="30">
        <f t="shared" si="47"/>
        <v>0</v>
      </c>
      <c r="BP417" s="30">
        <f t="shared" si="48"/>
        <v>0</v>
      </c>
    </row>
    <row r="418" spans="1:68" x14ac:dyDescent="0.35">
      <c r="A418" s="26" t="s">
        <v>864</v>
      </c>
      <c r="B418" t="s">
        <v>5888</v>
      </c>
      <c r="C418" s="25" t="s">
        <v>10</v>
      </c>
      <c r="E418" s="31">
        <v>8</v>
      </c>
      <c r="F418" s="31">
        <v>37</v>
      </c>
      <c r="G418" s="31">
        <v>60</v>
      </c>
      <c r="H418" s="31">
        <v>57.5</v>
      </c>
      <c r="I418" s="31">
        <v>46.5</v>
      </c>
      <c r="J418" s="31">
        <v>63.5</v>
      </c>
      <c r="K418" s="31">
        <v>60</v>
      </c>
      <c r="L418" s="31">
        <v>52</v>
      </c>
      <c r="M418" s="31">
        <v>72</v>
      </c>
      <c r="N418" s="31">
        <v>65</v>
      </c>
      <c r="O418" s="31">
        <v>62.5</v>
      </c>
      <c r="P418" s="31">
        <v>61</v>
      </c>
      <c r="Q418" s="31">
        <v>56.5</v>
      </c>
      <c r="R418" s="31">
        <v>44.5</v>
      </c>
      <c r="S418" s="31">
        <v>746</v>
      </c>
      <c r="T418" s="31"/>
      <c r="U418" s="31">
        <v>6.5</v>
      </c>
      <c r="V418" s="31">
        <v>65.5</v>
      </c>
      <c r="W418" s="31">
        <v>36.5</v>
      </c>
      <c r="X418" s="31">
        <v>58.5</v>
      </c>
      <c r="Y418" s="31">
        <v>51</v>
      </c>
      <c r="Z418" s="31">
        <v>47.5</v>
      </c>
      <c r="AA418" s="31">
        <v>63</v>
      </c>
      <c r="AB418" s="31">
        <v>67</v>
      </c>
      <c r="AC418" s="31">
        <v>54</v>
      </c>
      <c r="AD418" s="31">
        <v>69</v>
      </c>
      <c r="AE418" s="31">
        <v>68.5</v>
      </c>
      <c r="AF418" s="31">
        <v>71.5</v>
      </c>
      <c r="AG418" s="31">
        <v>58.5</v>
      </c>
      <c r="AH418" s="31">
        <v>54</v>
      </c>
      <c r="AI418" s="31">
        <v>771</v>
      </c>
      <c r="AJ418" s="31"/>
      <c r="AK418" s="31">
        <v>3.5</v>
      </c>
      <c r="AL418" s="31">
        <v>40.5</v>
      </c>
      <c r="AM418" s="31">
        <v>66.5</v>
      </c>
      <c r="AN418" s="31">
        <v>38.5</v>
      </c>
      <c r="AO418" s="31">
        <v>58</v>
      </c>
      <c r="AP418" s="31">
        <v>48.5</v>
      </c>
      <c r="AQ418" s="31">
        <v>45.5</v>
      </c>
      <c r="AR418" s="31">
        <v>56.5</v>
      </c>
      <c r="AS418" s="31">
        <v>61</v>
      </c>
      <c r="AT418" s="31">
        <v>48.5</v>
      </c>
      <c r="AU418" s="31">
        <v>62</v>
      </c>
      <c r="AV418" s="31">
        <v>68</v>
      </c>
      <c r="AW418" s="31">
        <v>65</v>
      </c>
      <c r="AX418" s="31">
        <v>58</v>
      </c>
      <c r="AY418" s="31">
        <v>720</v>
      </c>
      <c r="AZ418" s="31"/>
      <c r="BA418" s="31">
        <v>6</v>
      </c>
      <c r="BB418" s="31">
        <v>47.66</v>
      </c>
      <c r="BC418" s="31">
        <v>54.33</v>
      </c>
      <c r="BD418" s="31">
        <v>51.5</v>
      </c>
      <c r="BE418" s="31">
        <v>51.83</v>
      </c>
      <c r="BF418" s="31"/>
      <c r="BG418">
        <v>11277</v>
      </c>
      <c r="BJ418" s="30">
        <f t="shared" si="43"/>
        <v>738</v>
      </c>
      <c r="BK418" s="30">
        <f t="shared" si="44"/>
        <v>764.5</v>
      </c>
      <c r="BL418" s="30">
        <f t="shared" si="45"/>
        <v>716.5</v>
      </c>
      <c r="BN418" s="30">
        <f t="shared" si="46"/>
        <v>0</v>
      </c>
      <c r="BO418" s="30">
        <f t="shared" si="47"/>
        <v>0</v>
      </c>
      <c r="BP418" s="30">
        <f t="shared" si="48"/>
        <v>0</v>
      </c>
    </row>
    <row r="419" spans="1:68" x14ac:dyDescent="0.35">
      <c r="A419" s="26" t="s">
        <v>866</v>
      </c>
      <c r="B419" t="s">
        <v>5880</v>
      </c>
      <c r="C419" s="25" t="s">
        <v>119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145</v>
      </c>
      <c r="P419" s="31">
        <v>157</v>
      </c>
      <c r="Q419" s="31">
        <v>143.5</v>
      </c>
      <c r="R419" s="31">
        <v>113</v>
      </c>
      <c r="S419" s="31">
        <v>558.5</v>
      </c>
      <c r="T419" s="31"/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162.5</v>
      </c>
      <c r="AF419" s="31">
        <v>121</v>
      </c>
      <c r="AG419" s="31">
        <v>146.5</v>
      </c>
      <c r="AH419" s="31">
        <v>136.5</v>
      </c>
      <c r="AI419" s="31">
        <v>566.5</v>
      </c>
      <c r="AJ419" s="31"/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0</v>
      </c>
      <c r="AU419" s="31">
        <v>127.5</v>
      </c>
      <c r="AV419" s="31">
        <v>157</v>
      </c>
      <c r="AW419" s="31">
        <v>117</v>
      </c>
      <c r="AX419" s="31">
        <v>136.5</v>
      </c>
      <c r="AY419" s="31">
        <v>538</v>
      </c>
      <c r="AZ419" s="31"/>
      <c r="BA419" s="31">
        <v>0</v>
      </c>
      <c r="BB419" s="31">
        <v>0</v>
      </c>
      <c r="BC419" s="31">
        <v>0</v>
      </c>
      <c r="BD419" s="31">
        <v>0</v>
      </c>
      <c r="BE419" s="31">
        <v>0</v>
      </c>
      <c r="BF419" s="31"/>
      <c r="BG419">
        <v>1630</v>
      </c>
      <c r="BJ419" s="30">
        <f t="shared" si="43"/>
        <v>558.5</v>
      </c>
      <c r="BK419" s="30">
        <f t="shared" si="44"/>
        <v>566.5</v>
      </c>
      <c r="BL419" s="30">
        <f t="shared" si="45"/>
        <v>538</v>
      </c>
      <c r="BN419" s="30">
        <f t="shared" si="46"/>
        <v>0</v>
      </c>
      <c r="BO419" s="30">
        <f t="shared" si="47"/>
        <v>0</v>
      </c>
      <c r="BP419" s="30">
        <f t="shared" si="48"/>
        <v>0</v>
      </c>
    </row>
    <row r="420" spans="1:68" x14ac:dyDescent="0.35">
      <c r="A420" s="26" t="s">
        <v>868</v>
      </c>
      <c r="B420" t="s">
        <v>5871</v>
      </c>
      <c r="C420" s="25" t="s">
        <v>108</v>
      </c>
      <c r="E420" s="31">
        <v>2.5</v>
      </c>
      <c r="F420" s="31">
        <v>27</v>
      </c>
      <c r="G420" s="31">
        <v>30</v>
      </c>
      <c r="H420" s="31">
        <v>14.5</v>
      </c>
      <c r="I420" s="31">
        <v>12</v>
      </c>
      <c r="J420" s="31">
        <v>22</v>
      </c>
      <c r="K420" s="31">
        <v>29.5</v>
      </c>
      <c r="L420" s="31">
        <v>17</v>
      </c>
      <c r="M420" s="31">
        <v>16.5</v>
      </c>
      <c r="N420" s="31">
        <v>27</v>
      </c>
      <c r="O420" s="31">
        <v>0</v>
      </c>
      <c r="P420" s="31">
        <v>0</v>
      </c>
      <c r="Q420" s="31">
        <v>0</v>
      </c>
      <c r="R420" s="31">
        <v>0</v>
      </c>
      <c r="S420" s="31">
        <v>198</v>
      </c>
      <c r="T420" s="31"/>
      <c r="U420" s="31">
        <v>1</v>
      </c>
      <c r="V420" s="31">
        <v>17</v>
      </c>
      <c r="W420" s="31">
        <v>31.5</v>
      </c>
      <c r="X420" s="31">
        <v>30.5</v>
      </c>
      <c r="Y420" s="31">
        <v>13</v>
      </c>
      <c r="Z420" s="31">
        <v>11.5</v>
      </c>
      <c r="AA420" s="31">
        <v>21.5</v>
      </c>
      <c r="AB420" s="31">
        <v>28.5</v>
      </c>
      <c r="AC420" s="31">
        <v>17</v>
      </c>
      <c r="AD420" s="31">
        <v>17</v>
      </c>
      <c r="AE420" s="31">
        <v>0</v>
      </c>
      <c r="AF420" s="31">
        <v>0</v>
      </c>
      <c r="AG420" s="31">
        <v>0</v>
      </c>
      <c r="AH420" s="31">
        <v>0</v>
      </c>
      <c r="AI420" s="31">
        <v>188.5</v>
      </c>
      <c r="AJ420" s="31"/>
      <c r="AK420" s="31">
        <v>0</v>
      </c>
      <c r="AL420" s="31">
        <v>25</v>
      </c>
      <c r="AM420" s="31">
        <v>16.5</v>
      </c>
      <c r="AN420" s="31">
        <v>33.5</v>
      </c>
      <c r="AO420" s="31">
        <v>27.5</v>
      </c>
      <c r="AP420" s="31">
        <v>12</v>
      </c>
      <c r="AQ420" s="31">
        <v>10</v>
      </c>
      <c r="AR420" s="31">
        <v>22</v>
      </c>
      <c r="AS420" s="31">
        <v>27.5</v>
      </c>
      <c r="AT420" s="31">
        <v>15.5</v>
      </c>
      <c r="AU420" s="31">
        <v>0</v>
      </c>
      <c r="AV420" s="31">
        <v>0</v>
      </c>
      <c r="AW420" s="31">
        <v>0</v>
      </c>
      <c r="AX420" s="31">
        <v>0</v>
      </c>
      <c r="AY420" s="31">
        <v>189.5</v>
      </c>
      <c r="AZ420" s="31"/>
      <c r="BA420" s="31">
        <v>1.1599999999999999</v>
      </c>
      <c r="BB420" s="31">
        <v>23</v>
      </c>
      <c r="BC420" s="31">
        <v>26</v>
      </c>
      <c r="BD420" s="31">
        <v>26.16</v>
      </c>
      <c r="BE420" s="31">
        <v>17.5</v>
      </c>
      <c r="BF420" s="31"/>
      <c r="BG420">
        <v>9416</v>
      </c>
      <c r="BJ420" s="30">
        <f t="shared" si="43"/>
        <v>195.5</v>
      </c>
      <c r="BK420" s="30">
        <f t="shared" si="44"/>
        <v>187.5</v>
      </c>
      <c r="BL420" s="30">
        <f t="shared" si="45"/>
        <v>189.5</v>
      </c>
      <c r="BN420" s="30">
        <f t="shared" si="46"/>
        <v>0</v>
      </c>
      <c r="BO420" s="30">
        <f t="shared" si="47"/>
        <v>0</v>
      </c>
      <c r="BP420" s="30">
        <f t="shared" si="48"/>
        <v>0</v>
      </c>
    </row>
    <row r="421" spans="1:68" x14ac:dyDescent="0.35">
      <c r="A421" s="26" t="s">
        <v>870</v>
      </c>
      <c r="B421" t="s">
        <v>5862</v>
      </c>
      <c r="C421" s="25" t="s">
        <v>10</v>
      </c>
      <c r="E421" s="31">
        <v>15.75</v>
      </c>
      <c r="F421" s="31">
        <v>128</v>
      </c>
      <c r="G421" s="31">
        <v>137.5</v>
      </c>
      <c r="H421" s="31">
        <v>112</v>
      </c>
      <c r="I421" s="31">
        <v>135.5</v>
      </c>
      <c r="J421" s="31">
        <v>127</v>
      </c>
      <c r="K421" s="31">
        <v>127</v>
      </c>
      <c r="L421" s="31">
        <v>124</v>
      </c>
      <c r="M421" s="31">
        <v>128.5</v>
      </c>
      <c r="N421" s="31">
        <v>124.5</v>
      </c>
      <c r="O421" s="31">
        <v>137.5</v>
      </c>
      <c r="P421" s="31">
        <v>113.5</v>
      </c>
      <c r="Q421" s="31">
        <v>127</v>
      </c>
      <c r="R421" s="31">
        <v>105</v>
      </c>
      <c r="S421" s="31">
        <v>1642.75</v>
      </c>
      <c r="T421" s="31"/>
      <c r="U421" s="31">
        <v>18.5</v>
      </c>
      <c r="V421" s="31">
        <v>131.5</v>
      </c>
      <c r="W421" s="31">
        <v>114</v>
      </c>
      <c r="X421" s="31">
        <v>117</v>
      </c>
      <c r="Y421" s="31">
        <v>105.5</v>
      </c>
      <c r="Z421" s="31">
        <v>138.5</v>
      </c>
      <c r="AA421" s="31">
        <v>123</v>
      </c>
      <c r="AB421" s="31">
        <v>135.5</v>
      </c>
      <c r="AC421" s="31">
        <v>122</v>
      </c>
      <c r="AD421" s="31">
        <v>133.5</v>
      </c>
      <c r="AE421" s="31">
        <v>137</v>
      </c>
      <c r="AF421" s="31">
        <v>123</v>
      </c>
      <c r="AG421" s="31">
        <v>98.5</v>
      </c>
      <c r="AH421" s="31">
        <v>114</v>
      </c>
      <c r="AI421" s="31">
        <v>1611.5</v>
      </c>
      <c r="AJ421" s="31"/>
      <c r="AK421" s="31">
        <v>21.75</v>
      </c>
      <c r="AL421" s="31">
        <v>123</v>
      </c>
      <c r="AM421" s="31">
        <v>116.5</v>
      </c>
      <c r="AN421" s="31">
        <v>103.5</v>
      </c>
      <c r="AO421" s="31">
        <v>114</v>
      </c>
      <c r="AP421" s="31">
        <v>105</v>
      </c>
      <c r="AQ421" s="31">
        <v>131</v>
      </c>
      <c r="AR421" s="31">
        <v>119</v>
      </c>
      <c r="AS421" s="31">
        <v>131</v>
      </c>
      <c r="AT421" s="31">
        <v>113.5</v>
      </c>
      <c r="AU421" s="31">
        <v>143.5</v>
      </c>
      <c r="AV421" s="31">
        <v>105</v>
      </c>
      <c r="AW421" s="31">
        <v>108.5</v>
      </c>
      <c r="AX421" s="31">
        <v>96</v>
      </c>
      <c r="AY421" s="31">
        <v>1531.25</v>
      </c>
      <c r="AZ421" s="31"/>
      <c r="BA421" s="31">
        <v>18.66</v>
      </c>
      <c r="BB421" s="31">
        <v>127.5</v>
      </c>
      <c r="BC421" s="31">
        <v>122.66</v>
      </c>
      <c r="BD421" s="31">
        <v>110.83</v>
      </c>
      <c r="BE421" s="31">
        <v>118.33</v>
      </c>
      <c r="BF421" s="31"/>
      <c r="BG421">
        <v>7866</v>
      </c>
      <c r="BJ421" s="30">
        <f t="shared" si="43"/>
        <v>1627</v>
      </c>
      <c r="BK421" s="30">
        <f t="shared" si="44"/>
        <v>1593</v>
      </c>
      <c r="BL421" s="30">
        <f t="shared" si="45"/>
        <v>1509.5</v>
      </c>
      <c r="BN421" s="30">
        <f t="shared" si="46"/>
        <v>0</v>
      </c>
      <c r="BO421" s="30">
        <f t="shared" si="47"/>
        <v>0</v>
      </c>
      <c r="BP421" s="30">
        <f t="shared" si="48"/>
        <v>0</v>
      </c>
    </row>
    <row r="422" spans="1:68" x14ac:dyDescent="0.35">
      <c r="A422" s="26" t="s">
        <v>872</v>
      </c>
      <c r="B422" t="s">
        <v>5853</v>
      </c>
      <c r="C422" s="25" t="s">
        <v>10</v>
      </c>
      <c r="E422" s="31">
        <v>1.25</v>
      </c>
      <c r="F422" s="31">
        <v>15.5</v>
      </c>
      <c r="G422" s="31">
        <v>22.5</v>
      </c>
      <c r="H422" s="31">
        <v>21.5</v>
      </c>
      <c r="I422" s="31">
        <v>20.5</v>
      </c>
      <c r="J422" s="31">
        <v>22.5</v>
      </c>
      <c r="K422" s="31">
        <v>26</v>
      </c>
      <c r="L422" s="31">
        <v>19.5</v>
      </c>
      <c r="M422" s="31">
        <v>27</v>
      </c>
      <c r="N422" s="31">
        <v>30</v>
      </c>
      <c r="O422" s="31">
        <v>17</v>
      </c>
      <c r="P422" s="31">
        <v>26</v>
      </c>
      <c r="Q422" s="31">
        <v>29</v>
      </c>
      <c r="R422" s="31">
        <v>28.5</v>
      </c>
      <c r="S422" s="31">
        <v>306.75</v>
      </c>
      <c r="T422" s="31"/>
      <c r="U422" s="31">
        <v>0.75</v>
      </c>
      <c r="V422" s="31">
        <v>28.5</v>
      </c>
      <c r="W422" s="31">
        <v>15.5</v>
      </c>
      <c r="X422" s="31">
        <v>24.5</v>
      </c>
      <c r="Y422" s="31">
        <v>20.5</v>
      </c>
      <c r="Z422" s="31">
        <v>20.5</v>
      </c>
      <c r="AA422" s="31">
        <v>26.5</v>
      </c>
      <c r="AB422" s="31">
        <v>28.5</v>
      </c>
      <c r="AC422" s="31">
        <v>21.5</v>
      </c>
      <c r="AD422" s="31">
        <v>27</v>
      </c>
      <c r="AE422" s="31">
        <v>34</v>
      </c>
      <c r="AF422" s="31">
        <v>18.5</v>
      </c>
      <c r="AG422" s="31">
        <v>23.5</v>
      </c>
      <c r="AH422" s="31">
        <v>29.5</v>
      </c>
      <c r="AI422" s="31">
        <v>319.25</v>
      </c>
      <c r="AJ422" s="31"/>
      <c r="AK422" s="31">
        <v>1.25</v>
      </c>
      <c r="AL422" s="31">
        <v>20</v>
      </c>
      <c r="AM422" s="31">
        <v>27</v>
      </c>
      <c r="AN422" s="31">
        <v>14.5</v>
      </c>
      <c r="AO422" s="31">
        <v>26.5</v>
      </c>
      <c r="AP422" s="31">
        <v>20</v>
      </c>
      <c r="AQ422" s="31">
        <v>21.5</v>
      </c>
      <c r="AR422" s="31">
        <v>23</v>
      </c>
      <c r="AS422" s="31">
        <v>28</v>
      </c>
      <c r="AT422" s="31">
        <v>22</v>
      </c>
      <c r="AU422" s="31">
        <v>25.5</v>
      </c>
      <c r="AV422" s="31">
        <v>31</v>
      </c>
      <c r="AW422" s="31">
        <v>16.5</v>
      </c>
      <c r="AX422" s="31">
        <v>19</v>
      </c>
      <c r="AY422" s="31">
        <v>295.75</v>
      </c>
      <c r="AZ422" s="31"/>
      <c r="BA422" s="31">
        <v>1.08</v>
      </c>
      <c r="BB422" s="31">
        <v>21.33</v>
      </c>
      <c r="BC422" s="31">
        <v>21.66</v>
      </c>
      <c r="BD422" s="31">
        <v>20.16</v>
      </c>
      <c r="BE422" s="31">
        <v>22.5</v>
      </c>
      <c r="BF422" s="31"/>
      <c r="BG422">
        <v>5975</v>
      </c>
      <c r="BJ422" s="30">
        <f t="shared" si="43"/>
        <v>305.5</v>
      </c>
      <c r="BK422" s="30">
        <f t="shared" si="44"/>
        <v>318.5</v>
      </c>
      <c r="BL422" s="30">
        <f t="shared" si="45"/>
        <v>294.5</v>
      </c>
      <c r="BN422" s="30">
        <f t="shared" si="46"/>
        <v>0</v>
      </c>
      <c r="BO422" s="30">
        <f t="shared" si="47"/>
        <v>0</v>
      </c>
      <c r="BP422" s="30">
        <f t="shared" si="48"/>
        <v>0</v>
      </c>
    </row>
    <row r="423" spans="1:68" x14ac:dyDescent="0.35">
      <c r="A423" s="26" t="s">
        <v>874</v>
      </c>
      <c r="B423" t="s">
        <v>5844</v>
      </c>
      <c r="C423" s="25" t="s">
        <v>10</v>
      </c>
      <c r="E423" s="31">
        <v>3.25</v>
      </c>
      <c r="F423" s="31">
        <v>68.5</v>
      </c>
      <c r="G423" s="31">
        <v>31</v>
      </c>
      <c r="H423" s="31">
        <v>39</v>
      </c>
      <c r="I423" s="31">
        <v>46</v>
      </c>
      <c r="J423" s="31">
        <v>40</v>
      </c>
      <c r="K423" s="31">
        <v>35</v>
      </c>
      <c r="L423" s="31">
        <v>40.5</v>
      </c>
      <c r="M423" s="31">
        <v>46</v>
      </c>
      <c r="N423" s="31">
        <v>46.5</v>
      </c>
      <c r="O423" s="31">
        <v>45.5</v>
      </c>
      <c r="P423" s="31">
        <v>53</v>
      </c>
      <c r="Q423" s="31">
        <v>36.5</v>
      </c>
      <c r="R423" s="31">
        <v>46</v>
      </c>
      <c r="S423" s="31">
        <v>576.75</v>
      </c>
      <c r="T423" s="31"/>
      <c r="U423" s="31">
        <v>4.5</v>
      </c>
      <c r="V423" s="31">
        <v>41</v>
      </c>
      <c r="W423" s="31">
        <v>59</v>
      </c>
      <c r="X423" s="31">
        <v>34.5</v>
      </c>
      <c r="Y423" s="31">
        <v>36</v>
      </c>
      <c r="Z423" s="31">
        <v>43</v>
      </c>
      <c r="AA423" s="31">
        <v>41.5</v>
      </c>
      <c r="AB423" s="31">
        <v>39.5</v>
      </c>
      <c r="AC423" s="31">
        <v>38.5</v>
      </c>
      <c r="AD423" s="31">
        <v>43</v>
      </c>
      <c r="AE423" s="31">
        <v>51</v>
      </c>
      <c r="AF423" s="31">
        <v>46</v>
      </c>
      <c r="AG423" s="31">
        <v>45.5</v>
      </c>
      <c r="AH423" s="31">
        <v>36.5</v>
      </c>
      <c r="AI423" s="31">
        <v>559.5</v>
      </c>
      <c r="AJ423" s="31"/>
      <c r="AK423" s="31">
        <v>6</v>
      </c>
      <c r="AL423" s="31">
        <v>46.5</v>
      </c>
      <c r="AM423" s="31">
        <v>30</v>
      </c>
      <c r="AN423" s="31">
        <v>49</v>
      </c>
      <c r="AO423" s="31">
        <v>34</v>
      </c>
      <c r="AP423" s="31">
        <v>34.5</v>
      </c>
      <c r="AQ423" s="31">
        <v>42</v>
      </c>
      <c r="AR423" s="31">
        <v>42.5</v>
      </c>
      <c r="AS423" s="31">
        <v>43.5</v>
      </c>
      <c r="AT423" s="31">
        <v>34.5</v>
      </c>
      <c r="AU423" s="31">
        <v>38.5</v>
      </c>
      <c r="AV423" s="31">
        <v>50.5</v>
      </c>
      <c r="AW423" s="31">
        <v>40</v>
      </c>
      <c r="AX423" s="31">
        <v>41</v>
      </c>
      <c r="AY423" s="31">
        <v>532.5</v>
      </c>
      <c r="AZ423" s="31"/>
      <c r="BA423" s="31">
        <v>4.58</v>
      </c>
      <c r="BB423" s="31">
        <v>52</v>
      </c>
      <c r="BC423" s="31">
        <v>40</v>
      </c>
      <c r="BD423" s="31">
        <v>40.83</v>
      </c>
      <c r="BE423" s="31">
        <v>38.659999999999997</v>
      </c>
      <c r="BF423" s="31"/>
      <c r="BG423">
        <v>8155</v>
      </c>
      <c r="BJ423" s="30">
        <f t="shared" si="43"/>
        <v>573.5</v>
      </c>
      <c r="BK423" s="30">
        <f t="shared" si="44"/>
        <v>555</v>
      </c>
      <c r="BL423" s="30">
        <f t="shared" si="45"/>
        <v>526.5</v>
      </c>
      <c r="BN423" s="30">
        <f t="shared" si="46"/>
        <v>0</v>
      </c>
      <c r="BO423" s="30">
        <f t="shared" si="47"/>
        <v>0</v>
      </c>
      <c r="BP423" s="30">
        <f t="shared" si="48"/>
        <v>0</v>
      </c>
    </row>
    <row r="424" spans="1:68" x14ac:dyDescent="0.35">
      <c r="A424" s="26" t="s">
        <v>876</v>
      </c>
      <c r="B424" t="s">
        <v>5834</v>
      </c>
      <c r="C424" s="25" t="s">
        <v>10</v>
      </c>
      <c r="E424" s="31">
        <v>5.5</v>
      </c>
      <c r="F424" s="31">
        <v>42</v>
      </c>
      <c r="G424" s="31">
        <v>43.5</v>
      </c>
      <c r="H424" s="31">
        <v>50</v>
      </c>
      <c r="I424" s="31">
        <v>39</v>
      </c>
      <c r="J424" s="31">
        <v>55</v>
      </c>
      <c r="K424" s="31">
        <v>44.5</v>
      </c>
      <c r="L424" s="31">
        <v>47</v>
      </c>
      <c r="M424" s="31">
        <v>51.5</v>
      </c>
      <c r="N424" s="31">
        <v>43.5</v>
      </c>
      <c r="O424" s="31">
        <v>46</v>
      </c>
      <c r="P424" s="31">
        <v>44.5</v>
      </c>
      <c r="Q424" s="31">
        <v>45.5</v>
      </c>
      <c r="R424" s="31">
        <v>52</v>
      </c>
      <c r="S424" s="31">
        <v>609.5</v>
      </c>
      <c r="T424" s="31"/>
      <c r="U424" s="31">
        <v>4.75</v>
      </c>
      <c r="V424" s="31">
        <v>34.5</v>
      </c>
      <c r="W424" s="31">
        <v>44</v>
      </c>
      <c r="X424" s="31">
        <v>43.5</v>
      </c>
      <c r="Y424" s="31">
        <v>50</v>
      </c>
      <c r="Z424" s="31">
        <v>40</v>
      </c>
      <c r="AA424" s="31">
        <v>57</v>
      </c>
      <c r="AB424" s="31">
        <v>48.5</v>
      </c>
      <c r="AC424" s="31">
        <v>46.5</v>
      </c>
      <c r="AD424" s="31">
        <v>50.5</v>
      </c>
      <c r="AE424" s="31">
        <v>42.5</v>
      </c>
      <c r="AF424" s="31">
        <v>43</v>
      </c>
      <c r="AG424" s="31">
        <v>43</v>
      </c>
      <c r="AH424" s="31">
        <v>44.5</v>
      </c>
      <c r="AI424" s="31">
        <v>592.25</v>
      </c>
      <c r="AJ424" s="31"/>
      <c r="AK424" s="31">
        <v>2.75</v>
      </c>
      <c r="AL424" s="31">
        <v>45</v>
      </c>
      <c r="AM424" s="31">
        <v>31.5</v>
      </c>
      <c r="AN424" s="31">
        <v>48</v>
      </c>
      <c r="AO424" s="31">
        <v>38</v>
      </c>
      <c r="AP424" s="31">
        <v>54.5</v>
      </c>
      <c r="AQ424" s="31">
        <v>41.5</v>
      </c>
      <c r="AR424" s="31">
        <v>54</v>
      </c>
      <c r="AS424" s="31">
        <v>46.5</v>
      </c>
      <c r="AT424" s="31">
        <v>49.5</v>
      </c>
      <c r="AU424" s="31">
        <v>49.5</v>
      </c>
      <c r="AV424" s="31">
        <v>44.5</v>
      </c>
      <c r="AW424" s="31">
        <v>43</v>
      </c>
      <c r="AX424" s="31">
        <v>43</v>
      </c>
      <c r="AY424" s="31">
        <v>591.25</v>
      </c>
      <c r="AZ424" s="31"/>
      <c r="BA424" s="31">
        <v>4.33</v>
      </c>
      <c r="BB424" s="31">
        <v>40.5</v>
      </c>
      <c r="BC424" s="31">
        <v>39.659999999999997</v>
      </c>
      <c r="BD424" s="31">
        <v>47.16</v>
      </c>
      <c r="BE424" s="31">
        <v>42.33</v>
      </c>
      <c r="BF424" s="31"/>
      <c r="BG424">
        <v>142</v>
      </c>
      <c r="BJ424" s="30">
        <f t="shared" si="43"/>
        <v>604</v>
      </c>
      <c r="BK424" s="30">
        <f t="shared" si="44"/>
        <v>587.5</v>
      </c>
      <c r="BL424" s="30">
        <f t="shared" si="45"/>
        <v>588.5</v>
      </c>
      <c r="BN424" s="30">
        <f t="shared" si="46"/>
        <v>0</v>
      </c>
      <c r="BO424" s="30">
        <f t="shared" si="47"/>
        <v>0</v>
      </c>
      <c r="BP424" s="30">
        <f t="shared" si="48"/>
        <v>0</v>
      </c>
    </row>
    <row r="425" spans="1:68" x14ac:dyDescent="0.35">
      <c r="A425" s="26" t="s">
        <v>878</v>
      </c>
      <c r="B425" t="s">
        <v>5824</v>
      </c>
      <c r="C425" s="25" t="s">
        <v>10</v>
      </c>
      <c r="E425" s="31">
        <v>2.5</v>
      </c>
      <c r="F425" s="31">
        <v>35</v>
      </c>
      <c r="G425" s="31">
        <v>47</v>
      </c>
      <c r="H425" s="31">
        <v>32.5</v>
      </c>
      <c r="I425" s="31">
        <v>39</v>
      </c>
      <c r="J425" s="31">
        <v>38</v>
      </c>
      <c r="K425" s="31">
        <v>51</v>
      </c>
      <c r="L425" s="31">
        <v>52.5</v>
      </c>
      <c r="M425" s="31">
        <v>35</v>
      </c>
      <c r="N425" s="31">
        <v>37.5</v>
      </c>
      <c r="O425" s="31">
        <v>55</v>
      </c>
      <c r="P425" s="31">
        <v>38.5</v>
      </c>
      <c r="Q425" s="31">
        <v>45</v>
      </c>
      <c r="R425" s="31">
        <v>51.5</v>
      </c>
      <c r="S425" s="31">
        <v>560</v>
      </c>
      <c r="T425" s="31"/>
      <c r="U425" s="31">
        <v>2.75</v>
      </c>
      <c r="V425" s="31">
        <v>36.5</v>
      </c>
      <c r="W425" s="31">
        <v>33.5</v>
      </c>
      <c r="X425" s="31">
        <v>49.5</v>
      </c>
      <c r="Y425" s="31">
        <v>32.5</v>
      </c>
      <c r="Z425" s="31">
        <v>37</v>
      </c>
      <c r="AA425" s="31">
        <v>42</v>
      </c>
      <c r="AB425" s="31">
        <v>46.5</v>
      </c>
      <c r="AC425" s="31">
        <v>49</v>
      </c>
      <c r="AD425" s="31">
        <v>34.5</v>
      </c>
      <c r="AE425" s="31">
        <v>38</v>
      </c>
      <c r="AF425" s="31">
        <v>54.5</v>
      </c>
      <c r="AG425" s="31">
        <v>39</v>
      </c>
      <c r="AH425" s="31">
        <v>42</v>
      </c>
      <c r="AI425" s="31">
        <v>537.25</v>
      </c>
      <c r="AJ425" s="31"/>
      <c r="AK425" s="31">
        <v>2.75</v>
      </c>
      <c r="AL425" s="31">
        <v>52</v>
      </c>
      <c r="AM425" s="31">
        <v>39</v>
      </c>
      <c r="AN425" s="31">
        <v>35.5</v>
      </c>
      <c r="AO425" s="31">
        <v>59</v>
      </c>
      <c r="AP425" s="31">
        <v>37.5</v>
      </c>
      <c r="AQ425" s="31">
        <v>38</v>
      </c>
      <c r="AR425" s="31">
        <v>49</v>
      </c>
      <c r="AS425" s="31">
        <v>49</v>
      </c>
      <c r="AT425" s="31">
        <v>47</v>
      </c>
      <c r="AU425" s="31">
        <v>38.5</v>
      </c>
      <c r="AV425" s="31">
        <v>40.5</v>
      </c>
      <c r="AW425" s="31">
        <v>50.5</v>
      </c>
      <c r="AX425" s="31">
        <v>42.5</v>
      </c>
      <c r="AY425" s="31">
        <v>580.75</v>
      </c>
      <c r="AZ425" s="31"/>
      <c r="BA425" s="31">
        <v>2.66</v>
      </c>
      <c r="BB425" s="31">
        <v>41.16</v>
      </c>
      <c r="BC425" s="31">
        <v>39.83</v>
      </c>
      <c r="BD425" s="31">
        <v>39.159999999999997</v>
      </c>
      <c r="BE425" s="31">
        <v>43.5</v>
      </c>
      <c r="BF425" s="31"/>
      <c r="BG425">
        <v>6112</v>
      </c>
      <c r="BJ425" s="30">
        <f t="shared" si="43"/>
        <v>557.5</v>
      </c>
      <c r="BK425" s="30">
        <f t="shared" si="44"/>
        <v>534.5</v>
      </c>
      <c r="BL425" s="30">
        <f t="shared" si="45"/>
        <v>578</v>
      </c>
      <c r="BN425" s="30">
        <f t="shared" si="46"/>
        <v>0</v>
      </c>
      <c r="BO425" s="30">
        <f t="shared" si="47"/>
        <v>0</v>
      </c>
      <c r="BP425" s="30">
        <f t="shared" si="48"/>
        <v>0</v>
      </c>
    </row>
    <row r="426" spans="1:68" x14ac:dyDescent="0.35">
      <c r="A426" s="26" t="s">
        <v>881</v>
      </c>
      <c r="B426" t="s">
        <v>5815</v>
      </c>
      <c r="C426" s="25" t="s">
        <v>108</v>
      </c>
      <c r="E426" s="31">
        <v>3</v>
      </c>
      <c r="F426" s="31">
        <v>28.5</v>
      </c>
      <c r="G426" s="31">
        <v>16</v>
      </c>
      <c r="H426" s="31">
        <v>26.5</v>
      </c>
      <c r="I426" s="31">
        <v>20.5</v>
      </c>
      <c r="J426" s="31">
        <v>23.5</v>
      </c>
      <c r="K426" s="31">
        <v>20</v>
      </c>
      <c r="L426" s="31">
        <v>23.5</v>
      </c>
      <c r="M426" s="31">
        <v>22</v>
      </c>
      <c r="N426" s="31">
        <v>25.5</v>
      </c>
      <c r="O426" s="31">
        <v>0</v>
      </c>
      <c r="P426" s="31">
        <v>0</v>
      </c>
      <c r="Q426" s="31">
        <v>0</v>
      </c>
      <c r="R426" s="31">
        <v>0</v>
      </c>
      <c r="S426" s="31">
        <v>209</v>
      </c>
      <c r="T426" s="31"/>
      <c r="U426" s="31">
        <v>1.25</v>
      </c>
      <c r="V426" s="31">
        <v>33</v>
      </c>
      <c r="W426" s="31">
        <v>27</v>
      </c>
      <c r="X426" s="31">
        <v>18</v>
      </c>
      <c r="Y426" s="31">
        <v>21.5</v>
      </c>
      <c r="Z426" s="31">
        <v>23</v>
      </c>
      <c r="AA426" s="31">
        <v>27.5</v>
      </c>
      <c r="AB426" s="31">
        <v>22</v>
      </c>
      <c r="AC426" s="31">
        <v>22</v>
      </c>
      <c r="AD426" s="31">
        <v>22.5</v>
      </c>
      <c r="AE426" s="31">
        <v>0</v>
      </c>
      <c r="AF426" s="31">
        <v>0</v>
      </c>
      <c r="AG426" s="31">
        <v>0</v>
      </c>
      <c r="AH426" s="31">
        <v>0</v>
      </c>
      <c r="AI426" s="31">
        <v>217.75</v>
      </c>
      <c r="AJ426" s="31"/>
      <c r="AK426" s="31">
        <v>2.25</v>
      </c>
      <c r="AL426" s="31">
        <v>20</v>
      </c>
      <c r="AM426" s="31">
        <v>30</v>
      </c>
      <c r="AN426" s="31">
        <v>24</v>
      </c>
      <c r="AO426" s="31">
        <v>17</v>
      </c>
      <c r="AP426" s="31">
        <v>23.5</v>
      </c>
      <c r="AQ426" s="31">
        <v>25</v>
      </c>
      <c r="AR426" s="31">
        <v>27</v>
      </c>
      <c r="AS426" s="31">
        <v>19.5</v>
      </c>
      <c r="AT426" s="31">
        <v>24</v>
      </c>
      <c r="AU426" s="31">
        <v>0</v>
      </c>
      <c r="AV426" s="31">
        <v>0</v>
      </c>
      <c r="AW426" s="31">
        <v>0</v>
      </c>
      <c r="AX426" s="31">
        <v>0</v>
      </c>
      <c r="AY426" s="31">
        <v>212.25</v>
      </c>
      <c r="AZ426" s="31"/>
      <c r="BA426" s="31">
        <v>2.16</v>
      </c>
      <c r="BB426" s="31">
        <v>27.16</v>
      </c>
      <c r="BC426" s="31">
        <v>24.33</v>
      </c>
      <c r="BD426" s="31">
        <v>22.83</v>
      </c>
      <c r="BE426" s="31">
        <v>19.66</v>
      </c>
      <c r="BF426" s="31"/>
      <c r="BG426">
        <v>6476</v>
      </c>
      <c r="BJ426" s="30">
        <f t="shared" si="43"/>
        <v>206</v>
      </c>
      <c r="BK426" s="30">
        <f t="shared" si="44"/>
        <v>216.5</v>
      </c>
      <c r="BL426" s="30">
        <f t="shared" si="45"/>
        <v>210</v>
      </c>
      <c r="BN426" s="30">
        <f t="shared" si="46"/>
        <v>0</v>
      </c>
      <c r="BO426" s="30">
        <f t="shared" si="47"/>
        <v>0</v>
      </c>
      <c r="BP426" s="30">
        <f t="shared" si="48"/>
        <v>0</v>
      </c>
    </row>
    <row r="427" spans="1:68" x14ac:dyDescent="0.35">
      <c r="A427" s="26" t="s">
        <v>883</v>
      </c>
      <c r="B427" t="s">
        <v>5806</v>
      </c>
      <c r="C427" s="25" t="s">
        <v>108</v>
      </c>
      <c r="E427" s="31">
        <v>0.25</v>
      </c>
      <c r="F427" s="31">
        <v>8</v>
      </c>
      <c r="G427" s="31">
        <v>10</v>
      </c>
      <c r="H427" s="31">
        <v>5</v>
      </c>
      <c r="I427" s="31">
        <v>6</v>
      </c>
      <c r="J427" s="31">
        <v>10</v>
      </c>
      <c r="K427" s="31">
        <v>7</v>
      </c>
      <c r="L427" s="31">
        <v>5.5</v>
      </c>
      <c r="M427" s="31">
        <v>7</v>
      </c>
      <c r="N427" s="31">
        <v>4</v>
      </c>
      <c r="O427" s="31">
        <v>0</v>
      </c>
      <c r="P427" s="31">
        <v>0</v>
      </c>
      <c r="Q427" s="31">
        <v>0</v>
      </c>
      <c r="R427" s="31">
        <v>0</v>
      </c>
      <c r="S427" s="31">
        <v>62.75</v>
      </c>
      <c r="T427" s="31"/>
      <c r="U427" s="31">
        <v>0.5</v>
      </c>
      <c r="V427" s="31">
        <v>7</v>
      </c>
      <c r="W427" s="31">
        <v>7</v>
      </c>
      <c r="X427" s="31">
        <v>11</v>
      </c>
      <c r="Y427" s="31">
        <v>3</v>
      </c>
      <c r="Z427" s="31">
        <v>5</v>
      </c>
      <c r="AA427" s="31">
        <v>9.5</v>
      </c>
      <c r="AB427" s="31">
        <v>6</v>
      </c>
      <c r="AC427" s="31">
        <v>4</v>
      </c>
      <c r="AD427" s="31">
        <v>6</v>
      </c>
      <c r="AE427" s="31">
        <v>0</v>
      </c>
      <c r="AF427" s="31">
        <v>0</v>
      </c>
      <c r="AG427" s="31">
        <v>0</v>
      </c>
      <c r="AH427" s="31">
        <v>0</v>
      </c>
      <c r="AI427" s="31">
        <v>59</v>
      </c>
      <c r="AJ427" s="31"/>
      <c r="AK427" s="31">
        <v>0.5</v>
      </c>
      <c r="AL427" s="31">
        <v>8.5</v>
      </c>
      <c r="AM427" s="31">
        <v>7</v>
      </c>
      <c r="AN427" s="31">
        <v>7.5</v>
      </c>
      <c r="AO427" s="31">
        <v>9</v>
      </c>
      <c r="AP427" s="31">
        <v>4</v>
      </c>
      <c r="AQ427" s="31">
        <v>5.5</v>
      </c>
      <c r="AR427" s="31">
        <v>10</v>
      </c>
      <c r="AS427" s="31">
        <v>5.5</v>
      </c>
      <c r="AT427" s="31">
        <v>6</v>
      </c>
      <c r="AU427" s="31">
        <v>0</v>
      </c>
      <c r="AV427" s="31">
        <v>0</v>
      </c>
      <c r="AW427" s="31">
        <v>0</v>
      </c>
      <c r="AX427" s="31">
        <v>0</v>
      </c>
      <c r="AY427" s="31">
        <v>63.5</v>
      </c>
      <c r="AZ427" s="31"/>
      <c r="BA427" s="31">
        <v>0.41</v>
      </c>
      <c r="BB427" s="31">
        <v>7.83</v>
      </c>
      <c r="BC427" s="31">
        <v>8</v>
      </c>
      <c r="BD427" s="31">
        <v>7.83</v>
      </c>
      <c r="BE427" s="31">
        <v>6</v>
      </c>
      <c r="BF427" s="31"/>
      <c r="BG427">
        <v>5779</v>
      </c>
      <c r="BJ427" s="30">
        <f t="shared" si="43"/>
        <v>62.5</v>
      </c>
      <c r="BK427" s="30">
        <f t="shared" si="44"/>
        <v>58.5</v>
      </c>
      <c r="BL427" s="30">
        <f t="shared" si="45"/>
        <v>63</v>
      </c>
      <c r="BN427" s="30">
        <f t="shared" si="46"/>
        <v>0</v>
      </c>
      <c r="BO427" s="30">
        <f t="shared" si="47"/>
        <v>0</v>
      </c>
      <c r="BP427" s="30">
        <f t="shared" si="48"/>
        <v>0</v>
      </c>
    </row>
    <row r="428" spans="1:68" x14ac:dyDescent="0.35">
      <c r="A428" s="26" t="s">
        <v>885</v>
      </c>
      <c r="B428" t="s">
        <v>5797</v>
      </c>
      <c r="C428" s="25" t="s">
        <v>108</v>
      </c>
      <c r="E428" s="31">
        <v>3.75</v>
      </c>
      <c r="F428" s="31">
        <v>37.5</v>
      </c>
      <c r="G428" s="31">
        <v>43</v>
      </c>
      <c r="H428" s="31">
        <v>36.5</v>
      </c>
      <c r="I428" s="31">
        <v>41</v>
      </c>
      <c r="J428" s="31">
        <v>49.5</v>
      </c>
      <c r="K428" s="31">
        <v>47</v>
      </c>
      <c r="L428" s="31">
        <v>40.5</v>
      </c>
      <c r="M428" s="31">
        <v>46</v>
      </c>
      <c r="N428" s="31">
        <v>44.5</v>
      </c>
      <c r="O428" s="31">
        <v>0</v>
      </c>
      <c r="P428" s="31">
        <v>0</v>
      </c>
      <c r="Q428" s="31">
        <v>0</v>
      </c>
      <c r="R428" s="31">
        <v>0</v>
      </c>
      <c r="S428" s="31">
        <v>389.25</v>
      </c>
      <c r="T428" s="31"/>
      <c r="U428" s="31">
        <v>5</v>
      </c>
      <c r="V428" s="31">
        <v>40.5</v>
      </c>
      <c r="W428" s="31">
        <v>36.5</v>
      </c>
      <c r="X428" s="31">
        <v>40</v>
      </c>
      <c r="Y428" s="31">
        <v>41</v>
      </c>
      <c r="Z428" s="31">
        <v>43.5</v>
      </c>
      <c r="AA428" s="31">
        <v>45.5</v>
      </c>
      <c r="AB428" s="31">
        <v>48</v>
      </c>
      <c r="AC428" s="31">
        <v>41</v>
      </c>
      <c r="AD428" s="31">
        <v>40</v>
      </c>
      <c r="AE428" s="31">
        <v>0</v>
      </c>
      <c r="AF428" s="31">
        <v>0</v>
      </c>
      <c r="AG428" s="31">
        <v>0</v>
      </c>
      <c r="AH428" s="31">
        <v>0</v>
      </c>
      <c r="AI428" s="31">
        <v>381</v>
      </c>
      <c r="AJ428" s="31"/>
      <c r="AK428" s="31">
        <v>5.75</v>
      </c>
      <c r="AL428" s="31">
        <v>33</v>
      </c>
      <c r="AM428" s="31">
        <v>36.5</v>
      </c>
      <c r="AN428" s="31">
        <v>31.5</v>
      </c>
      <c r="AO428" s="31">
        <v>40.5</v>
      </c>
      <c r="AP428" s="31">
        <v>39.5</v>
      </c>
      <c r="AQ428" s="31">
        <v>46</v>
      </c>
      <c r="AR428" s="31">
        <v>44</v>
      </c>
      <c r="AS428" s="31">
        <v>52.5</v>
      </c>
      <c r="AT428" s="31">
        <v>39.5</v>
      </c>
      <c r="AU428" s="31">
        <v>0</v>
      </c>
      <c r="AV428" s="31">
        <v>0</v>
      </c>
      <c r="AW428" s="31">
        <v>0</v>
      </c>
      <c r="AX428" s="31">
        <v>0</v>
      </c>
      <c r="AY428" s="31">
        <v>368.75</v>
      </c>
      <c r="AZ428" s="31"/>
      <c r="BA428" s="31">
        <v>4.83</v>
      </c>
      <c r="BB428" s="31">
        <v>37</v>
      </c>
      <c r="BC428" s="31">
        <v>38.659999999999997</v>
      </c>
      <c r="BD428" s="31">
        <v>36</v>
      </c>
      <c r="BE428" s="31">
        <v>40.83</v>
      </c>
      <c r="BF428" s="31"/>
      <c r="BG428">
        <v>13189</v>
      </c>
      <c r="BJ428" s="30">
        <f t="shared" si="43"/>
        <v>385.5</v>
      </c>
      <c r="BK428" s="30">
        <f t="shared" si="44"/>
        <v>376</v>
      </c>
      <c r="BL428" s="30">
        <f t="shared" si="45"/>
        <v>363</v>
      </c>
      <c r="BN428" s="30">
        <f t="shared" si="46"/>
        <v>0</v>
      </c>
      <c r="BO428" s="30">
        <f t="shared" si="47"/>
        <v>0</v>
      </c>
      <c r="BP428" s="30">
        <f t="shared" si="48"/>
        <v>0</v>
      </c>
    </row>
    <row r="429" spans="1:68" x14ac:dyDescent="0.35">
      <c r="A429" s="26" t="s">
        <v>887</v>
      </c>
      <c r="B429" t="s">
        <v>5788</v>
      </c>
      <c r="C429" s="25" t="s">
        <v>108</v>
      </c>
      <c r="E429" s="31">
        <v>0</v>
      </c>
      <c r="F429" s="31">
        <v>12</v>
      </c>
      <c r="G429" s="31">
        <v>13</v>
      </c>
      <c r="H429" s="31">
        <v>12</v>
      </c>
      <c r="I429" s="31">
        <v>8.5</v>
      </c>
      <c r="J429" s="31">
        <v>10</v>
      </c>
      <c r="K429" s="31">
        <v>12</v>
      </c>
      <c r="L429" s="31">
        <v>11</v>
      </c>
      <c r="M429" s="31">
        <v>12.5</v>
      </c>
      <c r="N429" s="31">
        <v>12</v>
      </c>
      <c r="O429" s="31">
        <v>0</v>
      </c>
      <c r="P429" s="31">
        <v>0</v>
      </c>
      <c r="Q429" s="31">
        <v>0</v>
      </c>
      <c r="R429" s="31">
        <v>0</v>
      </c>
      <c r="S429" s="31">
        <v>103</v>
      </c>
      <c r="T429" s="31"/>
      <c r="U429" s="31">
        <v>1.75</v>
      </c>
      <c r="V429" s="31">
        <v>11</v>
      </c>
      <c r="W429" s="31">
        <v>12</v>
      </c>
      <c r="X429" s="31">
        <v>14</v>
      </c>
      <c r="Y429" s="31">
        <v>11</v>
      </c>
      <c r="Z429" s="31">
        <v>10</v>
      </c>
      <c r="AA429" s="31">
        <v>8</v>
      </c>
      <c r="AB429" s="31">
        <v>10</v>
      </c>
      <c r="AC429" s="31">
        <v>11</v>
      </c>
      <c r="AD429" s="31">
        <v>12.5</v>
      </c>
      <c r="AE429" s="31">
        <v>0</v>
      </c>
      <c r="AF429" s="31">
        <v>0</v>
      </c>
      <c r="AG429" s="31">
        <v>0</v>
      </c>
      <c r="AH429" s="31">
        <v>0</v>
      </c>
      <c r="AI429" s="31">
        <v>101.25</v>
      </c>
      <c r="AJ429" s="31"/>
      <c r="AK429" s="31">
        <v>2.5</v>
      </c>
      <c r="AL429" s="31">
        <v>13.5</v>
      </c>
      <c r="AM429" s="31">
        <v>12</v>
      </c>
      <c r="AN429" s="31">
        <v>13</v>
      </c>
      <c r="AO429" s="31">
        <v>15</v>
      </c>
      <c r="AP429" s="31">
        <v>10</v>
      </c>
      <c r="AQ429" s="31">
        <v>8</v>
      </c>
      <c r="AR429" s="31">
        <v>9.5</v>
      </c>
      <c r="AS429" s="31">
        <v>9.5</v>
      </c>
      <c r="AT429" s="31">
        <v>10</v>
      </c>
      <c r="AU429" s="31">
        <v>0</v>
      </c>
      <c r="AV429" s="31">
        <v>0</v>
      </c>
      <c r="AW429" s="31">
        <v>0</v>
      </c>
      <c r="AX429" s="31">
        <v>0</v>
      </c>
      <c r="AY429" s="31">
        <v>103</v>
      </c>
      <c r="AZ429" s="31"/>
      <c r="BA429" s="31">
        <v>1.41</v>
      </c>
      <c r="BB429" s="31">
        <v>12.16</v>
      </c>
      <c r="BC429" s="31">
        <v>12.33</v>
      </c>
      <c r="BD429" s="31">
        <v>13</v>
      </c>
      <c r="BE429" s="31">
        <v>11.5</v>
      </c>
      <c r="BF429" s="31"/>
      <c r="BG429">
        <v>13527</v>
      </c>
      <c r="BJ429" s="30">
        <f t="shared" si="43"/>
        <v>103</v>
      </c>
      <c r="BK429" s="30">
        <f t="shared" si="44"/>
        <v>99.5</v>
      </c>
      <c r="BL429" s="30">
        <f t="shared" si="45"/>
        <v>100.5</v>
      </c>
      <c r="BN429" s="30">
        <f t="shared" si="46"/>
        <v>0</v>
      </c>
      <c r="BO429" s="30">
        <f t="shared" si="47"/>
        <v>0</v>
      </c>
      <c r="BP429" s="30">
        <f t="shared" si="48"/>
        <v>0</v>
      </c>
    </row>
    <row r="430" spans="1:68" x14ac:dyDescent="0.35">
      <c r="A430" s="26" t="s">
        <v>889</v>
      </c>
      <c r="B430" t="s">
        <v>5779</v>
      </c>
      <c r="C430" s="25" t="s">
        <v>119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112.5</v>
      </c>
      <c r="P430" s="31">
        <v>88.5</v>
      </c>
      <c r="Q430" s="31">
        <v>90</v>
      </c>
      <c r="R430" s="31">
        <v>90.5</v>
      </c>
      <c r="S430" s="31">
        <v>381.5</v>
      </c>
      <c r="T430" s="31"/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97</v>
      </c>
      <c r="AF430" s="31">
        <v>109.5</v>
      </c>
      <c r="AG430" s="31">
        <v>82.5</v>
      </c>
      <c r="AH430" s="31">
        <v>92</v>
      </c>
      <c r="AI430" s="31">
        <v>381</v>
      </c>
      <c r="AJ430" s="31"/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  <c r="AU430" s="31">
        <v>92</v>
      </c>
      <c r="AV430" s="31">
        <v>92</v>
      </c>
      <c r="AW430" s="31">
        <v>98.5</v>
      </c>
      <c r="AX430" s="31">
        <v>80</v>
      </c>
      <c r="AY430" s="31">
        <v>362.5</v>
      </c>
      <c r="AZ430" s="31"/>
      <c r="BA430" s="31">
        <v>0</v>
      </c>
      <c r="BB430" s="31">
        <v>0</v>
      </c>
      <c r="BC430" s="31">
        <v>0</v>
      </c>
      <c r="BD430" s="31">
        <v>0</v>
      </c>
      <c r="BE430" s="31">
        <v>0</v>
      </c>
      <c r="BF430" s="31"/>
      <c r="BG430">
        <v>2233</v>
      </c>
      <c r="BJ430" s="30">
        <f t="shared" si="43"/>
        <v>381.5</v>
      </c>
      <c r="BK430" s="30">
        <f t="shared" si="44"/>
        <v>381</v>
      </c>
      <c r="BL430" s="30">
        <f t="shared" si="45"/>
        <v>362.5</v>
      </c>
      <c r="BN430" s="30">
        <f t="shared" si="46"/>
        <v>0</v>
      </c>
      <c r="BO430" s="30">
        <f t="shared" si="47"/>
        <v>0</v>
      </c>
      <c r="BP430" s="30">
        <f t="shared" si="48"/>
        <v>0</v>
      </c>
    </row>
    <row r="431" spans="1:68" x14ac:dyDescent="0.35">
      <c r="A431" s="26" t="s">
        <v>891</v>
      </c>
      <c r="B431" t="s">
        <v>5769</v>
      </c>
      <c r="C431" s="25" t="s">
        <v>10</v>
      </c>
      <c r="E431" s="31">
        <v>10</v>
      </c>
      <c r="F431" s="31">
        <v>133.5</v>
      </c>
      <c r="G431" s="31">
        <v>181.5</v>
      </c>
      <c r="H431" s="31">
        <v>149.5</v>
      </c>
      <c r="I431" s="31">
        <v>155.5</v>
      </c>
      <c r="J431" s="31">
        <v>172</v>
      </c>
      <c r="K431" s="31">
        <v>157.5</v>
      </c>
      <c r="L431" s="31">
        <v>158.5</v>
      </c>
      <c r="M431" s="31">
        <v>164.5</v>
      </c>
      <c r="N431" s="31">
        <v>150.5</v>
      </c>
      <c r="O431" s="31">
        <v>151</v>
      </c>
      <c r="P431" s="31">
        <v>167.5</v>
      </c>
      <c r="Q431" s="31">
        <v>118</v>
      </c>
      <c r="R431" s="31">
        <v>138.5</v>
      </c>
      <c r="S431" s="31">
        <v>2008</v>
      </c>
      <c r="T431" s="31"/>
      <c r="U431" s="31">
        <v>14.5</v>
      </c>
      <c r="V431" s="31">
        <v>144</v>
      </c>
      <c r="W431" s="31">
        <v>148</v>
      </c>
      <c r="X431" s="31">
        <v>175</v>
      </c>
      <c r="Y431" s="31">
        <v>143.5</v>
      </c>
      <c r="Z431" s="31">
        <v>153.5</v>
      </c>
      <c r="AA431" s="31">
        <v>167.5</v>
      </c>
      <c r="AB431" s="31">
        <v>154</v>
      </c>
      <c r="AC431" s="31">
        <v>154.5</v>
      </c>
      <c r="AD431" s="31">
        <v>159.5</v>
      </c>
      <c r="AE431" s="31">
        <v>158</v>
      </c>
      <c r="AF431" s="31">
        <v>154.5</v>
      </c>
      <c r="AG431" s="31">
        <v>151.5</v>
      </c>
      <c r="AH431" s="31">
        <v>114</v>
      </c>
      <c r="AI431" s="31">
        <v>1992</v>
      </c>
      <c r="AJ431" s="31"/>
      <c r="AK431" s="31">
        <v>14.75</v>
      </c>
      <c r="AL431" s="31">
        <v>143</v>
      </c>
      <c r="AM431" s="31">
        <v>146</v>
      </c>
      <c r="AN431" s="31">
        <v>134.5</v>
      </c>
      <c r="AO431" s="31">
        <v>174</v>
      </c>
      <c r="AP431" s="31">
        <v>138.5</v>
      </c>
      <c r="AQ431" s="31">
        <v>147.5</v>
      </c>
      <c r="AR431" s="31">
        <v>161</v>
      </c>
      <c r="AS431" s="31">
        <v>154.5</v>
      </c>
      <c r="AT431" s="31">
        <v>148</v>
      </c>
      <c r="AU431" s="31">
        <v>158.5</v>
      </c>
      <c r="AV431" s="31">
        <v>151.5</v>
      </c>
      <c r="AW431" s="31">
        <v>142.5</v>
      </c>
      <c r="AX431" s="31">
        <v>145.5</v>
      </c>
      <c r="AY431" s="31">
        <v>1959.75</v>
      </c>
      <c r="AZ431" s="31"/>
      <c r="BA431" s="31">
        <v>13.08</v>
      </c>
      <c r="BB431" s="31">
        <v>140.16</v>
      </c>
      <c r="BC431" s="31">
        <v>158.5</v>
      </c>
      <c r="BD431" s="31">
        <v>153</v>
      </c>
      <c r="BE431" s="31">
        <v>157.66</v>
      </c>
      <c r="BF431" s="31"/>
      <c r="BG431">
        <v>411</v>
      </c>
      <c r="BJ431" s="30">
        <f t="shared" si="43"/>
        <v>1998</v>
      </c>
      <c r="BK431" s="30">
        <f t="shared" si="44"/>
        <v>1977.5</v>
      </c>
      <c r="BL431" s="30">
        <f t="shared" si="45"/>
        <v>1945</v>
      </c>
      <c r="BN431" s="30">
        <f t="shared" si="46"/>
        <v>0</v>
      </c>
      <c r="BO431" s="30">
        <f t="shared" si="47"/>
        <v>0</v>
      </c>
      <c r="BP431" s="30">
        <f t="shared" si="48"/>
        <v>0</v>
      </c>
    </row>
    <row r="432" spans="1:68" x14ac:dyDescent="0.35">
      <c r="A432" s="26" t="s">
        <v>894</v>
      </c>
      <c r="B432" t="s">
        <v>5761</v>
      </c>
      <c r="C432" s="25" t="s">
        <v>10</v>
      </c>
      <c r="E432" s="31">
        <v>0.25</v>
      </c>
      <c r="F432" s="31">
        <v>21</v>
      </c>
      <c r="G432" s="31">
        <v>16.5</v>
      </c>
      <c r="H432" s="31">
        <v>19</v>
      </c>
      <c r="I432" s="31">
        <v>21.5</v>
      </c>
      <c r="J432" s="31">
        <v>22</v>
      </c>
      <c r="K432" s="31">
        <v>18</v>
      </c>
      <c r="L432" s="31">
        <v>19.5</v>
      </c>
      <c r="M432" s="31">
        <v>26</v>
      </c>
      <c r="N432" s="31">
        <v>17.5</v>
      </c>
      <c r="O432" s="31">
        <v>17.5</v>
      </c>
      <c r="P432" s="31">
        <v>20.5</v>
      </c>
      <c r="Q432" s="31">
        <v>15</v>
      </c>
      <c r="R432" s="31">
        <v>13</v>
      </c>
      <c r="S432" s="31">
        <v>247.25</v>
      </c>
      <c r="T432" s="31"/>
      <c r="U432" s="31">
        <v>1.5</v>
      </c>
      <c r="V432" s="31">
        <v>16.5</v>
      </c>
      <c r="W432" s="31">
        <v>18</v>
      </c>
      <c r="X432" s="31">
        <v>13.5</v>
      </c>
      <c r="Y432" s="31">
        <v>21</v>
      </c>
      <c r="Z432" s="31">
        <v>17.5</v>
      </c>
      <c r="AA432" s="31">
        <v>19.5</v>
      </c>
      <c r="AB432" s="31">
        <v>17.5</v>
      </c>
      <c r="AC432" s="31">
        <v>15.5</v>
      </c>
      <c r="AD432" s="31">
        <v>21</v>
      </c>
      <c r="AE432" s="31">
        <v>16.5</v>
      </c>
      <c r="AF432" s="31">
        <v>19</v>
      </c>
      <c r="AG432" s="31">
        <v>19</v>
      </c>
      <c r="AH432" s="31">
        <v>14</v>
      </c>
      <c r="AI432" s="31">
        <v>230</v>
      </c>
      <c r="AJ432" s="31"/>
      <c r="AK432" s="31">
        <v>2.5</v>
      </c>
      <c r="AL432" s="31">
        <v>14</v>
      </c>
      <c r="AM432" s="31">
        <v>15</v>
      </c>
      <c r="AN432" s="31">
        <v>19</v>
      </c>
      <c r="AO432" s="31">
        <v>12</v>
      </c>
      <c r="AP432" s="31">
        <v>22</v>
      </c>
      <c r="AQ432" s="31">
        <v>18.5</v>
      </c>
      <c r="AR432" s="31">
        <v>18</v>
      </c>
      <c r="AS432" s="31">
        <v>17</v>
      </c>
      <c r="AT432" s="31">
        <v>14.5</v>
      </c>
      <c r="AU432" s="31">
        <v>20</v>
      </c>
      <c r="AV432" s="31">
        <v>14</v>
      </c>
      <c r="AW432" s="31">
        <v>17.5</v>
      </c>
      <c r="AX432" s="31">
        <v>18</v>
      </c>
      <c r="AY432" s="31">
        <v>222</v>
      </c>
      <c r="AZ432" s="31"/>
      <c r="BA432" s="31">
        <v>1.41</v>
      </c>
      <c r="BB432" s="31">
        <v>17.16</v>
      </c>
      <c r="BC432" s="31">
        <v>16.5</v>
      </c>
      <c r="BD432" s="31">
        <v>17.16</v>
      </c>
      <c r="BE432" s="31">
        <v>18.16</v>
      </c>
      <c r="BF432" s="31"/>
      <c r="BG432">
        <v>11540</v>
      </c>
      <c r="BJ432" s="30">
        <f t="shared" si="43"/>
        <v>247</v>
      </c>
      <c r="BK432" s="30">
        <f t="shared" si="44"/>
        <v>228.5</v>
      </c>
      <c r="BL432" s="30">
        <f t="shared" si="45"/>
        <v>219.5</v>
      </c>
      <c r="BN432" s="30">
        <f t="shared" si="46"/>
        <v>0</v>
      </c>
      <c r="BO432" s="30">
        <f t="shared" si="47"/>
        <v>0</v>
      </c>
      <c r="BP432" s="30">
        <f t="shared" si="48"/>
        <v>0</v>
      </c>
    </row>
    <row r="433" spans="1:68" x14ac:dyDescent="0.35">
      <c r="A433" s="26" t="s">
        <v>896</v>
      </c>
      <c r="B433" t="s">
        <v>5749</v>
      </c>
      <c r="C433" s="25" t="s">
        <v>10</v>
      </c>
      <c r="E433" s="31">
        <v>6</v>
      </c>
      <c r="F433" s="31">
        <v>66</v>
      </c>
      <c r="G433" s="31">
        <v>78.5</v>
      </c>
      <c r="H433" s="31">
        <v>78</v>
      </c>
      <c r="I433" s="31">
        <v>80.5</v>
      </c>
      <c r="J433" s="31">
        <v>84.5</v>
      </c>
      <c r="K433" s="31">
        <v>85.5</v>
      </c>
      <c r="L433" s="31">
        <v>69.5</v>
      </c>
      <c r="M433" s="31">
        <v>80</v>
      </c>
      <c r="N433" s="31">
        <v>90.5</v>
      </c>
      <c r="O433" s="31">
        <v>105.5</v>
      </c>
      <c r="P433" s="31">
        <v>97</v>
      </c>
      <c r="Q433" s="31">
        <v>80</v>
      </c>
      <c r="R433" s="31">
        <v>72.5</v>
      </c>
      <c r="S433" s="31">
        <v>1074</v>
      </c>
      <c r="T433" s="31"/>
      <c r="U433" s="31">
        <v>4.75</v>
      </c>
      <c r="V433" s="31">
        <v>90</v>
      </c>
      <c r="W433" s="31">
        <v>68.5</v>
      </c>
      <c r="X433" s="31">
        <v>73.5</v>
      </c>
      <c r="Y433" s="31">
        <v>80</v>
      </c>
      <c r="Z433" s="31">
        <v>77</v>
      </c>
      <c r="AA433" s="31">
        <v>86</v>
      </c>
      <c r="AB433" s="31">
        <v>89</v>
      </c>
      <c r="AC433" s="31">
        <v>66</v>
      </c>
      <c r="AD433" s="31">
        <v>77</v>
      </c>
      <c r="AE433" s="31">
        <v>98.5</v>
      </c>
      <c r="AF433" s="31">
        <v>104</v>
      </c>
      <c r="AG433" s="31">
        <v>87.5</v>
      </c>
      <c r="AH433" s="31">
        <v>75</v>
      </c>
      <c r="AI433" s="31">
        <v>1076.75</v>
      </c>
      <c r="AJ433" s="31"/>
      <c r="AK433" s="31">
        <v>4.5</v>
      </c>
      <c r="AL433" s="31">
        <v>65</v>
      </c>
      <c r="AM433" s="31">
        <v>81.5</v>
      </c>
      <c r="AN433" s="31">
        <v>63.5</v>
      </c>
      <c r="AO433" s="31">
        <v>69</v>
      </c>
      <c r="AP433" s="31">
        <v>75.5</v>
      </c>
      <c r="AQ433" s="31">
        <v>79</v>
      </c>
      <c r="AR433" s="31">
        <v>83</v>
      </c>
      <c r="AS433" s="31">
        <v>96</v>
      </c>
      <c r="AT433" s="31">
        <v>67</v>
      </c>
      <c r="AU433" s="31">
        <v>89.5</v>
      </c>
      <c r="AV433" s="31">
        <v>94.5</v>
      </c>
      <c r="AW433" s="31">
        <v>95</v>
      </c>
      <c r="AX433" s="31">
        <v>80</v>
      </c>
      <c r="AY433" s="31">
        <v>1043</v>
      </c>
      <c r="AZ433" s="31"/>
      <c r="BA433" s="31">
        <v>5.08</v>
      </c>
      <c r="BB433" s="31">
        <v>73.66</v>
      </c>
      <c r="BC433" s="31">
        <v>76.16</v>
      </c>
      <c r="BD433" s="31">
        <v>71.66</v>
      </c>
      <c r="BE433" s="31">
        <v>76.5</v>
      </c>
      <c r="BF433" s="31"/>
      <c r="BG433">
        <v>2330</v>
      </c>
      <c r="BJ433" s="30">
        <f t="shared" si="43"/>
        <v>1068</v>
      </c>
      <c r="BK433" s="30">
        <f t="shared" si="44"/>
        <v>1072</v>
      </c>
      <c r="BL433" s="30">
        <f t="shared" si="45"/>
        <v>1038.5</v>
      </c>
      <c r="BN433" s="30">
        <f t="shared" si="46"/>
        <v>0</v>
      </c>
      <c r="BO433" s="30">
        <f t="shared" si="47"/>
        <v>0</v>
      </c>
      <c r="BP433" s="30">
        <f t="shared" si="48"/>
        <v>0</v>
      </c>
    </row>
    <row r="434" spans="1:68" x14ac:dyDescent="0.35">
      <c r="A434" s="26" t="s">
        <v>899</v>
      </c>
      <c r="B434" t="s">
        <v>5739</v>
      </c>
      <c r="C434" s="25" t="s">
        <v>10</v>
      </c>
      <c r="E434" s="31">
        <v>36.25</v>
      </c>
      <c r="F434" s="31">
        <v>290.5</v>
      </c>
      <c r="G434" s="31">
        <v>289</v>
      </c>
      <c r="H434" s="31">
        <v>266.5</v>
      </c>
      <c r="I434" s="31">
        <v>301</v>
      </c>
      <c r="J434" s="31">
        <v>313</v>
      </c>
      <c r="K434" s="31">
        <v>314.5</v>
      </c>
      <c r="L434" s="31">
        <v>320.5</v>
      </c>
      <c r="M434" s="31">
        <v>313</v>
      </c>
      <c r="N434" s="31">
        <v>308.5</v>
      </c>
      <c r="O434" s="31">
        <v>291</v>
      </c>
      <c r="P434" s="31">
        <v>278.5</v>
      </c>
      <c r="Q434" s="31">
        <v>266.5</v>
      </c>
      <c r="R434" s="31">
        <v>235</v>
      </c>
      <c r="S434" s="31">
        <v>3823.75</v>
      </c>
      <c r="T434" s="31"/>
      <c r="U434" s="31">
        <v>35.75</v>
      </c>
      <c r="V434" s="31">
        <v>306</v>
      </c>
      <c r="W434" s="31">
        <v>284.5</v>
      </c>
      <c r="X434" s="31">
        <v>291.5</v>
      </c>
      <c r="Y434" s="31">
        <v>255</v>
      </c>
      <c r="Z434" s="31">
        <v>298</v>
      </c>
      <c r="AA434" s="31">
        <v>314.5</v>
      </c>
      <c r="AB434" s="31">
        <v>306</v>
      </c>
      <c r="AC434" s="31">
        <v>316.5</v>
      </c>
      <c r="AD434" s="31">
        <v>311</v>
      </c>
      <c r="AE434" s="31">
        <v>312.5</v>
      </c>
      <c r="AF434" s="31">
        <v>291.5</v>
      </c>
      <c r="AG434" s="31">
        <v>238.5</v>
      </c>
      <c r="AH434" s="31">
        <v>267.5</v>
      </c>
      <c r="AI434" s="31">
        <v>3828.75</v>
      </c>
      <c r="AJ434" s="31"/>
      <c r="AK434" s="31">
        <v>32.25</v>
      </c>
      <c r="AL434" s="31">
        <v>306</v>
      </c>
      <c r="AM434" s="31">
        <v>310</v>
      </c>
      <c r="AN434" s="31">
        <v>290</v>
      </c>
      <c r="AO434" s="31">
        <v>291</v>
      </c>
      <c r="AP434" s="31">
        <v>251.5</v>
      </c>
      <c r="AQ434" s="31">
        <v>307</v>
      </c>
      <c r="AR434" s="31">
        <v>295</v>
      </c>
      <c r="AS434" s="31">
        <v>295</v>
      </c>
      <c r="AT434" s="31">
        <v>305.5</v>
      </c>
      <c r="AU434" s="31">
        <v>323</v>
      </c>
      <c r="AV434" s="31">
        <v>287.5</v>
      </c>
      <c r="AW434" s="31">
        <v>260.5</v>
      </c>
      <c r="AX434" s="31">
        <v>231.5</v>
      </c>
      <c r="AY434" s="31">
        <v>3785.75</v>
      </c>
      <c r="AZ434" s="31"/>
      <c r="BA434" s="31">
        <v>34.75</v>
      </c>
      <c r="BB434" s="31">
        <v>300.83</v>
      </c>
      <c r="BC434" s="31">
        <v>294.5</v>
      </c>
      <c r="BD434" s="31">
        <v>282.66000000000003</v>
      </c>
      <c r="BE434" s="31">
        <v>282.33</v>
      </c>
      <c r="BF434" s="31"/>
      <c r="BG434">
        <v>9406</v>
      </c>
      <c r="BJ434" s="30">
        <f t="shared" si="43"/>
        <v>3787.5</v>
      </c>
      <c r="BK434" s="30">
        <f t="shared" si="44"/>
        <v>3793</v>
      </c>
      <c r="BL434" s="30">
        <f t="shared" si="45"/>
        <v>3753.5</v>
      </c>
      <c r="BN434" s="30">
        <f t="shared" si="46"/>
        <v>0</v>
      </c>
      <c r="BO434" s="30">
        <f t="shared" si="47"/>
        <v>0</v>
      </c>
      <c r="BP434" s="30">
        <f t="shared" si="48"/>
        <v>0</v>
      </c>
    </row>
    <row r="435" spans="1:68" x14ac:dyDescent="0.35">
      <c r="A435" s="26" t="s">
        <v>901</v>
      </c>
      <c r="B435" t="s">
        <v>5731</v>
      </c>
      <c r="C435" s="25" t="s">
        <v>10</v>
      </c>
      <c r="E435" s="31">
        <v>2.75</v>
      </c>
      <c r="F435" s="31">
        <v>33</v>
      </c>
      <c r="G435" s="31">
        <v>31.5</v>
      </c>
      <c r="H435" s="31">
        <v>39.5</v>
      </c>
      <c r="I435" s="31">
        <v>30.5</v>
      </c>
      <c r="J435" s="31">
        <v>36</v>
      </c>
      <c r="K435" s="31">
        <v>42.5</v>
      </c>
      <c r="L435" s="31">
        <v>28</v>
      </c>
      <c r="M435" s="31">
        <v>56</v>
      </c>
      <c r="N435" s="31">
        <v>31</v>
      </c>
      <c r="O435" s="31">
        <v>39.5</v>
      </c>
      <c r="P435" s="31">
        <v>36</v>
      </c>
      <c r="Q435" s="31">
        <v>34</v>
      </c>
      <c r="R435" s="31">
        <v>36.5</v>
      </c>
      <c r="S435" s="31">
        <v>476.75</v>
      </c>
      <c r="T435" s="31"/>
      <c r="U435" s="31">
        <v>1</v>
      </c>
      <c r="V435" s="31">
        <v>39</v>
      </c>
      <c r="W435" s="31">
        <v>34.5</v>
      </c>
      <c r="X435" s="31">
        <v>30</v>
      </c>
      <c r="Y435" s="31">
        <v>38.5</v>
      </c>
      <c r="Z435" s="31">
        <v>29</v>
      </c>
      <c r="AA435" s="31">
        <v>31</v>
      </c>
      <c r="AB435" s="31">
        <v>39.5</v>
      </c>
      <c r="AC435" s="31">
        <v>32</v>
      </c>
      <c r="AD435" s="31">
        <v>57</v>
      </c>
      <c r="AE435" s="31">
        <v>33</v>
      </c>
      <c r="AF435" s="31">
        <v>35</v>
      </c>
      <c r="AG435" s="31">
        <v>34.5</v>
      </c>
      <c r="AH435" s="31">
        <v>31.5</v>
      </c>
      <c r="AI435" s="31">
        <v>465.5</v>
      </c>
      <c r="AJ435" s="31"/>
      <c r="AK435" s="31">
        <v>0.75</v>
      </c>
      <c r="AL435" s="31">
        <v>26.5</v>
      </c>
      <c r="AM435" s="31">
        <v>37.5</v>
      </c>
      <c r="AN435" s="31">
        <v>35</v>
      </c>
      <c r="AO435" s="31">
        <v>32</v>
      </c>
      <c r="AP435" s="31">
        <v>40</v>
      </c>
      <c r="AQ435" s="31">
        <v>33.5</v>
      </c>
      <c r="AR435" s="31">
        <v>31.5</v>
      </c>
      <c r="AS435" s="31">
        <v>47</v>
      </c>
      <c r="AT435" s="31">
        <v>38.5</v>
      </c>
      <c r="AU435" s="31">
        <v>59.5</v>
      </c>
      <c r="AV435" s="31">
        <v>34</v>
      </c>
      <c r="AW435" s="31">
        <v>31</v>
      </c>
      <c r="AX435" s="31">
        <v>34</v>
      </c>
      <c r="AY435" s="31">
        <v>480.75</v>
      </c>
      <c r="AZ435" s="31"/>
      <c r="BA435" s="31">
        <v>1.5</v>
      </c>
      <c r="BB435" s="31">
        <v>32.83</v>
      </c>
      <c r="BC435" s="31">
        <v>34.5</v>
      </c>
      <c r="BD435" s="31">
        <v>34.83</v>
      </c>
      <c r="BE435" s="31">
        <v>33.659999999999997</v>
      </c>
      <c r="BF435" s="31"/>
      <c r="BG435">
        <v>3147</v>
      </c>
      <c r="BJ435" s="30">
        <f t="shared" si="43"/>
        <v>474</v>
      </c>
      <c r="BK435" s="30">
        <f t="shared" si="44"/>
        <v>464.5</v>
      </c>
      <c r="BL435" s="30">
        <f t="shared" si="45"/>
        <v>480</v>
      </c>
      <c r="BN435" s="30">
        <f t="shared" si="46"/>
        <v>0</v>
      </c>
      <c r="BO435" s="30">
        <f t="shared" si="47"/>
        <v>0</v>
      </c>
      <c r="BP435" s="30">
        <f t="shared" si="48"/>
        <v>0</v>
      </c>
    </row>
    <row r="436" spans="1:68" x14ac:dyDescent="0.35">
      <c r="A436" s="26" t="s">
        <v>903</v>
      </c>
      <c r="B436" t="s">
        <v>5722</v>
      </c>
      <c r="C436" s="25" t="s">
        <v>10</v>
      </c>
      <c r="E436" s="31">
        <v>18</v>
      </c>
      <c r="F436" s="31">
        <v>187.5</v>
      </c>
      <c r="G436" s="31">
        <v>199</v>
      </c>
      <c r="H436" s="31">
        <v>174.5</v>
      </c>
      <c r="I436" s="31">
        <v>173.5</v>
      </c>
      <c r="J436" s="31">
        <v>188</v>
      </c>
      <c r="K436" s="31">
        <v>180.5</v>
      </c>
      <c r="L436" s="31">
        <v>158.5</v>
      </c>
      <c r="M436" s="31">
        <v>167.5</v>
      </c>
      <c r="N436" s="31">
        <v>161</v>
      </c>
      <c r="O436" s="31">
        <v>198.5</v>
      </c>
      <c r="P436" s="31">
        <v>185.5</v>
      </c>
      <c r="Q436" s="31">
        <v>205.5</v>
      </c>
      <c r="R436" s="31">
        <v>148</v>
      </c>
      <c r="S436" s="31">
        <v>2345.5</v>
      </c>
      <c r="T436" s="31"/>
      <c r="U436" s="31">
        <v>21.5</v>
      </c>
      <c r="V436" s="31">
        <v>194.5</v>
      </c>
      <c r="W436" s="31">
        <v>188</v>
      </c>
      <c r="X436" s="31">
        <v>180.5</v>
      </c>
      <c r="Y436" s="31">
        <v>162.5</v>
      </c>
      <c r="Z436" s="31">
        <v>167</v>
      </c>
      <c r="AA436" s="31">
        <v>177.5</v>
      </c>
      <c r="AB436" s="31">
        <v>184.5</v>
      </c>
      <c r="AC436" s="31">
        <v>159.5</v>
      </c>
      <c r="AD436" s="31">
        <v>161.5</v>
      </c>
      <c r="AE436" s="31">
        <v>201</v>
      </c>
      <c r="AF436" s="31">
        <v>182.5</v>
      </c>
      <c r="AG436" s="31">
        <v>177</v>
      </c>
      <c r="AH436" s="31">
        <v>197.5</v>
      </c>
      <c r="AI436" s="31">
        <v>2355</v>
      </c>
      <c r="AJ436" s="31"/>
      <c r="AK436" s="31">
        <v>20</v>
      </c>
      <c r="AL436" s="31">
        <v>176.5</v>
      </c>
      <c r="AM436" s="31">
        <v>203.5</v>
      </c>
      <c r="AN436" s="31">
        <v>178.5</v>
      </c>
      <c r="AO436" s="31">
        <v>170.5</v>
      </c>
      <c r="AP436" s="31">
        <v>168</v>
      </c>
      <c r="AQ436" s="31">
        <v>167.5</v>
      </c>
      <c r="AR436" s="31">
        <v>174</v>
      </c>
      <c r="AS436" s="31">
        <v>174</v>
      </c>
      <c r="AT436" s="31">
        <v>178.5</v>
      </c>
      <c r="AU436" s="31">
        <v>178.5</v>
      </c>
      <c r="AV436" s="31">
        <v>177</v>
      </c>
      <c r="AW436" s="31">
        <v>173.5</v>
      </c>
      <c r="AX436" s="31">
        <v>155.5</v>
      </c>
      <c r="AY436" s="31">
        <v>2295.5</v>
      </c>
      <c r="AZ436" s="31"/>
      <c r="BA436" s="31">
        <v>19.829999999999998</v>
      </c>
      <c r="BB436" s="31">
        <v>186.16</v>
      </c>
      <c r="BC436" s="31">
        <v>196.83</v>
      </c>
      <c r="BD436" s="31">
        <v>177.83</v>
      </c>
      <c r="BE436" s="31">
        <v>168.83</v>
      </c>
      <c r="BF436" s="31"/>
      <c r="BG436">
        <v>10356</v>
      </c>
      <c r="BJ436" s="30">
        <f t="shared" si="43"/>
        <v>2327.5</v>
      </c>
      <c r="BK436" s="30">
        <f t="shared" si="44"/>
        <v>2333.5</v>
      </c>
      <c r="BL436" s="30">
        <f t="shared" si="45"/>
        <v>2275.5</v>
      </c>
      <c r="BN436" s="30">
        <f t="shared" si="46"/>
        <v>0</v>
      </c>
      <c r="BO436" s="30">
        <f t="shared" si="47"/>
        <v>0</v>
      </c>
      <c r="BP436" s="30">
        <f t="shared" si="48"/>
        <v>0</v>
      </c>
    </row>
    <row r="437" spans="1:68" x14ac:dyDescent="0.35">
      <c r="A437" s="26" t="s">
        <v>905</v>
      </c>
      <c r="B437" t="s">
        <v>5713</v>
      </c>
      <c r="C437" s="25" t="s">
        <v>10</v>
      </c>
      <c r="E437" s="31">
        <v>16.25</v>
      </c>
      <c r="F437" s="31">
        <v>165.5</v>
      </c>
      <c r="G437" s="31">
        <v>164.5</v>
      </c>
      <c r="H437" s="31">
        <v>173.5</v>
      </c>
      <c r="I437" s="31">
        <v>172.5</v>
      </c>
      <c r="J437" s="31">
        <v>184</v>
      </c>
      <c r="K437" s="31">
        <v>154.5</v>
      </c>
      <c r="L437" s="31">
        <v>146</v>
      </c>
      <c r="M437" s="31">
        <v>178</v>
      </c>
      <c r="N437" s="31">
        <v>181.5</v>
      </c>
      <c r="O437" s="31">
        <v>172.5</v>
      </c>
      <c r="P437" s="31">
        <v>169</v>
      </c>
      <c r="Q437" s="31">
        <v>136</v>
      </c>
      <c r="R437" s="31">
        <v>131.5</v>
      </c>
      <c r="S437" s="31">
        <v>2145.25</v>
      </c>
      <c r="T437" s="31"/>
      <c r="U437" s="31">
        <v>15.75</v>
      </c>
      <c r="V437" s="31">
        <v>164.5</v>
      </c>
      <c r="W437" s="31">
        <v>171</v>
      </c>
      <c r="X437" s="31">
        <v>156.5</v>
      </c>
      <c r="Y437" s="31">
        <v>180</v>
      </c>
      <c r="Z437" s="31">
        <v>173</v>
      </c>
      <c r="AA437" s="31">
        <v>186</v>
      </c>
      <c r="AB437" s="31">
        <v>154.5</v>
      </c>
      <c r="AC437" s="31">
        <v>143</v>
      </c>
      <c r="AD437" s="31">
        <v>187.5</v>
      </c>
      <c r="AE437" s="31">
        <v>178</v>
      </c>
      <c r="AF437" s="31">
        <v>162.5</v>
      </c>
      <c r="AG437" s="31">
        <v>150.5</v>
      </c>
      <c r="AH437" s="31">
        <v>137.5</v>
      </c>
      <c r="AI437" s="31">
        <v>2160.25</v>
      </c>
      <c r="AJ437" s="31"/>
      <c r="AK437" s="31">
        <v>16.25</v>
      </c>
      <c r="AL437" s="31">
        <v>173.5</v>
      </c>
      <c r="AM437" s="31">
        <v>160</v>
      </c>
      <c r="AN437" s="31">
        <v>165.5</v>
      </c>
      <c r="AO437" s="31">
        <v>168</v>
      </c>
      <c r="AP437" s="31">
        <v>167</v>
      </c>
      <c r="AQ437" s="31">
        <v>173.5</v>
      </c>
      <c r="AR437" s="31">
        <v>185.5</v>
      </c>
      <c r="AS437" s="31">
        <v>161.5</v>
      </c>
      <c r="AT437" s="31">
        <v>138.5</v>
      </c>
      <c r="AU437" s="31">
        <v>190.5</v>
      </c>
      <c r="AV437" s="31">
        <v>173.5</v>
      </c>
      <c r="AW437" s="31">
        <v>154</v>
      </c>
      <c r="AX437" s="31">
        <v>150.5</v>
      </c>
      <c r="AY437" s="31">
        <v>2177.75</v>
      </c>
      <c r="AZ437" s="31"/>
      <c r="BA437" s="31">
        <v>16.079999999999998</v>
      </c>
      <c r="BB437" s="31">
        <v>167.83</v>
      </c>
      <c r="BC437" s="31">
        <v>165.16</v>
      </c>
      <c r="BD437" s="31">
        <v>165.16</v>
      </c>
      <c r="BE437" s="31">
        <v>173.5</v>
      </c>
      <c r="BF437" s="31"/>
      <c r="BG437">
        <v>461</v>
      </c>
      <c r="BJ437" s="30">
        <f t="shared" si="43"/>
        <v>2129</v>
      </c>
      <c r="BK437" s="30">
        <f t="shared" si="44"/>
        <v>2144.5</v>
      </c>
      <c r="BL437" s="30">
        <f t="shared" si="45"/>
        <v>2161.5</v>
      </c>
      <c r="BN437" s="30">
        <f t="shared" si="46"/>
        <v>0</v>
      </c>
      <c r="BO437" s="30">
        <f t="shared" si="47"/>
        <v>0</v>
      </c>
      <c r="BP437" s="30">
        <f t="shared" si="48"/>
        <v>0</v>
      </c>
    </row>
    <row r="438" spans="1:68" x14ac:dyDescent="0.35">
      <c r="A438" s="26" t="s">
        <v>909</v>
      </c>
      <c r="B438" t="s">
        <v>5702</v>
      </c>
      <c r="C438" s="25" t="s">
        <v>10</v>
      </c>
      <c r="E438" s="31">
        <v>27.75</v>
      </c>
      <c r="F438" s="31">
        <v>151</v>
      </c>
      <c r="G438" s="31">
        <v>163</v>
      </c>
      <c r="H438" s="31">
        <v>158</v>
      </c>
      <c r="I438" s="31">
        <v>158</v>
      </c>
      <c r="J438" s="31">
        <v>163</v>
      </c>
      <c r="K438" s="31">
        <v>140</v>
      </c>
      <c r="L438" s="31">
        <v>151</v>
      </c>
      <c r="M438" s="31">
        <v>167.5</v>
      </c>
      <c r="N438" s="31">
        <v>167</v>
      </c>
      <c r="O438" s="31">
        <v>173</v>
      </c>
      <c r="P438" s="31">
        <v>171</v>
      </c>
      <c r="Q438" s="31">
        <v>168</v>
      </c>
      <c r="R438" s="31">
        <v>166.5</v>
      </c>
      <c r="S438" s="31">
        <v>2124.75</v>
      </c>
      <c r="T438" s="31"/>
      <c r="U438" s="31">
        <v>28.75</v>
      </c>
      <c r="V438" s="31">
        <v>133.5</v>
      </c>
      <c r="W438" s="31">
        <v>154.5</v>
      </c>
      <c r="X438" s="31">
        <v>161.5</v>
      </c>
      <c r="Y438" s="31">
        <v>158.5</v>
      </c>
      <c r="Z438" s="31">
        <v>157.5</v>
      </c>
      <c r="AA438" s="31">
        <v>169</v>
      </c>
      <c r="AB438" s="31">
        <v>137</v>
      </c>
      <c r="AC438" s="31">
        <v>145</v>
      </c>
      <c r="AD438" s="31">
        <v>160.5</v>
      </c>
      <c r="AE438" s="31">
        <v>174.5</v>
      </c>
      <c r="AF438" s="31">
        <v>171.5</v>
      </c>
      <c r="AG438" s="31">
        <v>166</v>
      </c>
      <c r="AH438" s="31">
        <v>181</v>
      </c>
      <c r="AI438" s="31">
        <v>2098.75</v>
      </c>
      <c r="AJ438" s="31"/>
      <c r="AK438" s="31">
        <v>39.75</v>
      </c>
      <c r="AL438" s="31">
        <v>128.5</v>
      </c>
      <c r="AM438" s="31">
        <v>132.5</v>
      </c>
      <c r="AN438" s="31">
        <v>151.5</v>
      </c>
      <c r="AO438" s="31">
        <v>162.5</v>
      </c>
      <c r="AP438" s="31">
        <v>162.5</v>
      </c>
      <c r="AQ438" s="31">
        <v>160</v>
      </c>
      <c r="AR438" s="31">
        <v>176</v>
      </c>
      <c r="AS438" s="31">
        <v>137</v>
      </c>
      <c r="AT438" s="31">
        <v>147.5</v>
      </c>
      <c r="AU438" s="31">
        <v>157</v>
      </c>
      <c r="AV438" s="31">
        <v>166.5</v>
      </c>
      <c r="AW438" s="31">
        <v>171</v>
      </c>
      <c r="AX438" s="31">
        <v>170.5</v>
      </c>
      <c r="AY438" s="31">
        <v>2062.75</v>
      </c>
      <c r="AZ438" s="31"/>
      <c r="BA438" s="31">
        <v>32.08</v>
      </c>
      <c r="BB438" s="31">
        <v>137.66</v>
      </c>
      <c r="BC438" s="31">
        <v>150</v>
      </c>
      <c r="BD438" s="31">
        <v>157</v>
      </c>
      <c r="BE438" s="31">
        <v>159.66</v>
      </c>
      <c r="BF438" s="31"/>
      <c r="BG438">
        <v>11338</v>
      </c>
      <c r="BJ438" s="30">
        <f t="shared" si="43"/>
        <v>2097</v>
      </c>
      <c r="BK438" s="30">
        <f t="shared" si="44"/>
        <v>2070</v>
      </c>
      <c r="BL438" s="30">
        <f t="shared" si="45"/>
        <v>2023</v>
      </c>
      <c r="BN438" s="30">
        <f t="shared" si="46"/>
        <v>0</v>
      </c>
      <c r="BO438" s="30">
        <f t="shared" si="47"/>
        <v>0</v>
      </c>
      <c r="BP438" s="30">
        <f t="shared" si="48"/>
        <v>0</v>
      </c>
    </row>
    <row r="439" spans="1:68" x14ac:dyDescent="0.35">
      <c r="A439" s="26" t="s">
        <v>1780</v>
      </c>
      <c r="B439" t="s">
        <v>5693</v>
      </c>
      <c r="C439" s="25" t="s">
        <v>108</v>
      </c>
      <c r="E439" s="31">
        <v>3</v>
      </c>
      <c r="F439" s="31">
        <v>38</v>
      </c>
      <c r="G439" s="31">
        <v>31.5</v>
      </c>
      <c r="H439" s="31">
        <v>31</v>
      </c>
      <c r="I439" s="31">
        <v>35</v>
      </c>
      <c r="J439" s="31">
        <v>41</v>
      </c>
      <c r="K439" s="31">
        <v>36</v>
      </c>
      <c r="L439" s="31">
        <v>32</v>
      </c>
      <c r="M439" s="31">
        <v>38</v>
      </c>
      <c r="N439" s="31">
        <v>23</v>
      </c>
      <c r="O439" s="31">
        <v>0</v>
      </c>
      <c r="P439" s="31">
        <v>0</v>
      </c>
      <c r="Q439" s="31">
        <v>0</v>
      </c>
      <c r="R439" s="31">
        <v>0</v>
      </c>
      <c r="S439" s="31">
        <v>308.5</v>
      </c>
      <c r="T439" s="31"/>
      <c r="U439" s="31">
        <v>4.25</v>
      </c>
      <c r="V439" s="31">
        <v>30</v>
      </c>
      <c r="W439" s="31">
        <v>38.5</v>
      </c>
      <c r="X439" s="31">
        <v>33</v>
      </c>
      <c r="Y439" s="31">
        <v>29</v>
      </c>
      <c r="Z439" s="31">
        <v>34.5</v>
      </c>
      <c r="AA439" s="31">
        <v>43</v>
      </c>
      <c r="AB439" s="31">
        <v>33.5</v>
      </c>
      <c r="AC439" s="31">
        <v>29</v>
      </c>
      <c r="AD439" s="31">
        <v>35.5</v>
      </c>
      <c r="AE439" s="31">
        <v>0</v>
      </c>
      <c r="AF439" s="31">
        <v>0</v>
      </c>
      <c r="AG439" s="31">
        <v>0</v>
      </c>
      <c r="AH439" s="31">
        <v>0</v>
      </c>
      <c r="AI439" s="31">
        <v>310.25</v>
      </c>
      <c r="AJ439" s="31"/>
      <c r="AK439" s="31">
        <v>3.75</v>
      </c>
      <c r="AL439" s="31">
        <v>31.5</v>
      </c>
      <c r="AM439" s="31">
        <v>29.5</v>
      </c>
      <c r="AN439" s="31">
        <v>39</v>
      </c>
      <c r="AO439" s="31">
        <v>36.5</v>
      </c>
      <c r="AP439" s="31">
        <v>29</v>
      </c>
      <c r="AQ439" s="31">
        <v>34.5</v>
      </c>
      <c r="AR439" s="31">
        <v>41.5</v>
      </c>
      <c r="AS439" s="31">
        <v>33.5</v>
      </c>
      <c r="AT439" s="31">
        <v>29.5</v>
      </c>
      <c r="AU439" s="31">
        <v>0</v>
      </c>
      <c r="AV439" s="31">
        <v>0</v>
      </c>
      <c r="AW439" s="31">
        <v>0</v>
      </c>
      <c r="AX439" s="31">
        <v>0</v>
      </c>
      <c r="AY439" s="31">
        <v>308.25</v>
      </c>
      <c r="AZ439" s="31"/>
      <c r="BA439" s="31">
        <v>3.66</v>
      </c>
      <c r="BB439" s="31">
        <v>33.159999999999997</v>
      </c>
      <c r="BC439" s="31">
        <v>33.159999999999997</v>
      </c>
      <c r="BD439" s="31">
        <v>34.33</v>
      </c>
      <c r="BE439" s="31">
        <v>33.5</v>
      </c>
      <c r="BF439" s="31"/>
      <c r="BG439">
        <v>13069</v>
      </c>
      <c r="BJ439" s="30">
        <f t="shared" si="43"/>
        <v>305.5</v>
      </c>
      <c r="BK439" s="30">
        <f t="shared" si="44"/>
        <v>306</v>
      </c>
      <c r="BL439" s="30">
        <f t="shared" si="45"/>
        <v>304.5</v>
      </c>
      <c r="BN439" s="30">
        <f t="shared" si="46"/>
        <v>0</v>
      </c>
      <c r="BO439" s="30">
        <f t="shared" si="47"/>
        <v>0</v>
      </c>
      <c r="BP439" s="30">
        <f t="shared" si="48"/>
        <v>0</v>
      </c>
    </row>
    <row r="440" spans="1:68" x14ac:dyDescent="0.35">
      <c r="A440" s="26" t="s">
        <v>1782</v>
      </c>
      <c r="B440" t="s">
        <v>5685</v>
      </c>
      <c r="C440" s="25" t="s">
        <v>108</v>
      </c>
      <c r="E440" s="31">
        <v>1.5</v>
      </c>
      <c r="F440" s="31">
        <v>8</v>
      </c>
      <c r="G440" s="31">
        <v>9</v>
      </c>
      <c r="H440" s="31">
        <v>8.5</v>
      </c>
      <c r="I440" s="31">
        <v>14</v>
      </c>
      <c r="J440" s="31">
        <v>10</v>
      </c>
      <c r="K440" s="31">
        <v>10</v>
      </c>
      <c r="L440" s="31">
        <v>10</v>
      </c>
      <c r="M440" s="31">
        <v>12</v>
      </c>
      <c r="N440" s="31">
        <v>7</v>
      </c>
      <c r="O440" s="31">
        <v>0</v>
      </c>
      <c r="P440" s="31">
        <v>0</v>
      </c>
      <c r="Q440" s="31">
        <v>0</v>
      </c>
      <c r="R440" s="31">
        <v>0</v>
      </c>
      <c r="S440" s="31">
        <v>90</v>
      </c>
      <c r="T440" s="31"/>
      <c r="U440" s="31">
        <v>2</v>
      </c>
      <c r="V440" s="31">
        <v>9</v>
      </c>
      <c r="W440" s="31">
        <v>8</v>
      </c>
      <c r="X440" s="31">
        <v>8.5</v>
      </c>
      <c r="Y440" s="31">
        <v>9.5</v>
      </c>
      <c r="Z440" s="31">
        <v>13.5</v>
      </c>
      <c r="AA440" s="31">
        <v>11</v>
      </c>
      <c r="AB440" s="31">
        <v>10.5</v>
      </c>
      <c r="AC440" s="31">
        <v>10</v>
      </c>
      <c r="AD440" s="31">
        <v>11.5</v>
      </c>
      <c r="AE440" s="31">
        <v>0</v>
      </c>
      <c r="AF440" s="31">
        <v>0</v>
      </c>
      <c r="AG440" s="31">
        <v>0</v>
      </c>
      <c r="AH440" s="31">
        <v>0</v>
      </c>
      <c r="AI440" s="31">
        <v>93.5</v>
      </c>
      <c r="AJ440" s="31"/>
      <c r="AK440" s="31">
        <v>1.5</v>
      </c>
      <c r="AL440" s="31">
        <v>6</v>
      </c>
      <c r="AM440" s="31">
        <v>9</v>
      </c>
      <c r="AN440" s="31">
        <v>8.5</v>
      </c>
      <c r="AO440" s="31">
        <v>7</v>
      </c>
      <c r="AP440" s="31">
        <v>9</v>
      </c>
      <c r="AQ440" s="31">
        <v>13.5</v>
      </c>
      <c r="AR440" s="31">
        <v>10.5</v>
      </c>
      <c r="AS440" s="31">
        <v>8</v>
      </c>
      <c r="AT440" s="31">
        <v>12</v>
      </c>
      <c r="AU440" s="31">
        <v>0</v>
      </c>
      <c r="AV440" s="31">
        <v>0</v>
      </c>
      <c r="AW440" s="31">
        <v>0</v>
      </c>
      <c r="AX440" s="31">
        <v>0</v>
      </c>
      <c r="AY440" s="31">
        <v>85</v>
      </c>
      <c r="AZ440" s="31"/>
      <c r="BA440" s="31">
        <v>1.66</v>
      </c>
      <c r="BB440" s="31">
        <v>7.66</v>
      </c>
      <c r="BC440" s="31">
        <v>8.66</v>
      </c>
      <c r="BD440" s="31">
        <v>8.5</v>
      </c>
      <c r="BE440" s="31">
        <v>10.16</v>
      </c>
      <c r="BF440" s="31"/>
      <c r="BG440">
        <v>7891</v>
      </c>
      <c r="BJ440" s="30">
        <f t="shared" si="43"/>
        <v>88.5</v>
      </c>
      <c r="BK440" s="30">
        <f t="shared" si="44"/>
        <v>91.5</v>
      </c>
      <c r="BL440" s="30">
        <f t="shared" si="45"/>
        <v>83.5</v>
      </c>
      <c r="BN440" s="30">
        <f t="shared" si="46"/>
        <v>0</v>
      </c>
      <c r="BO440" s="30">
        <f t="shared" si="47"/>
        <v>0</v>
      </c>
      <c r="BP440" s="30">
        <f t="shared" si="48"/>
        <v>0</v>
      </c>
    </row>
    <row r="441" spans="1:68" x14ac:dyDescent="0.35">
      <c r="A441" s="26" t="s">
        <v>911</v>
      </c>
      <c r="B441" t="s">
        <v>5677</v>
      </c>
      <c r="C441" s="25" t="s">
        <v>108</v>
      </c>
      <c r="E441" s="31">
        <v>19</v>
      </c>
      <c r="F441" s="31">
        <v>139</v>
      </c>
      <c r="G441" s="31">
        <v>131.5</v>
      </c>
      <c r="H441" s="31">
        <v>112.5</v>
      </c>
      <c r="I441" s="31">
        <v>114</v>
      </c>
      <c r="J441" s="31">
        <v>134.5</v>
      </c>
      <c r="K441" s="31">
        <v>116.5</v>
      </c>
      <c r="L441" s="31">
        <v>131.5</v>
      </c>
      <c r="M441" s="31">
        <v>119.5</v>
      </c>
      <c r="N441" s="31">
        <v>110</v>
      </c>
      <c r="O441" s="31">
        <v>0</v>
      </c>
      <c r="P441" s="31">
        <v>0</v>
      </c>
      <c r="Q441" s="31">
        <v>0</v>
      </c>
      <c r="R441" s="31">
        <v>0</v>
      </c>
      <c r="S441" s="31">
        <v>1128</v>
      </c>
      <c r="T441" s="31"/>
      <c r="U441" s="31">
        <v>20.75</v>
      </c>
      <c r="V441" s="31">
        <v>125.75</v>
      </c>
      <c r="W441" s="31">
        <v>134.5</v>
      </c>
      <c r="X441" s="31">
        <v>128.5</v>
      </c>
      <c r="Y441" s="31">
        <v>109</v>
      </c>
      <c r="Z441" s="31">
        <v>115.5</v>
      </c>
      <c r="AA441" s="31">
        <v>139</v>
      </c>
      <c r="AB441" s="31">
        <v>116</v>
      </c>
      <c r="AC441" s="31">
        <v>126</v>
      </c>
      <c r="AD441" s="31">
        <v>117.5</v>
      </c>
      <c r="AE441" s="31">
        <v>0</v>
      </c>
      <c r="AF441" s="31">
        <v>0</v>
      </c>
      <c r="AG441" s="31">
        <v>0</v>
      </c>
      <c r="AH441" s="31">
        <v>0</v>
      </c>
      <c r="AI441" s="31">
        <v>1132.5</v>
      </c>
      <c r="AJ441" s="31"/>
      <c r="AK441" s="31">
        <v>18</v>
      </c>
      <c r="AL441" s="31">
        <v>129</v>
      </c>
      <c r="AM441" s="31">
        <v>121.5</v>
      </c>
      <c r="AN441" s="31">
        <v>132</v>
      </c>
      <c r="AO441" s="31">
        <v>124.5</v>
      </c>
      <c r="AP441" s="31">
        <v>111.5</v>
      </c>
      <c r="AQ441" s="31">
        <v>116.5</v>
      </c>
      <c r="AR441" s="31">
        <v>144</v>
      </c>
      <c r="AS441" s="31">
        <v>119.5</v>
      </c>
      <c r="AT441" s="31">
        <v>124.5</v>
      </c>
      <c r="AU441" s="31">
        <v>0</v>
      </c>
      <c r="AV441" s="31">
        <v>0</v>
      </c>
      <c r="AW441" s="31">
        <v>0</v>
      </c>
      <c r="AX441" s="31">
        <v>0</v>
      </c>
      <c r="AY441" s="31">
        <v>1141</v>
      </c>
      <c r="AZ441" s="31"/>
      <c r="BA441" s="31">
        <v>19.25</v>
      </c>
      <c r="BB441" s="31">
        <v>131.25</v>
      </c>
      <c r="BC441" s="31">
        <v>129.16</v>
      </c>
      <c r="BD441" s="31">
        <v>124.33</v>
      </c>
      <c r="BE441" s="31">
        <v>115.83</v>
      </c>
      <c r="BF441" s="31"/>
      <c r="BG441">
        <v>3395</v>
      </c>
      <c r="BJ441" s="30">
        <f t="shared" si="43"/>
        <v>1109</v>
      </c>
      <c r="BK441" s="30">
        <f t="shared" si="44"/>
        <v>1111.75</v>
      </c>
      <c r="BL441" s="30">
        <f t="shared" si="45"/>
        <v>1123</v>
      </c>
      <c r="BN441" s="30">
        <f t="shared" si="46"/>
        <v>0</v>
      </c>
      <c r="BO441" s="30">
        <f t="shared" si="47"/>
        <v>0</v>
      </c>
      <c r="BP441" s="30">
        <f t="shared" si="48"/>
        <v>0</v>
      </c>
    </row>
    <row r="442" spans="1:68" x14ac:dyDescent="0.35">
      <c r="A442" s="26" t="s">
        <v>1784</v>
      </c>
      <c r="B442" t="s">
        <v>5669</v>
      </c>
      <c r="C442" s="25" t="s">
        <v>108</v>
      </c>
      <c r="E442" s="31">
        <v>16.25</v>
      </c>
      <c r="F442" s="31">
        <v>56.5</v>
      </c>
      <c r="G442" s="31">
        <v>79.5</v>
      </c>
      <c r="H442" s="31">
        <v>79</v>
      </c>
      <c r="I442" s="31">
        <v>76.5</v>
      </c>
      <c r="J442" s="31">
        <v>94</v>
      </c>
      <c r="K442" s="31">
        <v>90.5</v>
      </c>
      <c r="L442" s="31">
        <v>94.5</v>
      </c>
      <c r="M442" s="31">
        <v>91.5</v>
      </c>
      <c r="N442" s="31">
        <v>86</v>
      </c>
      <c r="O442" s="31">
        <v>0</v>
      </c>
      <c r="P442" s="31">
        <v>0</v>
      </c>
      <c r="Q442" s="31">
        <v>0</v>
      </c>
      <c r="R442" s="31">
        <v>0</v>
      </c>
      <c r="S442" s="31">
        <v>764.25</v>
      </c>
      <c r="T442" s="31"/>
      <c r="U442" s="31">
        <v>16.5</v>
      </c>
      <c r="V442" s="31">
        <v>80</v>
      </c>
      <c r="W442" s="31">
        <v>54</v>
      </c>
      <c r="X442" s="31">
        <v>82.5</v>
      </c>
      <c r="Y442" s="31">
        <v>80</v>
      </c>
      <c r="Z442" s="31">
        <v>75</v>
      </c>
      <c r="AA442" s="31">
        <v>95</v>
      </c>
      <c r="AB442" s="31">
        <v>90</v>
      </c>
      <c r="AC442" s="31">
        <v>93</v>
      </c>
      <c r="AD442" s="31">
        <v>83</v>
      </c>
      <c r="AE442" s="31">
        <v>0</v>
      </c>
      <c r="AF442" s="31">
        <v>0</v>
      </c>
      <c r="AG442" s="31">
        <v>0</v>
      </c>
      <c r="AH442" s="31">
        <v>0</v>
      </c>
      <c r="AI442" s="31">
        <v>749</v>
      </c>
      <c r="AJ442" s="31"/>
      <c r="AK442" s="31">
        <v>13.5</v>
      </c>
      <c r="AL442" s="31">
        <v>76</v>
      </c>
      <c r="AM442" s="31">
        <v>76</v>
      </c>
      <c r="AN442" s="31">
        <v>61.5</v>
      </c>
      <c r="AO442" s="31">
        <v>82</v>
      </c>
      <c r="AP442" s="31">
        <v>78.5</v>
      </c>
      <c r="AQ442" s="31">
        <v>76.5</v>
      </c>
      <c r="AR442" s="31">
        <v>94.5</v>
      </c>
      <c r="AS442" s="31">
        <v>95.5</v>
      </c>
      <c r="AT442" s="31">
        <v>85.5</v>
      </c>
      <c r="AU442" s="31">
        <v>0</v>
      </c>
      <c r="AV442" s="31">
        <v>0</v>
      </c>
      <c r="AW442" s="31">
        <v>0</v>
      </c>
      <c r="AX442" s="31">
        <v>0</v>
      </c>
      <c r="AY442" s="31">
        <v>739.5</v>
      </c>
      <c r="AZ442" s="31"/>
      <c r="BA442" s="31">
        <v>15.41</v>
      </c>
      <c r="BB442" s="31">
        <v>70.83</v>
      </c>
      <c r="BC442" s="31">
        <v>69.83</v>
      </c>
      <c r="BD442" s="31">
        <v>74.33</v>
      </c>
      <c r="BE442" s="31">
        <v>79.5</v>
      </c>
      <c r="BF442" s="31"/>
      <c r="BG442">
        <v>1970</v>
      </c>
      <c r="BJ442" s="30">
        <f t="shared" si="43"/>
        <v>748</v>
      </c>
      <c r="BK442" s="30">
        <f t="shared" si="44"/>
        <v>732.5</v>
      </c>
      <c r="BL442" s="30">
        <f t="shared" si="45"/>
        <v>726</v>
      </c>
      <c r="BN442" s="30">
        <f t="shared" si="46"/>
        <v>0</v>
      </c>
      <c r="BO442" s="30">
        <f t="shared" si="47"/>
        <v>0</v>
      </c>
      <c r="BP442" s="30">
        <f t="shared" si="48"/>
        <v>0</v>
      </c>
    </row>
    <row r="443" spans="1:68" x14ac:dyDescent="0.35">
      <c r="A443" s="26" t="s">
        <v>1786</v>
      </c>
      <c r="B443" t="s">
        <v>5661</v>
      </c>
      <c r="C443" s="25" t="s">
        <v>108</v>
      </c>
      <c r="E443" s="31">
        <v>1.75</v>
      </c>
      <c r="F443" s="31">
        <v>17</v>
      </c>
      <c r="G443" s="31">
        <v>20</v>
      </c>
      <c r="H443" s="31">
        <v>26</v>
      </c>
      <c r="I443" s="31">
        <v>17</v>
      </c>
      <c r="J443" s="31">
        <v>23</v>
      </c>
      <c r="K443" s="31">
        <v>25</v>
      </c>
      <c r="L443" s="31">
        <v>17</v>
      </c>
      <c r="M443" s="31">
        <v>19</v>
      </c>
      <c r="N443" s="31">
        <v>24</v>
      </c>
      <c r="O443" s="31">
        <v>0</v>
      </c>
      <c r="P443" s="31">
        <v>0</v>
      </c>
      <c r="Q443" s="31">
        <v>0</v>
      </c>
      <c r="R443" s="31">
        <v>0</v>
      </c>
      <c r="S443" s="31">
        <v>189.75</v>
      </c>
      <c r="T443" s="31"/>
      <c r="U443" s="31">
        <v>4</v>
      </c>
      <c r="V443" s="31">
        <v>10</v>
      </c>
      <c r="W443" s="31">
        <v>15.5</v>
      </c>
      <c r="X443" s="31">
        <v>17.5</v>
      </c>
      <c r="Y443" s="31">
        <v>22.5</v>
      </c>
      <c r="Z443" s="31">
        <v>15</v>
      </c>
      <c r="AA443" s="31">
        <v>22</v>
      </c>
      <c r="AB443" s="31">
        <v>26.5</v>
      </c>
      <c r="AC443" s="31">
        <v>17.5</v>
      </c>
      <c r="AD443" s="31">
        <v>18</v>
      </c>
      <c r="AE443" s="31">
        <v>0</v>
      </c>
      <c r="AF443" s="31">
        <v>0</v>
      </c>
      <c r="AG443" s="31">
        <v>0</v>
      </c>
      <c r="AH443" s="31">
        <v>0</v>
      </c>
      <c r="AI443" s="31">
        <v>168.5</v>
      </c>
      <c r="AJ443" s="31"/>
      <c r="AK443" s="31">
        <v>5.25</v>
      </c>
      <c r="AL443" s="31">
        <v>14</v>
      </c>
      <c r="AM443" s="31">
        <v>11</v>
      </c>
      <c r="AN443" s="31">
        <v>17</v>
      </c>
      <c r="AO443" s="31">
        <v>17</v>
      </c>
      <c r="AP443" s="31">
        <v>18.5</v>
      </c>
      <c r="AQ443" s="31">
        <v>15</v>
      </c>
      <c r="AR443" s="31">
        <v>23.5</v>
      </c>
      <c r="AS443" s="31">
        <v>25</v>
      </c>
      <c r="AT443" s="31">
        <v>17</v>
      </c>
      <c r="AU443" s="31">
        <v>0</v>
      </c>
      <c r="AV443" s="31">
        <v>0</v>
      </c>
      <c r="AW443" s="31">
        <v>0</v>
      </c>
      <c r="AX443" s="31">
        <v>0</v>
      </c>
      <c r="AY443" s="31">
        <v>163.25</v>
      </c>
      <c r="AZ443" s="31"/>
      <c r="BA443" s="31">
        <v>3.66</v>
      </c>
      <c r="BB443" s="31">
        <v>13.66</v>
      </c>
      <c r="BC443" s="31">
        <v>15.5</v>
      </c>
      <c r="BD443" s="31">
        <v>20.16</v>
      </c>
      <c r="BE443" s="31">
        <v>18.829999999999998</v>
      </c>
      <c r="BF443" s="31"/>
      <c r="BG443">
        <v>4392</v>
      </c>
      <c r="BJ443" s="30">
        <f t="shared" si="43"/>
        <v>188</v>
      </c>
      <c r="BK443" s="30">
        <f t="shared" si="44"/>
        <v>164.5</v>
      </c>
      <c r="BL443" s="30">
        <f t="shared" si="45"/>
        <v>158</v>
      </c>
      <c r="BN443" s="30">
        <f t="shared" si="46"/>
        <v>0</v>
      </c>
      <c r="BO443" s="30">
        <f t="shared" si="47"/>
        <v>0</v>
      </c>
      <c r="BP443" s="30">
        <f t="shared" si="48"/>
        <v>0</v>
      </c>
    </row>
    <row r="444" spans="1:68" x14ac:dyDescent="0.35">
      <c r="A444" s="26" t="s">
        <v>913</v>
      </c>
      <c r="B444" t="s">
        <v>5653</v>
      </c>
      <c r="C444" s="25" t="s">
        <v>119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57.5</v>
      </c>
      <c r="P444" s="31">
        <v>47</v>
      </c>
      <c r="Q444" s="31">
        <v>46.5</v>
      </c>
      <c r="R444" s="31">
        <v>41.5</v>
      </c>
      <c r="S444" s="31">
        <v>192.5</v>
      </c>
      <c r="T444" s="31"/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61</v>
      </c>
      <c r="AF444" s="31">
        <v>57.5</v>
      </c>
      <c r="AG444" s="31">
        <v>48.5</v>
      </c>
      <c r="AH444" s="31">
        <v>49.5</v>
      </c>
      <c r="AI444" s="31">
        <v>216.5</v>
      </c>
      <c r="AJ444" s="31"/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40.5</v>
      </c>
      <c r="AV444" s="31">
        <v>55.5</v>
      </c>
      <c r="AW444" s="31">
        <v>54</v>
      </c>
      <c r="AX444" s="31">
        <v>44</v>
      </c>
      <c r="AY444" s="31">
        <v>194</v>
      </c>
      <c r="AZ444" s="31"/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/>
      <c r="BG444">
        <v>11024</v>
      </c>
      <c r="BJ444" s="30">
        <f t="shared" si="43"/>
        <v>192.5</v>
      </c>
      <c r="BK444" s="30">
        <f t="shared" si="44"/>
        <v>216.5</v>
      </c>
      <c r="BL444" s="30">
        <f t="shared" si="45"/>
        <v>194</v>
      </c>
      <c r="BN444" s="30">
        <f t="shared" si="46"/>
        <v>0</v>
      </c>
      <c r="BO444" s="30">
        <f t="shared" si="47"/>
        <v>0</v>
      </c>
      <c r="BP444" s="30">
        <f t="shared" si="48"/>
        <v>0</v>
      </c>
    </row>
    <row r="445" spans="1:68" x14ac:dyDescent="0.35">
      <c r="A445" s="26" t="s">
        <v>915</v>
      </c>
      <c r="B445" t="s">
        <v>5644</v>
      </c>
      <c r="C445" s="25" t="s">
        <v>108</v>
      </c>
      <c r="E445" s="31">
        <v>1.5</v>
      </c>
      <c r="F445" s="31">
        <v>6.5</v>
      </c>
      <c r="G445" s="31">
        <v>8</v>
      </c>
      <c r="H445" s="31">
        <v>12</v>
      </c>
      <c r="I445" s="31">
        <v>14</v>
      </c>
      <c r="J445" s="31">
        <v>11</v>
      </c>
      <c r="K445" s="31">
        <v>11</v>
      </c>
      <c r="L445" s="31">
        <v>9</v>
      </c>
      <c r="M445" s="31">
        <v>11</v>
      </c>
      <c r="N445" s="31">
        <v>9</v>
      </c>
      <c r="O445" s="31">
        <v>0</v>
      </c>
      <c r="P445" s="31">
        <v>0</v>
      </c>
      <c r="Q445" s="31">
        <v>0</v>
      </c>
      <c r="R445" s="31">
        <v>0</v>
      </c>
      <c r="S445" s="31">
        <v>93</v>
      </c>
      <c r="T445" s="31"/>
      <c r="U445" s="31">
        <v>3</v>
      </c>
      <c r="V445" s="31">
        <v>2</v>
      </c>
      <c r="W445" s="31">
        <v>6.5</v>
      </c>
      <c r="X445" s="31">
        <v>9.5</v>
      </c>
      <c r="Y445" s="31">
        <v>11</v>
      </c>
      <c r="Z445" s="31">
        <v>13</v>
      </c>
      <c r="AA445" s="31">
        <v>9</v>
      </c>
      <c r="AB445" s="31">
        <v>10.5</v>
      </c>
      <c r="AC445" s="31">
        <v>8</v>
      </c>
      <c r="AD445" s="31">
        <v>10</v>
      </c>
      <c r="AE445" s="31">
        <v>0</v>
      </c>
      <c r="AF445" s="31">
        <v>0</v>
      </c>
      <c r="AG445" s="31">
        <v>0</v>
      </c>
      <c r="AH445" s="31">
        <v>0</v>
      </c>
      <c r="AI445" s="31">
        <v>82.5</v>
      </c>
      <c r="AJ445" s="31"/>
      <c r="AK445" s="31">
        <v>2</v>
      </c>
      <c r="AL445" s="31">
        <v>11</v>
      </c>
      <c r="AM445" s="31">
        <v>3</v>
      </c>
      <c r="AN445" s="31">
        <v>8</v>
      </c>
      <c r="AO445" s="31">
        <v>8</v>
      </c>
      <c r="AP445" s="31">
        <v>12.5</v>
      </c>
      <c r="AQ445" s="31">
        <v>12.5</v>
      </c>
      <c r="AR445" s="31">
        <v>11</v>
      </c>
      <c r="AS445" s="31">
        <v>9</v>
      </c>
      <c r="AT445" s="31">
        <v>8</v>
      </c>
      <c r="AU445" s="31">
        <v>0</v>
      </c>
      <c r="AV445" s="31">
        <v>0</v>
      </c>
      <c r="AW445" s="31">
        <v>0</v>
      </c>
      <c r="AX445" s="31">
        <v>0</v>
      </c>
      <c r="AY445" s="31">
        <v>85</v>
      </c>
      <c r="AZ445" s="31"/>
      <c r="BA445" s="31">
        <v>2.16</v>
      </c>
      <c r="BB445" s="31">
        <v>6.5</v>
      </c>
      <c r="BC445" s="31">
        <v>5.83</v>
      </c>
      <c r="BD445" s="31">
        <v>9.83</v>
      </c>
      <c r="BE445" s="31">
        <v>11</v>
      </c>
      <c r="BF445" s="31"/>
      <c r="BG445">
        <v>2875</v>
      </c>
      <c r="BJ445" s="30">
        <f t="shared" si="43"/>
        <v>91.5</v>
      </c>
      <c r="BK445" s="30">
        <f t="shared" si="44"/>
        <v>79.5</v>
      </c>
      <c r="BL445" s="30">
        <f t="shared" si="45"/>
        <v>83</v>
      </c>
      <c r="BN445" s="30">
        <f t="shared" si="46"/>
        <v>0</v>
      </c>
      <c r="BO445" s="30">
        <f t="shared" si="47"/>
        <v>0</v>
      </c>
      <c r="BP445" s="30">
        <f t="shared" si="48"/>
        <v>0</v>
      </c>
    </row>
    <row r="446" spans="1:68" x14ac:dyDescent="0.35">
      <c r="A446" s="26" t="s">
        <v>917</v>
      </c>
      <c r="B446" t="s">
        <v>5634</v>
      </c>
      <c r="C446" s="25" t="s">
        <v>108</v>
      </c>
      <c r="E446" s="31">
        <v>2.25</v>
      </c>
      <c r="F446" s="31">
        <v>10</v>
      </c>
      <c r="G446" s="31">
        <v>20.5</v>
      </c>
      <c r="H446" s="31">
        <v>8</v>
      </c>
      <c r="I446" s="31">
        <v>13.5</v>
      </c>
      <c r="J446" s="31">
        <v>8.5</v>
      </c>
      <c r="K446" s="31">
        <v>11</v>
      </c>
      <c r="L446" s="31">
        <v>12</v>
      </c>
      <c r="M446" s="31">
        <v>14.5</v>
      </c>
      <c r="N446" s="31">
        <v>19</v>
      </c>
      <c r="O446" s="31">
        <v>0</v>
      </c>
      <c r="P446" s="31">
        <v>0</v>
      </c>
      <c r="Q446" s="31">
        <v>0</v>
      </c>
      <c r="R446" s="31">
        <v>0</v>
      </c>
      <c r="S446" s="31">
        <v>119.25</v>
      </c>
      <c r="T446" s="31"/>
      <c r="U446" s="31">
        <v>2</v>
      </c>
      <c r="V446" s="31">
        <v>12.25</v>
      </c>
      <c r="W446" s="31">
        <v>11</v>
      </c>
      <c r="X446" s="31">
        <v>16</v>
      </c>
      <c r="Y446" s="31">
        <v>10</v>
      </c>
      <c r="Z446" s="31">
        <v>13</v>
      </c>
      <c r="AA446" s="31">
        <v>5.5</v>
      </c>
      <c r="AB446" s="31">
        <v>7.5</v>
      </c>
      <c r="AC446" s="31">
        <v>11.5</v>
      </c>
      <c r="AD446" s="31">
        <v>12</v>
      </c>
      <c r="AE446" s="31">
        <v>0</v>
      </c>
      <c r="AF446" s="31">
        <v>0</v>
      </c>
      <c r="AG446" s="31">
        <v>0</v>
      </c>
      <c r="AH446" s="31">
        <v>0</v>
      </c>
      <c r="AI446" s="31">
        <v>100.75</v>
      </c>
      <c r="AJ446" s="31"/>
      <c r="AK446" s="31">
        <v>1.25</v>
      </c>
      <c r="AL446" s="31">
        <v>13</v>
      </c>
      <c r="AM446" s="31">
        <v>14.5</v>
      </c>
      <c r="AN446" s="31">
        <v>10</v>
      </c>
      <c r="AO446" s="31">
        <v>17</v>
      </c>
      <c r="AP446" s="31">
        <v>11</v>
      </c>
      <c r="AQ446" s="31">
        <v>14</v>
      </c>
      <c r="AR446" s="31">
        <v>6</v>
      </c>
      <c r="AS446" s="31">
        <v>7</v>
      </c>
      <c r="AT446" s="31">
        <v>12</v>
      </c>
      <c r="AU446" s="31">
        <v>0</v>
      </c>
      <c r="AV446" s="31">
        <v>0</v>
      </c>
      <c r="AW446" s="31">
        <v>0</v>
      </c>
      <c r="AX446" s="31">
        <v>0</v>
      </c>
      <c r="AY446" s="31">
        <v>105.75</v>
      </c>
      <c r="AZ446" s="31"/>
      <c r="BA446" s="31">
        <v>1.83</v>
      </c>
      <c r="BB446" s="31">
        <v>11.75</v>
      </c>
      <c r="BC446" s="31">
        <v>15.33</v>
      </c>
      <c r="BD446" s="31">
        <v>11.33</v>
      </c>
      <c r="BE446" s="31">
        <v>13.5</v>
      </c>
      <c r="BF446" s="31"/>
      <c r="BG446">
        <v>4269</v>
      </c>
      <c r="BJ446" s="30">
        <f t="shared" si="43"/>
        <v>117</v>
      </c>
      <c r="BK446" s="30">
        <f t="shared" si="44"/>
        <v>98.75</v>
      </c>
      <c r="BL446" s="30">
        <f t="shared" si="45"/>
        <v>104.5</v>
      </c>
      <c r="BN446" s="30">
        <f t="shared" si="46"/>
        <v>0</v>
      </c>
      <c r="BO446" s="30">
        <f t="shared" si="47"/>
        <v>0</v>
      </c>
      <c r="BP446" s="30">
        <f t="shared" si="48"/>
        <v>0</v>
      </c>
    </row>
    <row r="447" spans="1:68" x14ac:dyDescent="0.35">
      <c r="A447" s="26" t="s">
        <v>919</v>
      </c>
      <c r="B447" t="s">
        <v>5625</v>
      </c>
      <c r="C447" s="25" t="s">
        <v>119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247.5</v>
      </c>
      <c r="P447" s="31">
        <v>225.5</v>
      </c>
      <c r="Q447" s="31">
        <v>235</v>
      </c>
      <c r="R447" s="31">
        <v>202.5</v>
      </c>
      <c r="S447" s="31">
        <v>910.5</v>
      </c>
      <c r="T447" s="31"/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220.5</v>
      </c>
      <c r="AF447" s="31">
        <v>242.5</v>
      </c>
      <c r="AG447" s="31">
        <v>228</v>
      </c>
      <c r="AH447" s="31">
        <v>241.5</v>
      </c>
      <c r="AI447" s="31">
        <v>932.5</v>
      </c>
      <c r="AJ447" s="31"/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230.5</v>
      </c>
      <c r="AV447" s="31">
        <v>214.5</v>
      </c>
      <c r="AW447" s="31">
        <v>235</v>
      </c>
      <c r="AX447" s="31">
        <v>227</v>
      </c>
      <c r="AY447" s="31">
        <v>907</v>
      </c>
      <c r="AZ447" s="31"/>
      <c r="BA447" s="31">
        <v>0</v>
      </c>
      <c r="BB447" s="31">
        <v>0</v>
      </c>
      <c r="BC447" s="31">
        <v>0</v>
      </c>
      <c r="BD447" s="31">
        <v>0</v>
      </c>
      <c r="BE447" s="31">
        <v>0</v>
      </c>
      <c r="BF447" s="31"/>
      <c r="BG447">
        <v>13435</v>
      </c>
      <c r="BJ447" s="30">
        <f t="shared" si="43"/>
        <v>910.5</v>
      </c>
      <c r="BK447" s="30">
        <f t="shared" si="44"/>
        <v>932.5</v>
      </c>
      <c r="BL447" s="30">
        <f t="shared" si="45"/>
        <v>907</v>
      </c>
      <c r="BN447" s="30">
        <f t="shared" si="46"/>
        <v>0</v>
      </c>
      <c r="BO447" s="30">
        <f t="shared" si="47"/>
        <v>0</v>
      </c>
      <c r="BP447" s="30">
        <f t="shared" si="48"/>
        <v>0</v>
      </c>
    </row>
    <row r="448" spans="1:68" x14ac:dyDescent="0.35">
      <c r="A448" s="26" t="s">
        <v>921</v>
      </c>
      <c r="B448" t="s">
        <v>5616</v>
      </c>
      <c r="C448" s="25" t="s">
        <v>119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705.5</v>
      </c>
      <c r="P448" s="31">
        <v>696</v>
      </c>
      <c r="Q448" s="31">
        <v>706</v>
      </c>
      <c r="R448" s="31">
        <v>668.5</v>
      </c>
      <c r="S448" s="31">
        <v>2776</v>
      </c>
      <c r="T448" s="31"/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701</v>
      </c>
      <c r="AF448" s="31">
        <v>694</v>
      </c>
      <c r="AG448" s="31">
        <v>704.5</v>
      </c>
      <c r="AH448" s="31">
        <v>696.5</v>
      </c>
      <c r="AI448" s="31">
        <v>2796</v>
      </c>
      <c r="AJ448" s="31"/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661.5</v>
      </c>
      <c r="AV448" s="31">
        <v>690.5</v>
      </c>
      <c r="AW448" s="31">
        <v>671</v>
      </c>
      <c r="AX448" s="31">
        <v>690</v>
      </c>
      <c r="AY448" s="31">
        <v>2713</v>
      </c>
      <c r="AZ448" s="31"/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/>
      <c r="BG448">
        <v>5181</v>
      </c>
      <c r="BJ448" s="30">
        <f t="shared" si="43"/>
        <v>2776</v>
      </c>
      <c r="BK448" s="30">
        <f t="shared" si="44"/>
        <v>2796</v>
      </c>
      <c r="BL448" s="30">
        <f t="shared" si="45"/>
        <v>2713</v>
      </c>
      <c r="BN448" s="30">
        <f t="shared" si="46"/>
        <v>0</v>
      </c>
      <c r="BO448" s="30">
        <f t="shared" si="47"/>
        <v>0</v>
      </c>
      <c r="BP448" s="30">
        <f t="shared" si="48"/>
        <v>0</v>
      </c>
    </row>
    <row r="449" spans="1:68" x14ac:dyDescent="0.35">
      <c r="A449" s="26" t="s">
        <v>923</v>
      </c>
      <c r="B449" t="s">
        <v>5608</v>
      </c>
      <c r="C449" s="25" t="s">
        <v>108</v>
      </c>
      <c r="E449" s="31">
        <v>44.5</v>
      </c>
      <c r="F449" s="31">
        <v>447.5</v>
      </c>
      <c r="G449" s="31">
        <v>499.5</v>
      </c>
      <c r="H449" s="31">
        <v>499.5</v>
      </c>
      <c r="I449" s="31">
        <v>495</v>
      </c>
      <c r="J449" s="31">
        <v>518</v>
      </c>
      <c r="K449" s="31">
        <v>551.5</v>
      </c>
      <c r="L449" s="31">
        <v>504</v>
      </c>
      <c r="M449" s="31">
        <v>466</v>
      </c>
      <c r="N449" s="31">
        <v>495.5</v>
      </c>
      <c r="O449" s="31">
        <v>0</v>
      </c>
      <c r="P449" s="31">
        <v>0</v>
      </c>
      <c r="Q449" s="31">
        <v>0</v>
      </c>
      <c r="R449" s="31">
        <v>0</v>
      </c>
      <c r="S449" s="31">
        <v>4521</v>
      </c>
      <c r="T449" s="31"/>
      <c r="U449" s="31">
        <v>60.75</v>
      </c>
      <c r="V449" s="31">
        <v>451.75</v>
      </c>
      <c r="W449" s="31">
        <v>454</v>
      </c>
      <c r="X449" s="31">
        <v>520.5</v>
      </c>
      <c r="Y449" s="31">
        <v>507.5</v>
      </c>
      <c r="Z449" s="31">
        <v>509.5</v>
      </c>
      <c r="AA449" s="31">
        <v>525.5</v>
      </c>
      <c r="AB449" s="31">
        <v>561.5</v>
      </c>
      <c r="AC449" s="31">
        <v>523</v>
      </c>
      <c r="AD449" s="31">
        <v>471.5</v>
      </c>
      <c r="AE449" s="31">
        <v>0</v>
      </c>
      <c r="AF449" s="31">
        <v>0</v>
      </c>
      <c r="AG449" s="31">
        <v>0</v>
      </c>
      <c r="AH449" s="31">
        <v>0</v>
      </c>
      <c r="AI449" s="31">
        <v>4585.5</v>
      </c>
      <c r="AJ449" s="31"/>
      <c r="AK449" s="31">
        <v>63.5</v>
      </c>
      <c r="AL449" s="31">
        <v>429</v>
      </c>
      <c r="AM449" s="31">
        <v>482.5</v>
      </c>
      <c r="AN449" s="31">
        <v>467.5</v>
      </c>
      <c r="AO449" s="31">
        <v>534.5</v>
      </c>
      <c r="AP449" s="31">
        <v>501.5</v>
      </c>
      <c r="AQ449" s="31">
        <v>524.5</v>
      </c>
      <c r="AR449" s="31">
        <v>538.5</v>
      </c>
      <c r="AS449" s="31">
        <v>569.5</v>
      </c>
      <c r="AT449" s="31">
        <v>531</v>
      </c>
      <c r="AU449" s="31">
        <v>0</v>
      </c>
      <c r="AV449" s="31">
        <v>0</v>
      </c>
      <c r="AW449" s="31">
        <v>0</v>
      </c>
      <c r="AX449" s="31">
        <v>0</v>
      </c>
      <c r="AY449" s="31">
        <v>4642</v>
      </c>
      <c r="AZ449" s="31"/>
      <c r="BA449" s="31">
        <v>56.25</v>
      </c>
      <c r="BB449" s="31">
        <v>442.75</v>
      </c>
      <c r="BC449" s="31">
        <v>478.66</v>
      </c>
      <c r="BD449" s="31">
        <v>495.83</v>
      </c>
      <c r="BE449" s="31">
        <v>512.33000000000004</v>
      </c>
      <c r="BF449" s="31"/>
      <c r="BG449">
        <v>1353</v>
      </c>
      <c r="BJ449" s="30">
        <f t="shared" si="43"/>
        <v>4476.5</v>
      </c>
      <c r="BK449" s="30">
        <f t="shared" si="44"/>
        <v>4524.75</v>
      </c>
      <c r="BL449" s="30">
        <f t="shared" si="45"/>
        <v>4578.5</v>
      </c>
      <c r="BN449" s="30">
        <f t="shared" si="46"/>
        <v>0</v>
      </c>
      <c r="BO449" s="30">
        <f t="shared" si="47"/>
        <v>0</v>
      </c>
      <c r="BP449" s="30">
        <f t="shared" si="48"/>
        <v>0</v>
      </c>
    </row>
    <row r="450" spans="1:68" x14ac:dyDescent="0.35">
      <c r="A450" s="26" t="s">
        <v>925</v>
      </c>
      <c r="B450" t="s">
        <v>5597</v>
      </c>
      <c r="C450" s="25" t="s">
        <v>119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42</v>
      </c>
      <c r="P450" s="31">
        <v>33</v>
      </c>
      <c r="Q450" s="31">
        <v>45.5</v>
      </c>
      <c r="R450" s="31">
        <v>50</v>
      </c>
      <c r="S450" s="31">
        <v>170.5</v>
      </c>
      <c r="T450" s="31"/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48</v>
      </c>
      <c r="AF450" s="31">
        <v>41</v>
      </c>
      <c r="AG450" s="31">
        <v>32</v>
      </c>
      <c r="AH450" s="31">
        <v>47</v>
      </c>
      <c r="AI450" s="31">
        <v>168</v>
      </c>
      <c r="AJ450" s="31"/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  <c r="AU450" s="31">
        <v>40.5</v>
      </c>
      <c r="AV450" s="31">
        <v>46.5</v>
      </c>
      <c r="AW450" s="31">
        <v>38.5</v>
      </c>
      <c r="AX450" s="31">
        <v>33</v>
      </c>
      <c r="AY450" s="31">
        <v>158.5</v>
      </c>
      <c r="AZ450" s="31"/>
      <c r="BA450" s="31">
        <v>0</v>
      </c>
      <c r="BB450" s="31">
        <v>0</v>
      </c>
      <c r="BC450" s="31">
        <v>0</v>
      </c>
      <c r="BD450" s="31">
        <v>0</v>
      </c>
      <c r="BE450" s="31">
        <v>0</v>
      </c>
      <c r="BF450" s="31"/>
      <c r="BG450">
        <v>7721</v>
      </c>
      <c r="BJ450" s="30">
        <f t="shared" si="43"/>
        <v>170.5</v>
      </c>
      <c r="BK450" s="30">
        <f t="shared" si="44"/>
        <v>168</v>
      </c>
      <c r="BL450" s="30">
        <f t="shared" si="45"/>
        <v>158.5</v>
      </c>
      <c r="BN450" s="30">
        <f t="shared" si="46"/>
        <v>0</v>
      </c>
      <c r="BO450" s="30">
        <f t="shared" si="47"/>
        <v>0</v>
      </c>
      <c r="BP450" s="30">
        <f t="shared" si="48"/>
        <v>0</v>
      </c>
    </row>
    <row r="451" spans="1:68" x14ac:dyDescent="0.35">
      <c r="A451" s="26" t="s">
        <v>928</v>
      </c>
      <c r="B451" t="s">
        <v>5589</v>
      </c>
      <c r="C451" s="25" t="s">
        <v>108</v>
      </c>
      <c r="E451" s="31">
        <v>1.75</v>
      </c>
      <c r="F451" s="31">
        <v>27</v>
      </c>
      <c r="G451" s="31">
        <v>31</v>
      </c>
      <c r="H451" s="31">
        <v>30.5</v>
      </c>
      <c r="I451" s="31">
        <v>29</v>
      </c>
      <c r="J451" s="31">
        <v>23.5</v>
      </c>
      <c r="K451" s="31">
        <v>28</v>
      </c>
      <c r="L451" s="31">
        <v>32.5</v>
      </c>
      <c r="M451" s="31">
        <v>31</v>
      </c>
      <c r="N451" s="31">
        <v>28</v>
      </c>
      <c r="O451" s="31">
        <v>0</v>
      </c>
      <c r="P451" s="31">
        <v>0</v>
      </c>
      <c r="Q451" s="31">
        <v>0</v>
      </c>
      <c r="R451" s="31">
        <v>0</v>
      </c>
      <c r="S451" s="31">
        <v>262.25</v>
      </c>
      <c r="T451" s="31"/>
      <c r="U451" s="31">
        <v>1.25</v>
      </c>
      <c r="V451" s="31">
        <v>14</v>
      </c>
      <c r="W451" s="31">
        <v>30</v>
      </c>
      <c r="X451" s="31">
        <v>31</v>
      </c>
      <c r="Y451" s="31">
        <v>29</v>
      </c>
      <c r="Z451" s="31">
        <v>36</v>
      </c>
      <c r="AA451" s="31">
        <v>24</v>
      </c>
      <c r="AB451" s="31">
        <v>27.5</v>
      </c>
      <c r="AC451" s="31">
        <v>33</v>
      </c>
      <c r="AD451" s="31">
        <v>32</v>
      </c>
      <c r="AE451" s="31">
        <v>0</v>
      </c>
      <c r="AF451" s="31">
        <v>0</v>
      </c>
      <c r="AG451" s="31">
        <v>0</v>
      </c>
      <c r="AH451" s="31">
        <v>0</v>
      </c>
      <c r="AI451" s="31">
        <v>257.75</v>
      </c>
      <c r="AJ451" s="31"/>
      <c r="AK451" s="31">
        <v>1.75</v>
      </c>
      <c r="AL451" s="31">
        <v>11</v>
      </c>
      <c r="AM451" s="31">
        <v>15</v>
      </c>
      <c r="AN451" s="31">
        <v>32</v>
      </c>
      <c r="AO451" s="31">
        <v>28.5</v>
      </c>
      <c r="AP451" s="31">
        <v>29.5</v>
      </c>
      <c r="AQ451" s="31">
        <v>34.5</v>
      </c>
      <c r="AR451" s="31">
        <v>26</v>
      </c>
      <c r="AS451" s="31">
        <v>27</v>
      </c>
      <c r="AT451" s="31">
        <v>32</v>
      </c>
      <c r="AU451" s="31">
        <v>0</v>
      </c>
      <c r="AV451" s="31">
        <v>0</v>
      </c>
      <c r="AW451" s="31">
        <v>0</v>
      </c>
      <c r="AX451" s="31">
        <v>0</v>
      </c>
      <c r="AY451" s="31">
        <v>237.25</v>
      </c>
      <c r="AZ451" s="31"/>
      <c r="BA451" s="31">
        <v>1.58</v>
      </c>
      <c r="BB451" s="31">
        <v>17.329999999999998</v>
      </c>
      <c r="BC451" s="31">
        <v>25.33</v>
      </c>
      <c r="BD451" s="31">
        <v>31.16</v>
      </c>
      <c r="BE451" s="31">
        <v>28.83</v>
      </c>
      <c r="BF451" s="31"/>
      <c r="BG451">
        <v>4594</v>
      </c>
      <c r="BJ451" s="30">
        <f t="shared" si="43"/>
        <v>260.5</v>
      </c>
      <c r="BK451" s="30">
        <f t="shared" si="44"/>
        <v>256.5</v>
      </c>
      <c r="BL451" s="30">
        <f t="shared" si="45"/>
        <v>235.5</v>
      </c>
      <c r="BN451" s="30">
        <f t="shared" si="46"/>
        <v>0</v>
      </c>
      <c r="BO451" s="30">
        <f t="shared" si="47"/>
        <v>0</v>
      </c>
      <c r="BP451" s="30">
        <f t="shared" si="48"/>
        <v>0</v>
      </c>
    </row>
    <row r="452" spans="1:68" x14ac:dyDescent="0.35">
      <c r="A452" s="26" t="s">
        <v>930</v>
      </c>
      <c r="B452" t="s">
        <v>5581</v>
      </c>
      <c r="C452" s="25" t="s">
        <v>10</v>
      </c>
      <c r="E452" s="31">
        <v>20.5</v>
      </c>
      <c r="F452" s="31">
        <v>183.5</v>
      </c>
      <c r="G452" s="31">
        <v>168.5</v>
      </c>
      <c r="H452" s="31">
        <v>156</v>
      </c>
      <c r="I452" s="31">
        <v>170.5</v>
      </c>
      <c r="J452" s="31">
        <v>172</v>
      </c>
      <c r="K452" s="31">
        <v>209.5</v>
      </c>
      <c r="L452" s="31">
        <v>182</v>
      </c>
      <c r="M452" s="31">
        <v>169.5</v>
      </c>
      <c r="N452" s="31">
        <v>181</v>
      </c>
      <c r="O452" s="31">
        <v>188.5</v>
      </c>
      <c r="P452" s="31">
        <v>187</v>
      </c>
      <c r="Q452" s="31">
        <v>162</v>
      </c>
      <c r="R452" s="31">
        <v>170</v>
      </c>
      <c r="S452" s="31">
        <v>2320.5</v>
      </c>
      <c r="T452" s="31"/>
      <c r="U452" s="31">
        <v>20.5</v>
      </c>
      <c r="V452" s="31">
        <v>167.5</v>
      </c>
      <c r="W452" s="31">
        <v>176.5</v>
      </c>
      <c r="X452" s="31">
        <v>170</v>
      </c>
      <c r="Y452" s="31">
        <v>141.5</v>
      </c>
      <c r="Z452" s="31">
        <v>165.5</v>
      </c>
      <c r="AA452" s="31">
        <v>162.5</v>
      </c>
      <c r="AB452" s="31">
        <v>206.5</v>
      </c>
      <c r="AC452" s="31">
        <v>187</v>
      </c>
      <c r="AD452" s="31">
        <v>181</v>
      </c>
      <c r="AE452" s="31">
        <v>176.5</v>
      </c>
      <c r="AF452" s="31">
        <v>185.5</v>
      </c>
      <c r="AG452" s="31">
        <v>186</v>
      </c>
      <c r="AH452" s="31">
        <v>168.5</v>
      </c>
      <c r="AI452" s="31">
        <v>2295</v>
      </c>
      <c r="AJ452" s="31"/>
      <c r="AK452" s="31">
        <v>27.25</v>
      </c>
      <c r="AL452" s="31">
        <v>124.5</v>
      </c>
      <c r="AM452" s="31">
        <v>171.5</v>
      </c>
      <c r="AN452" s="31">
        <v>178</v>
      </c>
      <c r="AO452" s="31">
        <v>174.5</v>
      </c>
      <c r="AP452" s="31">
        <v>150</v>
      </c>
      <c r="AQ452" s="31">
        <v>163</v>
      </c>
      <c r="AR452" s="31">
        <v>162</v>
      </c>
      <c r="AS452" s="31">
        <v>211</v>
      </c>
      <c r="AT452" s="31">
        <v>183</v>
      </c>
      <c r="AU452" s="31">
        <v>185</v>
      </c>
      <c r="AV452" s="31">
        <v>172</v>
      </c>
      <c r="AW452" s="31">
        <v>178.5</v>
      </c>
      <c r="AX452" s="31">
        <v>189</v>
      </c>
      <c r="AY452" s="31">
        <v>2269.25</v>
      </c>
      <c r="AZ452" s="31"/>
      <c r="BA452" s="31">
        <v>22.75</v>
      </c>
      <c r="BB452" s="31">
        <v>158.5</v>
      </c>
      <c r="BC452" s="31">
        <v>172.16</v>
      </c>
      <c r="BD452" s="31">
        <v>168</v>
      </c>
      <c r="BE452" s="31">
        <v>162.16</v>
      </c>
      <c r="BF452" s="31"/>
      <c r="BG452">
        <v>4566</v>
      </c>
      <c r="BJ452" s="30">
        <f t="shared" si="43"/>
        <v>2300</v>
      </c>
      <c r="BK452" s="30">
        <f t="shared" si="44"/>
        <v>2274.5</v>
      </c>
      <c r="BL452" s="30">
        <f t="shared" si="45"/>
        <v>2242</v>
      </c>
      <c r="BN452" s="30">
        <f t="shared" si="46"/>
        <v>0</v>
      </c>
      <c r="BO452" s="30">
        <f t="shared" si="47"/>
        <v>0</v>
      </c>
      <c r="BP452" s="30">
        <f t="shared" si="48"/>
        <v>0</v>
      </c>
    </row>
    <row r="453" spans="1:68" x14ac:dyDescent="0.35">
      <c r="A453" s="26" t="s">
        <v>932</v>
      </c>
      <c r="B453" t="s">
        <v>5572</v>
      </c>
      <c r="C453" s="25" t="s">
        <v>108</v>
      </c>
      <c r="E453" s="31">
        <v>0</v>
      </c>
      <c r="F453" s="31">
        <v>15</v>
      </c>
      <c r="G453" s="31">
        <v>13</v>
      </c>
      <c r="H453" s="31">
        <v>15</v>
      </c>
      <c r="I453" s="31">
        <v>12</v>
      </c>
      <c r="J453" s="31">
        <v>12</v>
      </c>
      <c r="K453" s="31">
        <v>10.5</v>
      </c>
      <c r="L453" s="31">
        <v>13</v>
      </c>
      <c r="M453" s="31">
        <v>6</v>
      </c>
      <c r="N453" s="31">
        <v>16</v>
      </c>
      <c r="O453" s="31">
        <v>0</v>
      </c>
      <c r="P453" s="31">
        <v>0</v>
      </c>
      <c r="Q453" s="31">
        <v>0</v>
      </c>
      <c r="R453" s="31">
        <v>0</v>
      </c>
      <c r="S453" s="31">
        <v>112.5</v>
      </c>
      <c r="T453" s="31"/>
      <c r="U453" s="31">
        <v>0.25</v>
      </c>
      <c r="V453" s="31">
        <v>11.5</v>
      </c>
      <c r="W453" s="31">
        <v>15.5</v>
      </c>
      <c r="X453" s="31">
        <v>14</v>
      </c>
      <c r="Y453" s="31">
        <v>15</v>
      </c>
      <c r="Z453" s="31">
        <v>13.5</v>
      </c>
      <c r="AA453" s="31">
        <v>11</v>
      </c>
      <c r="AB453" s="31">
        <v>10</v>
      </c>
      <c r="AC453" s="31">
        <v>12</v>
      </c>
      <c r="AD453" s="31">
        <v>6</v>
      </c>
      <c r="AE453" s="31">
        <v>0</v>
      </c>
      <c r="AF453" s="31">
        <v>0</v>
      </c>
      <c r="AG453" s="31">
        <v>0</v>
      </c>
      <c r="AH453" s="31">
        <v>0</v>
      </c>
      <c r="AI453" s="31">
        <v>108.75</v>
      </c>
      <c r="AJ453" s="31"/>
      <c r="AK453" s="31">
        <v>0.75</v>
      </c>
      <c r="AL453" s="31">
        <v>19</v>
      </c>
      <c r="AM453" s="31">
        <v>8</v>
      </c>
      <c r="AN453" s="31">
        <v>15</v>
      </c>
      <c r="AO453" s="31">
        <v>14.5</v>
      </c>
      <c r="AP453" s="31">
        <v>15</v>
      </c>
      <c r="AQ453" s="31">
        <v>13</v>
      </c>
      <c r="AR453" s="31">
        <v>12</v>
      </c>
      <c r="AS453" s="31">
        <v>11</v>
      </c>
      <c r="AT453" s="31">
        <v>13.5</v>
      </c>
      <c r="AU453" s="31">
        <v>0</v>
      </c>
      <c r="AV453" s="31">
        <v>0</v>
      </c>
      <c r="AW453" s="31">
        <v>0</v>
      </c>
      <c r="AX453" s="31">
        <v>0</v>
      </c>
      <c r="AY453" s="31">
        <v>121.75</v>
      </c>
      <c r="AZ453" s="31"/>
      <c r="BA453" s="31">
        <v>0.33</v>
      </c>
      <c r="BB453" s="31">
        <v>15.16</v>
      </c>
      <c r="BC453" s="31">
        <v>12.16</v>
      </c>
      <c r="BD453" s="31">
        <v>14.66</v>
      </c>
      <c r="BE453" s="31">
        <v>13.83</v>
      </c>
      <c r="BF453" s="31"/>
      <c r="BG453">
        <v>1072</v>
      </c>
      <c r="BJ453" s="30">
        <f t="shared" si="43"/>
        <v>112.5</v>
      </c>
      <c r="BK453" s="30">
        <f t="shared" si="44"/>
        <v>108.5</v>
      </c>
      <c r="BL453" s="30">
        <f t="shared" si="45"/>
        <v>121</v>
      </c>
      <c r="BN453" s="30">
        <f t="shared" si="46"/>
        <v>0</v>
      </c>
      <c r="BO453" s="30">
        <f t="shared" si="47"/>
        <v>0</v>
      </c>
      <c r="BP453" s="30">
        <f t="shared" si="48"/>
        <v>0</v>
      </c>
    </row>
    <row r="454" spans="1:68" x14ac:dyDescent="0.35">
      <c r="A454" s="26" t="s">
        <v>934</v>
      </c>
      <c r="B454" t="s">
        <v>5563</v>
      </c>
      <c r="C454" s="25" t="s">
        <v>10</v>
      </c>
      <c r="E454" s="31">
        <v>31.5</v>
      </c>
      <c r="F454" s="31">
        <v>210.75</v>
      </c>
      <c r="G454" s="31">
        <v>442.5</v>
      </c>
      <c r="H454" s="31">
        <v>458.5</v>
      </c>
      <c r="I454" s="31">
        <v>471</v>
      </c>
      <c r="J454" s="31">
        <v>486</v>
      </c>
      <c r="K454" s="31">
        <v>489.5</v>
      </c>
      <c r="L454" s="31">
        <v>480.5</v>
      </c>
      <c r="M454" s="31">
        <v>491</v>
      </c>
      <c r="N454" s="31">
        <v>509.5</v>
      </c>
      <c r="O454" s="31">
        <v>471.5</v>
      </c>
      <c r="P454" s="31">
        <v>469</v>
      </c>
      <c r="Q454" s="31">
        <v>456.5</v>
      </c>
      <c r="R454" s="31">
        <v>422.5</v>
      </c>
      <c r="S454" s="31">
        <v>5890.25</v>
      </c>
      <c r="T454" s="31"/>
      <c r="U454" s="31">
        <v>35.25</v>
      </c>
      <c r="V454" s="31">
        <v>199.25</v>
      </c>
      <c r="W454" s="31">
        <v>482</v>
      </c>
      <c r="X454" s="31">
        <v>451.5</v>
      </c>
      <c r="Y454" s="31">
        <v>479.5</v>
      </c>
      <c r="Z454" s="31">
        <v>487.5</v>
      </c>
      <c r="AA454" s="31">
        <v>481</v>
      </c>
      <c r="AB454" s="31">
        <v>509</v>
      </c>
      <c r="AC454" s="31">
        <v>499.5</v>
      </c>
      <c r="AD454" s="31">
        <v>493</v>
      </c>
      <c r="AE454" s="31">
        <v>509</v>
      </c>
      <c r="AF454" s="31">
        <v>459</v>
      </c>
      <c r="AG454" s="31">
        <v>470.5</v>
      </c>
      <c r="AH454" s="31">
        <v>459</v>
      </c>
      <c r="AI454" s="31">
        <v>6015</v>
      </c>
      <c r="AJ454" s="31"/>
      <c r="AK454" s="31">
        <v>39.75</v>
      </c>
      <c r="AL454" s="31">
        <v>201.5</v>
      </c>
      <c r="AM454" s="31">
        <v>461.5</v>
      </c>
      <c r="AN454" s="31">
        <v>487</v>
      </c>
      <c r="AO454" s="31">
        <v>463</v>
      </c>
      <c r="AP454" s="31">
        <v>488.5</v>
      </c>
      <c r="AQ454" s="31">
        <v>492.5</v>
      </c>
      <c r="AR454" s="31">
        <v>495</v>
      </c>
      <c r="AS454" s="31">
        <v>506.5</v>
      </c>
      <c r="AT454" s="31">
        <v>490</v>
      </c>
      <c r="AU454" s="31">
        <v>491</v>
      </c>
      <c r="AV454" s="31">
        <v>504</v>
      </c>
      <c r="AW454" s="31">
        <v>454.5</v>
      </c>
      <c r="AX454" s="31">
        <v>466</v>
      </c>
      <c r="AY454" s="31">
        <v>6040.75</v>
      </c>
      <c r="AZ454" s="31"/>
      <c r="BA454" s="31">
        <v>35.5</v>
      </c>
      <c r="BB454" s="31">
        <v>203.83</v>
      </c>
      <c r="BC454" s="31">
        <v>462</v>
      </c>
      <c r="BD454" s="31">
        <v>465.66</v>
      </c>
      <c r="BE454" s="31">
        <v>471.16</v>
      </c>
      <c r="BF454" s="31"/>
      <c r="BG454">
        <v>3598</v>
      </c>
      <c r="BJ454" s="30">
        <f t="shared" si="43"/>
        <v>5858.75</v>
      </c>
      <c r="BK454" s="30">
        <f t="shared" si="44"/>
        <v>5979.75</v>
      </c>
      <c r="BL454" s="30">
        <f t="shared" si="45"/>
        <v>6001</v>
      </c>
      <c r="BN454" s="30">
        <f t="shared" si="46"/>
        <v>0</v>
      </c>
      <c r="BO454" s="30">
        <f t="shared" si="47"/>
        <v>0</v>
      </c>
      <c r="BP454" s="30">
        <f t="shared" si="48"/>
        <v>0</v>
      </c>
    </row>
    <row r="455" spans="1:68" x14ac:dyDescent="0.35">
      <c r="A455" s="26" t="s">
        <v>936</v>
      </c>
      <c r="B455" t="s">
        <v>5554</v>
      </c>
      <c r="C455" s="25" t="s">
        <v>10</v>
      </c>
      <c r="E455" s="31">
        <v>162.75</v>
      </c>
      <c r="F455" s="31">
        <v>1082.75</v>
      </c>
      <c r="G455" s="31">
        <v>1200.5</v>
      </c>
      <c r="H455" s="31">
        <v>1267</v>
      </c>
      <c r="I455" s="31">
        <v>1322.5</v>
      </c>
      <c r="J455" s="31">
        <v>1375</v>
      </c>
      <c r="K455" s="31">
        <v>1386.5</v>
      </c>
      <c r="L455" s="31">
        <v>1442</v>
      </c>
      <c r="M455" s="31">
        <v>1470</v>
      </c>
      <c r="N455" s="31">
        <v>1469</v>
      </c>
      <c r="O455" s="31">
        <v>1434.5</v>
      </c>
      <c r="P455" s="31">
        <v>1354.5</v>
      </c>
      <c r="Q455" s="31">
        <v>1378</v>
      </c>
      <c r="R455" s="31">
        <v>1314</v>
      </c>
      <c r="S455" s="31">
        <v>17659</v>
      </c>
      <c r="T455" s="31"/>
      <c r="U455" s="31">
        <v>153.75</v>
      </c>
      <c r="V455" s="31">
        <v>1139.75</v>
      </c>
      <c r="W455" s="31">
        <v>1136.5</v>
      </c>
      <c r="X455" s="31">
        <v>1222</v>
      </c>
      <c r="Y455" s="31">
        <v>1274</v>
      </c>
      <c r="Z455" s="31">
        <v>1343.5</v>
      </c>
      <c r="AA455" s="31">
        <v>1395.5</v>
      </c>
      <c r="AB455" s="31">
        <v>1395.5</v>
      </c>
      <c r="AC455" s="31">
        <v>1456</v>
      </c>
      <c r="AD455" s="31">
        <v>1479</v>
      </c>
      <c r="AE455" s="31">
        <v>1484.5</v>
      </c>
      <c r="AF455" s="31">
        <v>1436</v>
      </c>
      <c r="AG455" s="31">
        <v>1352</v>
      </c>
      <c r="AH455" s="31">
        <v>1383</v>
      </c>
      <c r="AI455" s="31">
        <v>17651</v>
      </c>
      <c r="AJ455" s="31"/>
      <c r="AK455" s="31">
        <v>167</v>
      </c>
      <c r="AL455" s="31">
        <v>1103.75</v>
      </c>
      <c r="AM455" s="31">
        <v>1167</v>
      </c>
      <c r="AN455" s="31">
        <v>1156.5</v>
      </c>
      <c r="AO455" s="31">
        <v>1226.5</v>
      </c>
      <c r="AP455" s="31">
        <v>1283</v>
      </c>
      <c r="AQ455" s="31">
        <v>1346.5</v>
      </c>
      <c r="AR455" s="31">
        <v>1380.5</v>
      </c>
      <c r="AS455" s="31">
        <v>1403.5</v>
      </c>
      <c r="AT455" s="31">
        <v>1449</v>
      </c>
      <c r="AU455" s="31">
        <v>1452</v>
      </c>
      <c r="AV455" s="31">
        <v>1454.5</v>
      </c>
      <c r="AW455" s="31">
        <v>1399.5</v>
      </c>
      <c r="AX455" s="31">
        <v>1311.5</v>
      </c>
      <c r="AY455" s="31">
        <v>17300.75</v>
      </c>
      <c r="AZ455" s="31"/>
      <c r="BA455" s="31">
        <v>161.16</v>
      </c>
      <c r="BB455" s="31">
        <v>1108.75</v>
      </c>
      <c r="BC455" s="31">
        <v>1168</v>
      </c>
      <c r="BD455" s="31">
        <v>1215.1600000000001</v>
      </c>
      <c r="BE455" s="31">
        <v>1274.33</v>
      </c>
      <c r="BF455" s="31"/>
      <c r="BG455">
        <v>14223</v>
      </c>
      <c r="BJ455" s="30">
        <f t="shared" si="43"/>
        <v>17496.25</v>
      </c>
      <c r="BK455" s="30">
        <f t="shared" si="44"/>
        <v>17497.25</v>
      </c>
      <c r="BL455" s="30">
        <f t="shared" si="45"/>
        <v>17133.75</v>
      </c>
      <c r="BN455" s="30">
        <f t="shared" si="46"/>
        <v>0</v>
      </c>
      <c r="BO455" s="30">
        <f t="shared" si="47"/>
        <v>0</v>
      </c>
      <c r="BP455" s="30">
        <f t="shared" si="48"/>
        <v>0</v>
      </c>
    </row>
    <row r="456" spans="1:68" x14ac:dyDescent="0.35">
      <c r="A456" s="26" t="s">
        <v>939</v>
      </c>
      <c r="B456" t="s">
        <v>5544</v>
      </c>
      <c r="C456" s="25" t="s">
        <v>10</v>
      </c>
      <c r="E456" s="31">
        <v>1.25</v>
      </c>
      <c r="F456" s="31">
        <v>18.5</v>
      </c>
      <c r="G456" s="31">
        <v>17</v>
      </c>
      <c r="H456" s="31">
        <v>28</v>
      </c>
      <c r="I456" s="31">
        <v>25.5</v>
      </c>
      <c r="J456" s="31">
        <v>18.5</v>
      </c>
      <c r="K456" s="31">
        <v>25</v>
      </c>
      <c r="L456" s="31">
        <v>27</v>
      </c>
      <c r="M456" s="31">
        <v>23</v>
      </c>
      <c r="N456" s="31">
        <v>22</v>
      </c>
      <c r="O456" s="31">
        <v>32</v>
      </c>
      <c r="P456" s="31">
        <v>28.5</v>
      </c>
      <c r="Q456" s="31">
        <v>31</v>
      </c>
      <c r="R456" s="31">
        <v>24</v>
      </c>
      <c r="S456" s="31">
        <v>321.25</v>
      </c>
      <c r="T456" s="31"/>
      <c r="U456" s="31">
        <v>1.25</v>
      </c>
      <c r="V456" s="31">
        <v>15.5</v>
      </c>
      <c r="W456" s="31">
        <v>17.5</v>
      </c>
      <c r="X456" s="31">
        <v>15.5</v>
      </c>
      <c r="Y456" s="31">
        <v>27</v>
      </c>
      <c r="Z456" s="31">
        <v>24.5</v>
      </c>
      <c r="AA456" s="31">
        <v>19</v>
      </c>
      <c r="AB456" s="31">
        <v>25</v>
      </c>
      <c r="AC456" s="31">
        <v>27.5</v>
      </c>
      <c r="AD456" s="31">
        <v>21.5</v>
      </c>
      <c r="AE456" s="31">
        <v>20</v>
      </c>
      <c r="AF456" s="31">
        <v>31</v>
      </c>
      <c r="AG456" s="31">
        <v>29</v>
      </c>
      <c r="AH456" s="31">
        <v>30</v>
      </c>
      <c r="AI456" s="31">
        <v>304.25</v>
      </c>
      <c r="AJ456" s="31"/>
      <c r="AK456" s="31">
        <v>5.25</v>
      </c>
      <c r="AL456" s="31">
        <v>11.5</v>
      </c>
      <c r="AM456" s="31">
        <v>13.5</v>
      </c>
      <c r="AN456" s="31">
        <v>18.5</v>
      </c>
      <c r="AO456" s="31">
        <v>17</v>
      </c>
      <c r="AP456" s="31">
        <v>27</v>
      </c>
      <c r="AQ456" s="31">
        <v>25</v>
      </c>
      <c r="AR456" s="31">
        <v>18</v>
      </c>
      <c r="AS456" s="31">
        <v>22</v>
      </c>
      <c r="AT456" s="31">
        <v>25</v>
      </c>
      <c r="AU456" s="31">
        <v>25</v>
      </c>
      <c r="AV456" s="31">
        <v>20.5</v>
      </c>
      <c r="AW456" s="31">
        <v>26.5</v>
      </c>
      <c r="AX456" s="31">
        <v>26</v>
      </c>
      <c r="AY456" s="31">
        <v>280.75</v>
      </c>
      <c r="AZ456" s="31"/>
      <c r="BA456" s="31">
        <v>2.58</v>
      </c>
      <c r="BB456" s="31">
        <v>15.16</v>
      </c>
      <c r="BC456" s="31">
        <v>16</v>
      </c>
      <c r="BD456" s="31">
        <v>20.66</v>
      </c>
      <c r="BE456" s="31">
        <v>23.16</v>
      </c>
      <c r="BF456" s="31"/>
      <c r="BG456">
        <v>2813</v>
      </c>
      <c r="BJ456" s="30">
        <f t="shared" si="43"/>
        <v>320</v>
      </c>
      <c r="BK456" s="30">
        <f t="shared" si="44"/>
        <v>303</v>
      </c>
      <c r="BL456" s="30">
        <f t="shared" si="45"/>
        <v>275.5</v>
      </c>
      <c r="BN456" s="30">
        <f t="shared" si="46"/>
        <v>0</v>
      </c>
      <c r="BO456" s="30">
        <f t="shared" si="47"/>
        <v>0</v>
      </c>
      <c r="BP456" s="30">
        <f t="shared" si="48"/>
        <v>0</v>
      </c>
    </row>
    <row r="457" spans="1:68" x14ac:dyDescent="0.35">
      <c r="A457" s="26" t="s">
        <v>942</v>
      </c>
      <c r="B457" t="s">
        <v>5535</v>
      </c>
      <c r="C457" s="25" t="s">
        <v>10</v>
      </c>
      <c r="E457" s="31">
        <v>1.25</v>
      </c>
      <c r="F457" s="31">
        <v>33</v>
      </c>
      <c r="G457" s="31">
        <v>22.5</v>
      </c>
      <c r="H457" s="31">
        <v>24.5</v>
      </c>
      <c r="I457" s="31">
        <v>27</v>
      </c>
      <c r="J457" s="31">
        <v>23</v>
      </c>
      <c r="K457" s="31">
        <v>28</v>
      </c>
      <c r="L457" s="31">
        <v>22</v>
      </c>
      <c r="M457" s="31">
        <v>25</v>
      </c>
      <c r="N457" s="31">
        <v>29</v>
      </c>
      <c r="O457" s="31">
        <v>21.5</v>
      </c>
      <c r="P457" s="31">
        <v>30.5</v>
      </c>
      <c r="Q457" s="31">
        <v>32</v>
      </c>
      <c r="R457" s="31">
        <v>23</v>
      </c>
      <c r="S457" s="31">
        <v>342.25</v>
      </c>
      <c r="T457" s="31"/>
      <c r="U457" s="31">
        <v>1.75</v>
      </c>
      <c r="V457" s="31">
        <v>26.5</v>
      </c>
      <c r="W457" s="31">
        <v>32</v>
      </c>
      <c r="X457" s="31">
        <v>22</v>
      </c>
      <c r="Y457" s="31">
        <v>25.5</v>
      </c>
      <c r="Z457" s="31">
        <v>23</v>
      </c>
      <c r="AA457" s="31">
        <v>23</v>
      </c>
      <c r="AB457" s="31">
        <v>26.5</v>
      </c>
      <c r="AC457" s="31">
        <v>20</v>
      </c>
      <c r="AD457" s="31">
        <v>24.5</v>
      </c>
      <c r="AE457" s="31">
        <v>25.5</v>
      </c>
      <c r="AF457" s="31">
        <v>16.5</v>
      </c>
      <c r="AG457" s="31">
        <v>30</v>
      </c>
      <c r="AH457" s="31">
        <v>23.5</v>
      </c>
      <c r="AI457" s="31">
        <v>320.25</v>
      </c>
      <c r="AJ457" s="31"/>
      <c r="AK457" s="31">
        <v>2</v>
      </c>
      <c r="AL457" s="31">
        <v>26</v>
      </c>
      <c r="AM457" s="31">
        <v>22.5</v>
      </c>
      <c r="AN457" s="31">
        <v>34</v>
      </c>
      <c r="AO457" s="31">
        <v>22</v>
      </c>
      <c r="AP457" s="31">
        <v>26.5</v>
      </c>
      <c r="AQ457" s="31">
        <v>19.5</v>
      </c>
      <c r="AR457" s="31">
        <v>20</v>
      </c>
      <c r="AS457" s="31">
        <v>26</v>
      </c>
      <c r="AT457" s="31">
        <v>19</v>
      </c>
      <c r="AU457" s="31">
        <v>23</v>
      </c>
      <c r="AV457" s="31">
        <v>23</v>
      </c>
      <c r="AW457" s="31">
        <v>16</v>
      </c>
      <c r="AX457" s="31">
        <v>27.5</v>
      </c>
      <c r="AY457" s="31">
        <v>307</v>
      </c>
      <c r="AZ457" s="31"/>
      <c r="BA457" s="31">
        <v>1.66</v>
      </c>
      <c r="BB457" s="31">
        <v>28.5</v>
      </c>
      <c r="BC457" s="31">
        <v>25.66</v>
      </c>
      <c r="BD457" s="31">
        <v>26.83</v>
      </c>
      <c r="BE457" s="31">
        <v>24.83</v>
      </c>
      <c r="BF457" s="31"/>
      <c r="BG457">
        <v>10860</v>
      </c>
      <c r="BJ457" s="30">
        <f t="shared" ref="BJ457:BJ520" si="49">SUM(F457:R457)</f>
        <v>341</v>
      </c>
      <c r="BK457" s="30">
        <f t="shared" ref="BK457:BK520" si="50">SUM(V457:AH457)</f>
        <v>318.5</v>
      </c>
      <c r="BL457" s="30">
        <f t="shared" ref="BL457:BL520" si="51">SUM(AL457:AX457)</f>
        <v>305</v>
      </c>
      <c r="BN457" s="30">
        <f t="shared" ref="BN457:BN520" si="52">S457-E457-BJ457</f>
        <v>0</v>
      </c>
      <c r="BO457" s="30">
        <f t="shared" ref="BO457:BO520" si="53">AI457-U457-BK457</f>
        <v>0</v>
      </c>
      <c r="BP457" s="30">
        <f t="shared" ref="BP457:BP520" si="54">AY457-AK457-BL457</f>
        <v>0</v>
      </c>
    </row>
    <row r="458" spans="1:68" x14ac:dyDescent="0.35">
      <c r="A458" s="26" t="s">
        <v>944</v>
      </c>
      <c r="B458" t="s">
        <v>5526</v>
      </c>
      <c r="C458" s="25" t="s">
        <v>10</v>
      </c>
      <c r="E458" s="31">
        <v>1.25</v>
      </c>
      <c r="F458" s="31">
        <v>20</v>
      </c>
      <c r="G458" s="31">
        <v>33.5</v>
      </c>
      <c r="H458" s="31">
        <v>23.5</v>
      </c>
      <c r="I458" s="31">
        <v>23.5</v>
      </c>
      <c r="J458" s="31">
        <v>32.5</v>
      </c>
      <c r="K458" s="31">
        <v>34.5</v>
      </c>
      <c r="L458" s="31">
        <v>34.5</v>
      </c>
      <c r="M458" s="31">
        <v>36</v>
      </c>
      <c r="N458" s="31">
        <v>28</v>
      </c>
      <c r="O458" s="31">
        <v>45.5</v>
      </c>
      <c r="P458" s="31">
        <v>33.5</v>
      </c>
      <c r="Q458" s="31">
        <v>35.5</v>
      </c>
      <c r="R458" s="31">
        <v>31</v>
      </c>
      <c r="S458" s="31">
        <v>412.75</v>
      </c>
      <c r="T458" s="31"/>
      <c r="U458" s="31">
        <v>2.25</v>
      </c>
      <c r="V458" s="31">
        <v>24.5</v>
      </c>
      <c r="W458" s="31">
        <v>20.5</v>
      </c>
      <c r="X458" s="31">
        <v>32.5</v>
      </c>
      <c r="Y458" s="31">
        <v>24</v>
      </c>
      <c r="Z458" s="31">
        <v>24.5</v>
      </c>
      <c r="AA458" s="31">
        <v>34</v>
      </c>
      <c r="AB458" s="31">
        <v>36.5</v>
      </c>
      <c r="AC458" s="31">
        <v>37</v>
      </c>
      <c r="AD458" s="31">
        <v>35</v>
      </c>
      <c r="AE458" s="31">
        <v>30</v>
      </c>
      <c r="AF458" s="31">
        <v>41.5</v>
      </c>
      <c r="AG458" s="31">
        <v>34</v>
      </c>
      <c r="AH458" s="31">
        <v>33.5</v>
      </c>
      <c r="AI458" s="31">
        <v>409.75</v>
      </c>
      <c r="AJ458" s="31"/>
      <c r="AK458" s="31">
        <v>2.5</v>
      </c>
      <c r="AL458" s="31">
        <v>25</v>
      </c>
      <c r="AM458" s="31">
        <v>24</v>
      </c>
      <c r="AN458" s="31">
        <v>21.5</v>
      </c>
      <c r="AO458" s="31">
        <v>33</v>
      </c>
      <c r="AP458" s="31">
        <v>23.5</v>
      </c>
      <c r="AQ458" s="31">
        <v>25.5</v>
      </c>
      <c r="AR458" s="31">
        <v>30</v>
      </c>
      <c r="AS458" s="31">
        <v>39</v>
      </c>
      <c r="AT458" s="31">
        <v>40</v>
      </c>
      <c r="AU458" s="31">
        <v>33.5</v>
      </c>
      <c r="AV458" s="31">
        <v>27</v>
      </c>
      <c r="AW458" s="31">
        <v>38.5</v>
      </c>
      <c r="AX458" s="31">
        <v>31.5</v>
      </c>
      <c r="AY458" s="31">
        <v>394.5</v>
      </c>
      <c r="AZ458" s="31"/>
      <c r="BA458" s="31">
        <v>2</v>
      </c>
      <c r="BB458" s="31">
        <v>23.16</v>
      </c>
      <c r="BC458" s="31">
        <v>26</v>
      </c>
      <c r="BD458" s="31">
        <v>25.83</v>
      </c>
      <c r="BE458" s="31">
        <v>26.83</v>
      </c>
      <c r="BF458" s="31"/>
      <c r="BG458">
        <v>1921</v>
      </c>
      <c r="BJ458" s="30">
        <f t="shared" si="49"/>
        <v>411.5</v>
      </c>
      <c r="BK458" s="30">
        <f t="shared" si="50"/>
        <v>407.5</v>
      </c>
      <c r="BL458" s="30">
        <f t="shared" si="51"/>
        <v>392</v>
      </c>
      <c r="BN458" s="30">
        <f t="shared" si="52"/>
        <v>0</v>
      </c>
      <c r="BO458" s="30">
        <f t="shared" si="53"/>
        <v>0</v>
      </c>
      <c r="BP458" s="30">
        <f t="shared" si="54"/>
        <v>0</v>
      </c>
    </row>
    <row r="459" spans="1:68" x14ac:dyDescent="0.35">
      <c r="A459" s="26" t="s">
        <v>946</v>
      </c>
      <c r="B459" t="s">
        <v>5518</v>
      </c>
      <c r="C459" s="25" t="s">
        <v>10</v>
      </c>
      <c r="E459" s="31">
        <v>2.5</v>
      </c>
      <c r="F459" s="31">
        <v>19</v>
      </c>
      <c r="G459" s="31">
        <v>17</v>
      </c>
      <c r="H459" s="31">
        <v>22.5</v>
      </c>
      <c r="I459" s="31">
        <v>19.5</v>
      </c>
      <c r="J459" s="31">
        <v>22.5</v>
      </c>
      <c r="K459" s="31">
        <v>24.5</v>
      </c>
      <c r="L459" s="31">
        <v>20.5</v>
      </c>
      <c r="M459" s="31">
        <v>26.5</v>
      </c>
      <c r="N459" s="31">
        <v>28</v>
      </c>
      <c r="O459" s="31">
        <v>25</v>
      </c>
      <c r="P459" s="31">
        <v>21</v>
      </c>
      <c r="Q459" s="31">
        <v>26.5</v>
      </c>
      <c r="R459" s="31">
        <v>31.5</v>
      </c>
      <c r="S459" s="31">
        <v>306.5</v>
      </c>
      <c r="T459" s="31"/>
      <c r="U459" s="31">
        <v>3</v>
      </c>
      <c r="V459" s="31">
        <v>20</v>
      </c>
      <c r="W459" s="31">
        <v>20.5</v>
      </c>
      <c r="X459" s="31">
        <v>17</v>
      </c>
      <c r="Y459" s="31">
        <v>24</v>
      </c>
      <c r="Z459" s="31">
        <v>20</v>
      </c>
      <c r="AA459" s="31">
        <v>22</v>
      </c>
      <c r="AB459" s="31">
        <v>22</v>
      </c>
      <c r="AC459" s="31">
        <v>20</v>
      </c>
      <c r="AD459" s="31">
        <v>28</v>
      </c>
      <c r="AE459" s="31">
        <v>27.5</v>
      </c>
      <c r="AF459" s="31">
        <v>22.5</v>
      </c>
      <c r="AG459" s="31">
        <v>21</v>
      </c>
      <c r="AH459" s="31">
        <v>25.5</v>
      </c>
      <c r="AI459" s="31">
        <v>293</v>
      </c>
      <c r="AJ459" s="31"/>
      <c r="AK459" s="31">
        <v>1.75</v>
      </c>
      <c r="AL459" s="31">
        <v>20</v>
      </c>
      <c r="AM459" s="31">
        <v>18.5</v>
      </c>
      <c r="AN459" s="31">
        <v>17.5</v>
      </c>
      <c r="AO459" s="31">
        <v>16</v>
      </c>
      <c r="AP459" s="31">
        <v>21.5</v>
      </c>
      <c r="AQ459" s="31">
        <v>19</v>
      </c>
      <c r="AR459" s="31">
        <v>21.5</v>
      </c>
      <c r="AS459" s="31">
        <v>18.5</v>
      </c>
      <c r="AT459" s="31">
        <v>21</v>
      </c>
      <c r="AU459" s="31">
        <v>28</v>
      </c>
      <c r="AV459" s="31">
        <v>23.5</v>
      </c>
      <c r="AW459" s="31">
        <v>23</v>
      </c>
      <c r="AX459" s="31">
        <v>23</v>
      </c>
      <c r="AY459" s="31">
        <v>272.75</v>
      </c>
      <c r="AZ459" s="31"/>
      <c r="BA459" s="31">
        <v>2.41</v>
      </c>
      <c r="BB459" s="31">
        <v>19.66</v>
      </c>
      <c r="BC459" s="31">
        <v>18.66</v>
      </c>
      <c r="BD459" s="31">
        <v>19</v>
      </c>
      <c r="BE459" s="31">
        <v>19.829999999999998</v>
      </c>
      <c r="BF459" s="31"/>
      <c r="BG459">
        <v>9914</v>
      </c>
      <c r="BJ459" s="30">
        <f t="shared" si="49"/>
        <v>304</v>
      </c>
      <c r="BK459" s="30">
        <f t="shared" si="50"/>
        <v>290</v>
      </c>
      <c r="BL459" s="30">
        <f t="shared" si="51"/>
        <v>271</v>
      </c>
      <c r="BN459" s="30">
        <f t="shared" si="52"/>
        <v>0</v>
      </c>
      <c r="BO459" s="30">
        <f t="shared" si="53"/>
        <v>0</v>
      </c>
      <c r="BP459" s="30">
        <f t="shared" si="54"/>
        <v>0</v>
      </c>
    </row>
    <row r="460" spans="1:68" x14ac:dyDescent="0.35">
      <c r="A460" s="26" t="s">
        <v>948</v>
      </c>
      <c r="B460" t="s">
        <v>5510</v>
      </c>
      <c r="C460" s="25" t="s">
        <v>10</v>
      </c>
      <c r="E460" s="31">
        <v>24.75</v>
      </c>
      <c r="F460" s="31">
        <v>155.5</v>
      </c>
      <c r="G460" s="31">
        <v>194</v>
      </c>
      <c r="H460" s="31">
        <v>169</v>
      </c>
      <c r="I460" s="31">
        <v>172</v>
      </c>
      <c r="J460" s="31">
        <v>203</v>
      </c>
      <c r="K460" s="31">
        <v>199.5</v>
      </c>
      <c r="L460" s="31">
        <v>173.5</v>
      </c>
      <c r="M460" s="31">
        <v>192</v>
      </c>
      <c r="N460" s="31">
        <v>195</v>
      </c>
      <c r="O460" s="31">
        <v>192</v>
      </c>
      <c r="P460" s="31">
        <v>185.5</v>
      </c>
      <c r="Q460" s="31">
        <v>159</v>
      </c>
      <c r="R460" s="31">
        <v>162.5</v>
      </c>
      <c r="S460" s="31">
        <v>2377.25</v>
      </c>
      <c r="T460" s="31"/>
      <c r="U460" s="31">
        <v>21.5</v>
      </c>
      <c r="V460" s="31">
        <v>162.5</v>
      </c>
      <c r="W460" s="31">
        <v>144.5</v>
      </c>
      <c r="X460" s="31">
        <v>197.5</v>
      </c>
      <c r="Y460" s="31">
        <v>163</v>
      </c>
      <c r="Z460" s="31">
        <v>161.5</v>
      </c>
      <c r="AA460" s="31">
        <v>193</v>
      </c>
      <c r="AB460" s="31">
        <v>193.5</v>
      </c>
      <c r="AC460" s="31">
        <v>171</v>
      </c>
      <c r="AD460" s="31">
        <v>192</v>
      </c>
      <c r="AE460" s="31">
        <v>202.5</v>
      </c>
      <c r="AF460" s="31">
        <v>169.5</v>
      </c>
      <c r="AG460" s="31">
        <v>164</v>
      </c>
      <c r="AH460" s="31">
        <v>159</v>
      </c>
      <c r="AI460" s="31">
        <v>2295</v>
      </c>
      <c r="AJ460" s="31"/>
      <c r="AK460" s="31">
        <v>20</v>
      </c>
      <c r="AL460" s="31">
        <v>181.75</v>
      </c>
      <c r="AM460" s="31">
        <v>156.5</v>
      </c>
      <c r="AN460" s="31">
        <v>143.5</v>
      </c>
      <c r="AO460" s="31">
        <v>191</v>
      </c>
      <c r="AP460" s="31">
        <v>159</v>
      </c>
      <c r="AQ460" s="31">
        <v>160</v>
      </c>
      <c r="AR460" s="31">
        <v>190</v>
      </c>
      <c r="AS460" s="31">
        <v>187.5</v>
      </c>
      <c r="AT460" s="31">
        <v>160.5</v>
      </c>
      <c r="AU460" s="31">
        <v>206</v>
      </c>
      <c r="AV460" s="31">
        <v>177.5</v>
      </c>
      <c r="AW460" s="31">
        <v>160.5</v>
      </c>
      <c r="AX460" s="31">
        <v>150</v>
      </c>
      <c r="AY460" s="31">
        <v>2243.75</v>
      </c>
      <c r="AZ460" s="31"/>
      <c r="BA460" s="31">
        <v>22.08</v>
      </c>
      <c r="BB460" s="31">
        <v>166.58</v>
      </c>
      <c r="BC460" s="31">
        <v>165</v>
      </c>
      <c r="BD460" s="31">
        <v>170</v>
      </c>
      <c r="BE460" s="31">
        <v>175.33</v>
      </c>
      <c r="BF460" s="31"/>
      <c r="BG460">
        <v>11179</v>
      </c>
      <c r="BJ460" s="30">
        <f t="shared" si="49"/>
        <v>2352.5</v>
      </c>
      <c r="BK460" s="30">
        <f t="shared" si="50"/>
        <v>2273.5</v>
      </c>
      <c r="BL460" s="30">
        <f t="shared" si="51"/>
        <v>2223.75</v>
      </c>
      <c r="BN460" s="30">
        <f t="shared" si="52"/>
        <v>0</v>
      </c>
      <c r="BO460" s="30">
        <f t="shared" si="53"/>
        <v>0</v>
      </c>
      <c r="BP460" s="30">
        <f t="shared" si="54"/>
        <v>0</v>
      </c>
    </row>
    <row r="461" spans="1:68" x14ac:dyDescent="0.35">
      <c r="A461" s="26" t="s">
        <v>950</v>
      </c>
      <c r="B461" t="s">
        <v>5501</v>
      </c>
      <c r="C461" s="25" t="s">
        <v>10</v>
      </c>
      <c r="E461" s="31">
        <v>7.75</v>
      </c>
      <c r="F461" s="31">
        <v>39.5</v>
      </c>
      <c r="G461" s="31">
        <v>51</v>
      </c>
      <c r="H461" s="31">
        <v>56</v>
      </c>
      <c r="I461" s="31">
        <v>47</v>
      </c>
      <c r="J461" s="31">
        <v>43</v>
      </c>
      <c r="K461" s="31">
        <v>38.5</v>
      </c>
      <c r="L461" s="31">
        <v>45</v>
      </c>
      <c r="M461" s="31">
        <v>40</v>
      </c>
      <c r="N461" s="31">
        <v>41</v>
      </c>
      <c r="O461" s="31">
        <v>45.5</v>
      </c>
      <c r="P461" s="31">
        <v>60.5</v>
      </c>
      <c r="Q461" s="31">
        <v>53.5</v>
      </c>
      <c r="R461" s="31">
        <v>47.5</v>
      </c>
      <c r="S461" s="31">
        <v>615.75</v>
      </c>
      <c r="T461" s="31"/>
      <c r="U461" s="31">
        <v>9.5</v>
      </c>
      <c r="V461" s="31">
        <v>37.5</v>
      </c>
      <c r="W461" s="31">
        <v>42</v>
      </c>
      <c r="X461" s="31">
        <v>48.5</v>
      </c>
      <c r="Y461" s="31">
        <v>57</v>
      </c>
      <c r="Z461" s="31">
        <v>48</v>
      </c>
      <c r="AA461" s="31">
        <v>43</v>
      </c>
      <c r="AB461" s="31">
        <v>38</v>
      </c>
      <c r="AC461" s="31">
        <v>47.5</v>
      </c>
      <c r="AD461" s="31">
        <v>40</v>
      </c>
      <c r="AE461" s="31">
        <v>41.5</v>
      </c>
      <c r="AF461" s="31">
        <v>43.5</v>
      </c>
      <c r="AG461" s="31">
        <v>60</v>
      </c>
      <c r="AH461" s="31">
        <v>49.5</v>
      </c>
      <c r="AI461" s="31">
        <v>605.5</v>
      </c>
      <c r="AJ461" s="31"/>
      <c r="AK461" s="31">
        <v>6.25</v>
      </c>
      <c r="AL461" s="31">
        <v>42.5</v>
      </c>
      <c r="AM461" s="31">
        <v>33</v>
      </c>
      <c r="AN461" s="31">
        <v>43</v>
      </c>
      <c r="AO461" s="31">
        <v>45</v>
      </c>
      <c r="AP461" s="31">
        <v>56.5</v>
      </c>
      <c r="AQ461" s="31">
        <v>46.5</v>
      </c>
      <c r="AR461" s="31">
        <v>42</v>
      </c>
      <c r="AS461" s="31">
        <v>38.5</v>
      </c>
      <c r="AT461" s="31">
        <v>48.5</v>
      </c>
      <c r="AU461" s="31">
        <v>43.5</v>
      </c>
      <c r="AV461" s="31">
        <v>43</v>
      </c>
      <c r="AW461" s="31">
        <v>40.5</v>
      </c>
      <c r="AX461" s="31">
        <v>57.5</v>
      </c>
      <c r="AY461" s="31">
        <v>586.25</v>
      </c>
      <c r="AZ461" s="31"/>
      <c r="BA461" s="31">
        <v>7.83</v>
      </c>
      <c r="BB461" s="31">
        <v>39.83</v>
      </c>
      <c r="BC461" s="31">
        <v>42</v>
      </c>
      <c r="BD461" s="31">
        <v>49.16</v>
      </c>
      <c r="BE461" s="31">
        <v>49.66</v>
      </c>
      <c r="BF461" s="31"/>
      <c r="BG461">
        <v>12387</v>
      </c>
      <c r="BJ461" s="30">
        <f t="shared" si="49"/>
        <v>608</v>
      </c>
      <c r="BK461" s="30">
        <f t="shared" si="50"/>
        <v>596</v>
      </c>
      <c r="BL461" s="30">
        <f t="shared" si="51"/>
        <v>580</v>
      </c>
      <c r="BN461" s="30">
        <f t="shared" si="52"/>
        <v>0</v>
      </c>
      <c r="BO461" s="30">
        <f t="shared" si="53"/>
        <v>0</v>
      </c>
      <c r="BP461" s="30">
        <f t="shared" si="54"/>
        <v>0</v>
      </c>
    </row>
    <row r="462" spans="1:68" x14ac:dyDescent="0.35">
      <c r="A462" s="26" t="s">
        <v>952</v>
      </c>
      <c r="B462" t="s">
        <v>5493</v>
      </c>
      <c r="C462" s="25" t="s">
        <v>119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79</v>
      </c>
      <c r="P462" s="31">
        <v>76.5</v>
      </c>
      <c r="Q462" s="31">
        <v>92</v>
      </c>
      <c r="R462" s="31">
        <v>84</v>
      </c>
      <c r="S462" s="31">
        <v>331.5</v>
      </c>
      <c r="T462" s="31"/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87</v>
      </c>
      <c r="AF462" s="31">
        <v>79</v>
      </c>
      <c r="AG462" s="31">
        <v>73</v>
      </c>
      <c r="AH462" s="31">
        <v>87</v>
      </c>
      <c r="AI462" s="31">
        <v>326</v>
      </c>
      <c r="AJ462" s="31"/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31">
        <v>77.5</v>
      </c>
      <c r="AV462" s="31">
        <v>80</v>
      </c>
      <c r="AW462" s="31">
        <v>77</v>
      </c>
      <c r="AX462" s="31">
        <v>67</v>
      </c>
      <c r="AY462" s="31">
        <v>301.5</v>
      </c>
      <c r="AZ462" s="31"/>
      <c r="BA462" s="31">
        <v>0</v>
      </c>
      <c r="BB462" s="31">
        <v>0</v>
      </c>
      <c r="BC462" s="31">
        <v>0</v>
      </c>
      <c r="BD462" s="31">
        <v>0</v>
      </c>
      <c r="BE462" s="31">
        <v>0</v>
      </c>
      <c r="BF462" s="31"/>
      <c r="BG462">
        <v>8942</v>
      </c>
      <c r="BJ462" s="30">
        <f t="shared" si="49"/>
        <v>331.5</v>
      </c>
      <c r="BK462" s="30">
        <f t="shared" si="50"/>
        <v>326</v>
      </c>
      <c r="BL462" s="30">
        <f t="shared" si="51"/>
        <v>301.5</v>
      </c>
      <c r="BN462" s="30">
        <f t="shared" si="52"/>
        <v>0</v>
      </c>
      <c r="BO462" s="30">
        <f t="shared" si="53"/>
        <v>0</v>
      </c>
      <c r="BP462" s="30">
        <f t="shared" si="54"/>
        <v>0</v>
      </c>
    </row>
    <row r="463" spans="1:68" x14ac:dyDescent="0.35">
      <c r="A463" s="26" t="s">
        <v>955</v>
      </c>
      <c r="B463" t="s">
        <v>5485</v>
      </c>
      <c r="C463" s="25" t="s">
        <v>10</v>
      </c>
      <c r="E463" s="31">
        <v>0.5</v>
      </c>
      <c r="F463" s="31">
        <v>21.5</v>
      </c>
      <c r="G463" s="31">
        <v>28</v>
      </c>
      <c r="H463" s="31">
        <v>20</v>
      </c>
      <c r="I463" s="31">
        <v>29</v>
      </c>
      <c r="J463" s="31">
        <v>21</v>
      </c>
      <c r="K463" s="31">
        <v>36.5</v>
      </c>
      <c r="L463" s="31">
        <v>37</v>
      </c>
      <c r="M463" s="31">
        <v>35.5</v>
      </c>
      <c r="N463" s="31">
        <v>28.5</v>
      </c>
      <c r="O463" s="31">
        <v>29</v>
      </c>
      <c r="P463" s="31">
        <v>24.5</v>
      </c>
      <c r="Q463" s="31">
        <v>33</v>
      </c>
      <c r="R463" s="31">
        <v>26</v>
      </c>
      <c r="S463" s="31">
        <v>370</v>
      </c>
      <c r="T463" s="31"/>
      <c r="U463" s="31">
        <v>0.5</v>
      </c>
      <c r="V463" s="31">
        <v>30</v>
      </c>
      <c r="W463" s="31">
        <v>23</v>
      </c>
      <c r="X463" s="31">
        <v>28</v>
      </c>
      <c r="Y463" s="31">
        <v>22</v>
      </c>
      <c r="Z463" s="31">
        <v>28.5</v>
      </c>
      <c r="AA463" s="31">
        <v>23.5</v>
      </c>
      <c r="AB463" s="31">
        <v>35.5</v>
      </c>
      <c r="AC463" s="31">
        <v>37</v>
      </c>
      <c r="AD463" s="31">
        <v>33</v>
      </c>
      <c r="AE463" s="31">
        <v>28</v>
      </c>
      <c r="AF463" s="31">
        <v>27</v>
      </c>
      <c r="AG463" s="31">
        <v>20.5</v>
      </c>
      <c r="AH463" s="31">
        <v>33.5</v>
      </c>
      <c r="AI463" s="31">
        <v>370</v>
      </c>
      <c r="AJ463" s="31"/>
      <c r="AK463" s="31">
        <v>1</v>
      </c>
      <c r="AL463" s="31">
        <v>33.5</v>
      </c>
      <c r="AM463" s="31">
        <v>25.5</v>
      </c>
      <c r="AN463" s="31">
        <v>23.5</v>
      </c>
      <c r="AO463" s="31">
        <v>24</v>
      </c>
      <c r="AP463" s="31">
        <v>25</v>
      </c>
      <c r="AQ463" s="31">
        <v>26</v>
      </c>
      <c r="AR463" s="31">
        <v>22</v>
      </c>
      <c r="AS463" s="31">
        <v>33.5</v>
      </c>
      <c r="AT463" s="31">
        <v>36.5</v>
      </c>
      <c r="AU463" s="31">
        <v>29</v>
      </c>
      <c r="AV463" s="31">
        <v>22</v>
      </c>
      <c r="AW463" s="31">
        <v>22</v>
      </c>
      <c r="AX463" s="31">
        <v>20</v>
      </c>
      <c r="AY463" s="31">
        <v>343.5</v>
      </c>
      <c r="AZ463" s="31"/>
      <c r="BA463" s="31">
        <v>0.66</v>
      </c>
      <c r="BB463" s="31">
        <v>28.33</v>
      </c>
      <c r="BC463" s="31">
        <v>25.5</v>
      </c>
      <c r="BD463" s="31">
        <v>23.83</v>
      </c>
      <c r="BE463" s="31">
        <v>25</v>
      </c>
      <c r="BF463" s="31"/>
      <c r="BG463">
        <v>8611</v>
      </c>
      <c r="BJ463" s="30">
        <f t="shared" si="49"/>
        <v>369.5</v>
      </c>
      <c r="BK463" s="30">
        <f t="shared" si="50"/>
        <v>369.5</v>
      </c>
      <c r="BL463" s="30">
        <f t="shared" si="51"/>
        <v>342.5</v>
      </c>
      <c r="BN463" s="30">
        <f t="shared" si="52"/>
        <v>0</v>
      </c>
      <c r="BO463" s="30">
        <f t="shared" si="53"/>
        <v>0</v>
      </c>
      <c r="BP463" s="30">
        <f t="shared" si="54"/>
        <v>0</v>
      </c>
    </row>
    <row r="464" spans="1:68" x14ac:dyDescent="0.35">
      <c r="A464" s="26" t="s">
        <v>957</v>
      </c>
      <c r="B464" t="s">
        <v>5475</v>
      </c>
      <c r="C464" s="25" t="s">
        <v>108</v>
      </c>
      <c r="E464" s="31">
        <v>2.75</v>
      </c>
      <c r="F464" s="31">
        <v>41</v>
      </c>
      <c r="G464" s="31">
        <v>45.5</v>
      </c>
      <c r="H464" s="31">
        <v>53.5</v>
      </c>
      <c r="I464" s="31">
        <v>44.5</v>
      </c>
      <c r="J464" s="31">
        <v>47</v>
      </c>
      <c r="K464" s="31">
        <v>49.5</v>
      </c>
      <c r="L464" s="31">
        <v>43.5</v>
      </c>
      <c r="M464" s="31">
        <v>41.5</v>
      </c>
      <c r="N464" s="31">
        <v>47.5</v>
      </c>
      <c r="O464" s="31">
        <v>0</v>
      </c>
      <c r="P464" s="31">
        <v>0</v>
      </c>
      <c r="Q464" s="31">
        <v>0</v>
      </c>
      <c r="R464" s="31">
        <v>0</v>
      </c>
      <c r="S464" s="31">
        <v>416.25</v>
      </c>
      <c r="T464" s="31"/>
      <c r="U464" s="31">
        <v>0</v>
      </c>
      <c r="V464" s="31">
        <v>53.5</v>
      </c>
      <c r="W464" s="31">
        <v>41</v>
      </c>
      <c r="X464" s="31">
        <v>45</v>
      </c>
      <c r="Y464" s="31">
        <v>56</v>
      </c>
      <c r="Z464" s="31">
        <v>42</v>
      </c>
      <c r="AA464" s="31">
        <v>45.5</v>
      </c>
      <c r="AB464" s="31">
        <v>54</v>
      </c>
      <c r="AC464" s="31">
        <v>42</v>
      </c>
      <c r="AD464" s="31">
        <v>36.5</v>
      </c>
      <c r="AE464" s="31">
        <v>0</v>
      </c>
      <c r="AF464" s="31">
        <v>0</v>
      </c>
      <c r="AG464" s="31">
        <v>0</v>
      </c>
      <c r="AH464" s="31">
        <v>0</v>
      </c>
      <c r="AI464" s="31">
        <v>415.5</v>
      </c>
      <c r="AJ464" s="31"/>
      <c r="AK464" s="31">
        <v>2</v>
      </c>
      <c r="AL464" s="31">
        <v>40.5</v>
      </c>
      <c r="AM464" s="31">
        <v>50</v>
      </c>
      <c r="AN464" s="31">
        <v>43</v>
      </c>
      <c r="AO464" s="31">
        <v>41.5</v>
      </c>
      <c r="AP464" s="31">
        <v>52.5</v>
      </c>
      <c r="AQ464" s="31">
        <v>41</v>
      </c>
      <c r="AR464" s="31">
        <v>44</v>
      </c>
      <c r="AS464" s="31">
        <v>51.5</v>
      </c>
      <c r="AT464" s="31">
        <v>42</v>
      </c>
      <c r="AU464" s="31">
        <v>0</v>
      </c>
      <c r="AV464" s="31">
        <v>0</v>
      </c>
      <c r="AW464" s="31">
        <v>0</v>
      </c>
      <c r="AX464" s="31">
        <v>0</v>
      </c>
      <c r="AY464" s="31">
        <v>408</v>
      </c>
      <c r="AZ464" s="31"/>
      <c r="BA464" s="31">
        <v>1.58</v>
      </c>
      <c r="BB464" s="31">
        <v>45</v>
      </c>
      <c r="BC464" s="31">
        <v>45.5</v>
      </c>
      <c r="BD464" s="31">
        <v>47.16</v>
      </c>
      <c r="BE464" s="31">
        <v>47.33</v>
      </c>
      <c r="BF464" s="31"/>
      <c r="BG464">
        <v>1403</v>
      </c>
      <c r="BJ464" s="30">
        <f t="shared" si="49"/>
        <v>413.5</v>
      </c>
      <c r="BK464" s="30">
        <f t="shared" si="50"/>
        <v>415.5</v>
      </c>
      <c r="BL464" s="30">
        <f t="shared" si="51"/>
        <v>406</v>
      </c>
      <c r="BN464" s="30">
        <f t="shared" si="52"/>
        <v>0</v>
      </c>
      <c r="BO464" s="30">
        <f t="shared" si="53"/>
        <v>0</v>
      </c>
      <c r="BP464" s="30">
        <f t="shared" si="54"/>
        <v>0</v>
      </c>
    </row>
    <row r="465" spans="1:68" x14ac:dyDescent="0.35">
      <c r="A465" s="26" t="s">
        <v>959</v>
      </c>
      <c r="B465" t="s">
        <v>5466</v>
      </c>
      <c r="C465" s="25" t="s">
        <v>10</v>
      </c>
      <c r="E465" s="31">
        <v>1.5</v>
      </c>
      <c r="F465" s="31">
        <v>10</v>
      </c>
      <c r="G465" s="31">
        <v>19.5</v>
      </c>
      <c r="H465" s="31">
        <v>10</v>
      </c>
      <c r="I465" s="31">
        <v>13</v>
      </c>
      <c r="J465" s="31">
        <v>14.5</v>
      </c>
      <c r="K465" s="31">
        <v>28</v>
      </c>
      <c r="L465" s="31">
        <v>17.5</v>
      </c>
      <c r="M465" s="31">
        <v>24</v>
      </c>
      <c r="N465" s="31">
        <v>26</v>
      </c>
      <c r="O465" s="31">
        <v>23</v>
      </c>
      <c r="P465" s="31">
        <v>20.5</v>
      </c>
      <c r="Q465" s="31">
        <v>23</v>
      </c>
      <c r="R465" s="31">
        <v>27</v>
      </c>
      <c r="S465" s="31">
        <v>257.5</v>
      </c>
      <c r="T465" s="31"/>
      <c r="U465" s="31">
        <v>1.5</v>
      </c>
      <c r="V465" s="31">
        <v>14</v>
      </c>
      <c r="W465" s="31">
        <v>8</v>
      </c>
      <c r="X465" s="31">
        <v>16.5</v>
      </c>
      <c r="Y465" s="31">
        <v>12.5</v>
      </c>
      <c r="Z465" s="31">
        <v>13.5</v>
      </c>
      <c r="AA465" s="31">
        <v>16</v>
      </c>
      <c r="AB465" s="31">
        <v>26.5</v>
      </c>
      <c r="AC465" s="31">
        <v>22.5</v>
      </c>
      <c r="AD465" s="31">
        <v>25.5</v>
      </c>
      <c r="AE465" s="31">
        <v>27</v>
      </c>
      <c r="AF465" s="31">
        <v>20.5</v>
      </c>
      <c r="AG465" s="31">
        <v>19</v>
      </c>
      <c r="AH465" s="31">
        <v>23</v>
      </c>
      <c r="AI465" s="31">
        <v>246</v>
      </c>
      <c r="AJ465" s="31"/>
      <c r="AK465" s="31">
        <v>2.5</v>
      </c>
      <c r="AL465" s="31">
        <v>23</v>
      </c>
      <c r="AM465" s="31">
        <v>12</v>
      </c>
      <c r="AN465" s="31">
        <v>11.5</v>
      </c>
      <c r="AO465" s="31">
        <v>15</v>
      </c>
      <c r="AP465" s="31">
        <v>10</v>
      </c>
      <c r="AQ465" s="31">
        <v>12</v>
      </c>
      <c r="AR465" s="31">
        <v>15</v>
      </c>
      <c r="AS465" s="31">
        <v>33.5</v>
      </c>
      <c r="AT465" s="31">
        <v>23.5</v>
      </c>
      <c r="AU465" s="31">
        <v>24</v>
      </c>
      <c r="AV465" s="31">
        <v>28</v>
      </c>
      <c r="AW465" s="31">
        <v>21</v>
      </c>
      <c r="AX465" s="31">
        <v>17</v>
      </c>
      <c r="AY465" s="31">
        <v>248</v>
      </c>
      <c r="AZ465" s="31"/>
      <c r="BA465" s="31">
        <v>1.83</v>
      </c>
      <c r="BB465" s="31">
        <v>15.66</v>
      </c>
      <c r="BC465" s="31">
        <v>13.16</v>
      </c>
      <c r="BD465" s="31">
        <v>12.66</v>
      </c>
      <c r="BE465" s="31">
        <v>13.5</v>
      </c>
      <c r="BF465" s="31"/>
      <c r="BG465">
        <v>10382</v>
      </c>
      <c r="BJ465" s="30">
        <f t="shared" si="49"/>
        <v>256</v>
      </c>
      <c r="BK465" s="30">
        <f t="shared" si="50"/>
        <v>244.5</v>
      </c>
      <c r="BL465" s="30">
        <f t="shared" si="51"/>
        <v>245.5</v>
      </c>
      <c r="BN465" s="30">
        <f t="shared" si="52"/>
        <v>0</v>
      </c>
      <c r="BO465" s="30">
        <f t="shared" si="53"/>
        <v>0</v>
      </c>
      <c r="BP465" s="30">
        <f t="shared" si="54"/>
        <v>0</v>
      </c>
    </row>
    <row r="466" spans="1:68" x14ac:dyDescent="0.35">
      <c r="A466" s="26" t="s">
        <v>961</v>
      </c>
      <c r="B466" t="s">
        <v>5457</v>
      </c>
      <c r="C466" s="25" t="s">
        <v>108</v>
      </c>
      <c r="E466" s="31">
        <v>0.5</v>
      </c>
      <c r="F466" s="31">
        <v>24.5</v>
      </c>
      <c r="G466" s="31">
        <v>14</v>
      </c>
      <c r="H466" s="31">
        <v>23</v>
      </c>
      <c r="I466" s="31">
        <v>16</v>
      </c>
      <c r="J466" s="31">
        <v>18.5</v>
      </c>
      <c r="K466" s="31">
        <v>21.5</v>
      </c>
      <c r="L466" s="31">
        <v>18</v>
      </c>
      <c r="M466" s="31">
        <v>12.5</v>
      </c>
      <c r="N466" s="31">
        <v>13</v>
      </c>
      <c r="O466" s="31">
        <v>0</v>
      </c>
      <c r="P466" s="31">
        <v>0</v>
      </c>
      <c r="Q466" s="31">
        <v>0</v>
      </c>
      <c r="R466" s="31">
        <v>0</v>
      </c>
      <c r="S466" s="31">
        <v>161.5</v>
      </c>
      <c r="T466" s="31"/>
      <c r="U466" s="31">
        <v>0.5</v>
      </c>
      <c r="V466" s="31">
        <v>19.5</v>
      </c>
      <c r="W466" s="31">
        <v>24.5</v>
      </c>
      <c r="X466" s="31">
        <v>14.5</v>
      </c>
      <c r="Y466" s="31">
        <v>21.5</v>
      </c>
      <c r="Z466" s="31">
        <v>14.5</v>
      </c>
      <c r="AA466" s="31">
        <v>19</v>
      </c>
      <c r="AB466" s="31">
        <v>21.5</v>
      </c>
      <c r="AC466" s="31">
        <v>20.5</v>
      </c>
      <c r="AD466" s="31">
        <v>16</v>
      </c>
      <c r="AE466" s="31">
        <v>0</v>
      </c>
      <c r="AF466" s="31">
        <v>0</v>
      </c>
      <c r="AG466" s="31">
        <v>0</v>
      </c>
      <c r="AH466" s="31">
        <v>0</v>
      </c>
      <c r="AI466" s="31">
        <v>172</v>
      </c>
      <c r="AJ466" s="31"/>
      <c r="AK466" s="31">
        <v>0</v>
      </c>
      <c r="AL466" s="31">
        <v>13.5</v>
      </c>
      <c r="AM466" s="31">
        <v>20.5</v>
      </c>
      <c r="AN466" s="31">
        <v>25.5</v>
      </c>
      <c r="AO466" s="31">
        <v>14.5</v>
      </c>
      <c r="AP466" s="31">
        <v>22.5</v>
      </c>
      <c r="AQ466" s="31">
        <v>14.5</v>
      </c>
      <c r="AR466" s="31">
        <v>20</v>
      </c>
      <c r="AS466" s="31">
        <v>23</v>
      </c>
      <c r="AT466" s="31">
        <v>17</v>
      </c>
      <c r="AU466" s="31">
        <v>0</v>
      </c>
      <c r="AV466" s="31">
        <v>0</v>
      </c>
      <c r="AW466" s="31">
        <v>0</v>
      </c>
      <c r="AX466" s="31">
        <v>0</v>
      </c>
      <c r="AY466" s="31">
        <v>171</v>
      </c>
      <c r="AZ466" s="31"/>
      <c r="BA466" s="31">
        <v>0.33</v>
      </c>
      <c r="BB466" s="31">
        <v>19.16</v>
      </c>
      <c r="BC466" s="31">
        <v>19.66</v>
      </c>
      <c r="BD466" s="31">
        <v>21</v>
      </c>
      <c r="BE466" s="31">
        <v>17.329999999999998</v>
      </c>
      <c r="BF466" s="31"/>
      <c r="BG466">
        <v>9561</v>
      </c>
      <c r="BJ466" s="30">
        <f t="shared" si="49"/>
        <v>161</v>
      </c>
      <c r="BK466" s="30">
        <f t="shared" si="50"/>
        <v>171.5</v>
      </c>
      <c r="BL466" s="30">
        <f t="shared" si="51"/>
        <v>171</v>
      </c>
      <c r="BN466" s="30">
        <f t="shared" si="52"/>
        <v>0</v>
      </c>
      <c r="BO466" s="30">
        <f t="shared" si="53"/>
        <v>0</v>
      </c>
      <c r="BP466" s="30">
        <f t="shared" si="54"/>
        <v>0</v>
      </c>
    </row>
    <row r="467" spans="1:68" x14ac:dyDescent="0.35">
      <c r="A467" s="26" t="s">
        <v>963</v>
      </c>
      <c r="B467" t="s">
        <v>5449</v>
      </c>
      <c r="C467" s="25" t="s">
        <v>10</v>
      </c>
      <c r="E467" s="31">
        <v>3</v>
      </c>
      <c r="F467" s="31">
        <v>42.5</v>
      </c>
      <c r="G467" s="31">
        <v>36</v>
      </c>
      <c r="H467" s="31">
        <v>58</v>
      </c>
      <c r="I467" s="31">
        <v>40.5</v>
      </c>
      <c r="J467" s="31">
        <v>59</v>
      </c>
      <c r="K467" s="31">
        <v>39</v>
      </c>
      <c r="L467" s="31">
        <v>41</v>
      </c>
      <c r="M467" s="31">
        <v>39</v>
      </c>
      <c r="N467" s="31">
        <v>37</v>
      </c>
      <c r="O467" s="31">
        <v>49.5</v>
      </c>
      <c r="P467" s="31">
        <v>46</v>
      </c>
      <c r="Q467" s="31">
        <v>33</v>
      </c>
      <c r="R467" s="31">
        <v>48</v>
      </c>
      <c r="S467" s="31">
        <v>571.5</v>
      </c>
      <c r="T467" s="31"/>
      <c r="U467" s="31">
        <v>2.75</v>
      </c>
      <c r="V467" s="31">
        <v>38.5</v>
      </c>
      <c r="W467" s="31">
        <v>35.5</v>
      </c>
      <c r="X467" s="31">
        <v>37.5</v>
      </c>
      <c r="Y467" s="31">
        <v>54</v>
      </c>
      <c r="Z467" s="31">
        <v>40</v>
      </c>
      <c r="AA467" s="31">
        <v>57</v>
      </c>
      <c r="AB467" s="31">
        <v>42</v>
      </c>
      <c r="AC467" s="31">
        <v>46</v>
      </c>
      <c r="AD467" s="31">
        <v>38.5</v>
      </c>
      <c r="AE467" s="31">
        <v>34</v>
      </c>
      <c r="AF467" s="31">
        <v>44</v>
      </c>
      <c r="AG467" s="31">
        <v>45.5</v>
      </c>
      <c r="AH467" s="31">
        <v>31.5</v>
      </c>
      <c r="AI467" s="31">
        <v>546.75</v>
      </c>
      <c r="AJ467" s="31"/>
      <c r="AK467" s="31">
        <v>2.5</v>
      </c>
      <c r="AL467" s="31">
        <v>48</v>
      </c>
      <c r="AM467" s="31">
        <v>33.5</v>
      </c>
      <c r="AN467" s="31">
        <v>32.5</v>
      </c>
      <c r="AO467" s="31">
        <v>35.5</v>
      </c>
      <c r="AP467" s="31">
        <v>55</v>
      </c>
      <c r="AQ467" s="31">
        <v>42</v>
      </c>
      <c r="AR467" s="31">
        <v>57</v>
      </c>
      <c r="AS467" s="31">
        <v>36</v>
      </c>
      <c r="AT467" s="31">
        <v>46</v>
      </c>
      <c r="AU467" s="31">
        <v>36</v>
      </c>
      <c r="AV467" s="31">
        <v>34</v>
      </c>
      <c r="AW467" s="31">
        <v>43.5</v>
      </c>
      <c r="AX467" s="31">
        <v>44.5</v>
      </c>
      <c r="AY467" s="31">
        <v>546</v>
      </c>
      <c r="AZ467" s="31"/>
      <c r="BA467" s="31">
        <v>2.75</v>
      </c>
      <c r="BB467" s="31">
        <v>43</v>
      </c>
      <c r="BC467" s="31">
        <v>35</v>
      </c>
      <c r="BD467" s="31">
        <v>42.66</v>
      </c>
      <c r="BE467" s="31">
        <v>43.33</v>
      </c>
      <c r="BF467" s="31"/>
      <c r="BG467">
        <v>12441</v>
      </c>
      <c r="BJ467" s="30">
        <f t="shared" si="49"/>
        <v>568.5</v>
      </c>
      <c r="BK467" s="30">
        <f t="shared" si="50"/>
        <v>544</v>
      </c>
      <c r="BL467" s="30">
        <f t="shared" si="51"/>
        <v>543.5</v>
      </c>
      <c r="BN467" s="30">
        <f t="shared" si="52"/>
        <v>0</v>
      </c>
      <c r="BO467" s="30">
        <f t="shared" si="53"/>
        <v>0</v>
      </c>
      <c r="BP467" s="30">
        <f t="shared" si="54"/>
        <v>0</v>
      </c>
    </row>
    <row r="468" spans="1:68" x14ac:dyDescent="0.35">
      <c r="A468" s="26" t="s">
        <v>965</v>
      </c>
      <c r="B468" t="s">
        <v>5440</v>
      </c>
      <c r="C468" s="25" t="s">
        <v>10</v>
      </c>
      <c r="E468" s="31">
        <v>2.75</v>
      </c>
      <c r="F468" s="31">
        <v>33.5</v>
      </c>
      <c r="G468" s="31">
        <v>23.5</v>
      </c>
      <c r="H468" s="31">
        <v>35</v>
      </c>
      <c r="I468" s="31">
        <v>32</v>
      </c>
      <c r="J468" s="31">
        <v>29</v>
      </c>
      <c r="K468" s="31">
        <v>36</v>
      </c>
      <c r="L468" s="31">
        <v>40.5</v>
      </c>
      <c r="M468" s="31">
        <v>40.5</v>
      </c>
      <c r="N468" s="31">
        <v>35</v>
      </c>
      <c r="O468" s="31">
        <v>46</v>
      </c>
      <c r="P468" s="31">
        <v>39</v>
      </c>
      <c r="Q468" s="31">
        <v>33.5</v>
      </c>
      <c r="R468" s="31">
        <v>35</v>
      </c>
      <c r="S468" s="31">
        <v>461.25</v>
      </c>
      <c r="T468" s="31"/>
      <c r="U468" s="31">
        <v>4.75</v>
      </c>
      <c r="V468" s="31">
        <v>31</v>
      </c>
      <c r="W468" s="31">
        <v>33.5</v>
      </c>
      <c r="X468" s="31">
        <v>22</v>
      </c>
      <c r="Y468" s="31">
        <v>36.5</v>
      </c>
      <c r="Z468" s="31">
        <v>32</v>
      </c>
      <c r="AA468" s="31">
        <v>32</v>
      </c>
      <c r="AB468" s="31">
        <v>34</v>
      </c>
      <c r="AC468" s="31">
        <v>35.5</v>
      </c>
      <c r="AD468" s="31">
        <v>41</v>
      </c>
      <c r="AE468" s="31">
        <v>33.5</v>
      </c>
      <c r="AF468" s="31">
        <v>44</v>
      </c>
      <c r="AG468" s="31">
        <v>42</v>
      </c>
      <c r="AH468" s="31">
        <v>29</v>
      </c>
      <c r="AI468" s="31">
        <v>450.75</v>
      </c>
      <c r="AJ468" s="31"/>
      <c r="AK468" s="31">
        <v>4.25</v>
      </c>
      <c r="AL468" s="31">
        <v>35.5</v>
      </c>
      <c r="AM468" s="31">
        <v>25.5</v>
      </c>
      <c r="AN468" s="31">
        <v>34</v>
      </c>
      <c r="AO468" s="31">
        <v>22.5</v>
      </c>
      <c r="AP468" s="31">
        <v>35</v>
      </c>
      <c r="AQ468" s="31">
        <v>29</v>
      </c>
      <c r="AR468" s="31">
        <v>27</v>
      </c>
      <c r="AS468" s="31">
        <v>33</v>
      </c>
      <c r="AT468" s="31">
        <v>33.5</v>
      </c>
      <c r="AU468" s="31">
        <v>34.5</v>
      </c>
      <c r="AV468" s="31">
        <v>33</v>
      </c>
      <c r="AW468" s="31">
        <v>39</v>
      </c>
      <c r="AX468" s="31">
        <v>36</v>
      </c>
      <c r="AY468" s="31">
        <v>421.75</v>
      </c>
      <c r="AZ468" s="31"/>
      <c r="BA468" s="31">
        <v>3.91</v>
      </c>
      <c r="BB468" s="31">
        <v>33.33</v>
      </c>
      <c r="BC468" s="31">
        <v>27.5</v>
      </c>
      <c r="BD468" s="31">
        <v>30.33</v>
      </c>
      <c r="BE468" s="31">
        <v>30.33</v>
      </c>
      <c r="BF468" s="31"/>
      <c r="BG468">
        <v>12530</v>
      </c>
      <c r="BJ468" s="30">
        <f t="shared" si="49"/>
        <v>458.5</v>
      </c>
      <c r="BK468" s="30">
        <f t="shared" si="50"/>
        <v>446</v>
      </c>
      <c r="BL468" s="30">
        <f t="shared" si="51"/>
        <v>417.5</v>
      </c>
      <c r="BN468" s="30">
        <f t="shared" si="52"/>
        <v>0</v>
      </c>
      <c r="BO468" s="30">
        <f t="shared" si="53"/>
        <v>0</v>
      </c>
      <c r="BP468" s="30">
        <f t="shared" si="54"/>
        <v>0</v>
      </c>
    </row>
    <row r="469" spans="1:68" x14ac:dyDescent="0.35">
      <c r="A469" s="26" t="s">
        <v>967</v>
      </c>
      <c r="B469" t="s">
        <v>5430</v>
      </c>
      <c r="C469" s="25" t="s">
        <v>108</v>
      </c>
      <c r="E469" s="31">
        <v>2</v>
      </c>
      <c r="F469" s="31">
        <v>16.5</v>
      </c>
      <c r="G469" s="31">
        <v>21.5</v>
      </c>
      <c r="H469" s="31">
        <v>23</v>
      </c>
      <c r="I469" s="31">
        <v>25</v>
      </c>
      <c r="J469" s="31">
        <v>18.5</v>
      </c>
      <c r="K469" s="31">
        <v>23</v>
      </c>
      <c r="L469" s="31">
        <v>25</v>
      </c>
      <c r="M469" s="31">
        <v>21</v>
      </c>
      <c r="N469" s="31">
        <v>22</v>
      </c>
      <c r="O469" s="31">
        <v>0</v>
      </c>
      <c r="P469" s="31">
        <v>0</v>
      </c>
      <c r="Q469" s="31">
        <v>0</v>
      </c>
      <c r="R469" s="31">
        <v>0</v>
      </c>
      <c r="S469" s="31">
        <v>197.5</v>
      </c>
      <c r="T469" s="31"/>
      <c r="U469" s="31">
        <v>1.5</v>
      </c>
      <c r="V469" s="31">
        <v>18</v>
      </c>
      <c r="W469" s="31">
        <v>16</v>
      </c>
      <c r="X469" s="31">
        <v>23.5</v>
      </c>
      <c r="Y469" s="31">
        <v>21</v>
      </c>
      <c r="Z469" s="31">
        <v>25</v>
      </c>
      <c r="AA469" s="31">
        <v>16.5</v>
      </c>
      <c r="AB469" s="31">
        <v>23</v>
      </c>
      <c r="AC469" s="31">
        <v>24</v>
      </c>
      <c r="AD469" s="31">
        <v>19</v>
      </c>
      <c r="AE469" s="31">
        <v>0</v>
      </c>
      <c r="AF469" s="31">
        <v>0</v>
      </c>
      <c r="AG469" s="31">
        <v>0</v>
      </c>
      <c r="AH469" s="31">
        <v>0</v>
      </c>
      <c r="AI469" s="31">
        <v>187.5</v>
      </c>
      <c r="AJ469" s="31"/>
      <c r="AK469" s="31">
        <v>0.5</v>
      </c>
      <c r="AL469" s="31">
        <v>26</v>
      </c>
      <c r="AM469" s="31">
        <v>20</v>
      </c>
      <c r="AN469" s="31">
        <v>16</v>
      </c>
      <c r="AO469" s="31">
        <v>22</v>
      </c>
      <c r="AP469" s="31">
        <v>23</v>
      </c>
      <c r="AQ469" s="31">
        <v>26.5</v>
      </c>
      <c r="AR469" s="31">
        <v>17</v>
      </c>
      <c r="AS469" s="31">
        <v>23.5</v>
      </c>
      <c r="AT469" s="31">
        <v>23</v>
      </c>
      <c r="AU469" s="31">
        <v>0</v>
      </c>
      <c r="AV469" s="31">
        <v>0</v>
      </c>
      <c r="AW469" s="31">
        <v>0</v>
      </c>
      <c r="AX469" s="31">
        <v>0</v>
      </c>
      <c r="AY469" s="31">
        <v>197.5</v>
      </c>
      <c r="AZ469" s="31"/>
      <c r="BA469" s="31">
        <v>1.33</v>
      </c>
      <c r="BB469" s="31">
        <v>20.16</v>
      </c>
      <c r="BC469" s="31">
        <v>19.16</v>
      </c>
      <c r="BD469" s="31">
        <v>20.83</v>
      </c>
      <c r="BE469" s="31">
        <v>22.66</v>
      </c>
      <c r="BF469" s="31"/>
      <c r="BG469">
        <v>4838</v>
      </c>
      <c r="BJ469" s="30">
        <f t="shared" si="49"/>
        <v>195.5</v>
      </c>
      <c r="BK469" s="30">
        <f t="shared" si="50"/>
        <v>186</v>
      </c>
      <c r="BL469" s="30">
        <f t="shared" si="51"/>
        <v>197</v>
      </c>
      <c r="BN469" s="30">
        <f t="shared" si="52"/>
        <v>0</v>
      </c>
      <c r="BO469" s="30">
        <f t="shared" si="53"/>
        <v>0</v>
      </c>
      <c r="BP469" s="30">
        <f t="shared" si="54"/>
        <v>0</v>
      </c>
    </row>
    <row r="470" spans="1:68" x14ac:dyDescent="0.35">
      <c r="A470" s="26" t="s">
        <v>969</v>
      </c>
      <c r="B470" t="s">
        <v>5420</v>
      </c>
      <c r="C470" s="25" t="s">
        <v>10</v>
      </c>
      <c r="E470" s="31">
        <v>6.5</v>
      </c>
      <c r="F470" s="31">
        <v>39</v>
      </c>
      <c r="G470" s="31">
        <v>49</v>
      </c>
      <c r="H470" s="31">
        <v>48</v>
      </c>
      <c r="I470" s="31">
        <v>47.5</v>
      </c>
      <c r="J470" s="31">
        <v>35</v>
      </c>
      <c r="K470" s="31">
        <v>40.5</v>
      </c>
      <c r="L470" s="31">
        <v>43.5</v>
      </c>
      <c r="M470" s="31">
        <v>42</v>
      </c>
      <c r="N470" s="31">
        <v>34</v>
      </c>
      <c r="O470" s="31">
        <v>44.5</v>
      </c>
      <c r="P470" s="31">
        <v>43</v>
      </c>
      <c r="Q470" s="31">
        <v>36.5</v>
      </c>
      <c r="R470" s="31">
        <v>45</v>
      </c>
      <c r="S470" s="31">
        <v>554</v>
      </c>
      <c r="T470" s="31"/>
      <c r="U470" s="31">
        <v>2</v>
      </c>
      <c r="V470" s="31">
        <v>48</v>
      </c>
      <c r="W470" s="31">
        <v>40</v>
      </c>
      <c r="X470" s="31">
        <v>46.5</v>
      </c>
      <c r="Y470" s="31">
        <v>49</v>
      </c>
      <c r="Z470" s="31">
        <v>45.5</v>
      </c>
      <c r="AA470" s="31">
        <v>35.5</v>
      </c>
      <c r="AB470" s="31">
        <v>43.5</v>
      </c>
      <c r="AC470" s="31">
        <v>42.5</v>
      </c>
      <c r="AD470" s="31">
        <v>42.5</v>
      </c>
      <c r="AE470" s="31">
        <v>36</v>
      </c>
      <c r="AF470" s="31">
        <v>46.5</v>
      </c>
      <c r="AG470" s="31">
        <v>38</v>
      </c>
      <c r="AH470" s="31">
        <v>38</v>
      </c>
      <c r="AI470" s="31">
        <v>553.5</v>
      </c>
      <c r="AJ470" s="31"/>
      <c r="AK470" s="31">
        <v>2.25</v>
      </c>
      <c r="AL470" s="31">
        <v>36.5</v>
      </c>
      <c r="AM470" s="31">
        <v>51.5</v>
      </c>
      <c r="AN470" s="31">
        <v>39</v>
      </c>
      <c r="AO470" s="31">
        <v>43.5</v>
      </c>
      <c r="AP470" s="31">
        <v>48.5</v>
      </c>
      <c r="AQ470" s="31">
        <v>43.5</v>
      </c>
      <c r="AR470" s="31">
        <v>40.5</v>
      </c>
      <c r="AS470" s="31">
        <v>45</v>
      </c>
      <c r="AT470" s="31">
        <v>43</v>
      </c>
      <c r="AU470" s="31">
        <v>45.5</v>
      </c>
      <c r="AV470" s="31">
        <v>34.5</v>
      </c>
      <c r="AW470" s="31">
        <v>43.5</v>
      </c>
      <c r="AX470" s="31">
        <v>33.5</v>
      </c>
      <c r="AY470" s="31">
        <v>550.25</v>
      </c>
      <c r="AZ470" s="31"/>
      <c r="BA470" s="31">
        <v>3.58</v>
      </c>
      <c r="BB470" s="31">
        <v>41.16</v>
      </c>
      <c r="BC470" s="31">
        <v>46.83</v>
      </c>
      <c r="BD470" s="31">
        <v>44.5</v>
      </c>
      <c r="BE470" s="31">
        <v>46.66</v>
      </c>
      <c r="BF470" s="31"/>
      <c r="BG470">
        <v>4717</v>
      </c>
      <c r="BJ470" s="30">
        <f t="shared" si="49"/>
        <v>547.5</v>
      </c>
      <c r="BK470" s="30">
        <f t="shared" si="50"/>
        <v>551.5</v>
      </c>
      <c r="BL470" s="30">
        <f t="shared" si="51"/>
        <v>548</v>
      </c>
      <c r="BN470" s="30">
        <f t="shared" si="52"/>
        <v>0</v>
      </c>
      <c r="BO470" s="30">
        <f t="shared" si="53"/>
        <v>0</v>
      </c>
      <c r="BP470" s="30">
        <f t="shared" si="54"/>
        <v>0</v>
      </c>
    </row>
    <row r="471" spans="1:68" x14ac:dyDescent="0.35">
      <c r="A471" s="26" t="s">
        <v>971</v>
      </c>
      <c r="B471" t="s">
        <v>5411</v>
      </c>
      <c r="C471" s="25" t="s">
        <v>10</v>
      </c>
      <c r="E471" s="31">
        <v>3.5</v>
      </c>
      <c r="F471" s="31">
        <v>39.5</v>
      </c>
      <c r="G471" s="31">
        <v>37</v>
      </c>
      <c r="H471" s="31">
        <v>36</v>
      </c>
      <c r="I471" s="31">
        <v>49.5</v>
      </c>
      <c r="J471" s="31">
        <v>40.5</v>
      </c>
      <c r="K471" s="31">
        <v>60.5</v>
      </c>
      <c r="L471" s="31">
        <v>48</v>
      </c>
      <c r="M471" s="31">
        <v>58</v>
      </c>
      <c r="N471" s="31">
        <v>56.5</v>
      </c>
      <c r="O471" s="31">
        <v>45.5</v>
      </c>
      <c r="P471" s="31">
        <v>50.5</v>
      </c>
      <c r="Q471" s="31">
        <v>61</v>
      </c>
      <c r="R471" s="31">
        <v>67</v>
      </c>
      <c r="S471" s="31">
        <v>653</v>
      </c>
      <c r="T471" s="31"/>
      <c r="U471" s="31">
        <v>4.25</v>
      </c>
      <c r="V471" s="31">
        <v>45</v>
      </c>
      <c r="W471" s="31">
        <v>38.5</v>
      </c>
      <c r="X471" s="31">
        <v>35.5</v>
      </c>
      <c r="Y471" s="31">
        <v>38</v>
      </c>
      <c r="Z471" s="31">
        <v>50</v>
      </c>
      <c r="AA471" s="31">
        <v>39</v>
      </c>
      <c r="AB471" s="31">
        <v>62.5</v>
      </c>
      <c r="AC471" s="31">
        <v>47</v>
      </c>
      <c r="AD471" s="31">
        <v>58.5</v>
      </c>
      <c r="AE471" s="31">
        <v>56.5</v>
      </c>
      <c r="AF471" s="31">
        <v>45.5</v>
      </c>
      <c r="AG471" s="31">
        <v>49</v>
      </c>
      <c r="AH471" s="31">
        <v>57</v>
      </c>
      <c r="AI471" s="31">
        <v>626.25</v>
      </c>
      <c r="AJ471" s="31"/>
      <c r="AK471" s="31">
        <v>6.5</v>
      </c>
      <c r="AL471" s="31">
        <v>37</v>
      </c>
      <c r="AM471" s="31">
        <v>44</v>
      </c>
      <c r="AN471" s="31">
        <v>42</v>
      </c>
      <c r="AO471" s="31">
        <v>35.5</v>
      </c>
      <c r="AP471" s="31">
        <v>35</v>
      </c>
      <c r="AQ471" s="31">
        <v>45.5</v>
      </c>
      <c r="AR471" s="31">
        <v>36</v>
      </c>
      <c r="AS471" s="31">
        <v>62</v>
      </c>
      <c r="AT471" s="31">
        <v>49</v>
      </c>
      <c r="AU471" s="31">
        <v>54.5</v>
      </c>
      <c r="AV471" s="31">
        <v>54.5</v>
      </c>
      <c r="AW471" s="31">
        <v>43.5</v>
      </c>
      <c r="AX471" s="31">
        <v>40.5</v>
      </c>
      <c r="AY471" s="31">
        <v>585.5</v>
      </c>
      <c r="AZ471" s="31"/>
      <c r="BA471" s="31">
        <v>4.75</v>
      </c>
      <c r="BB471" s="31">
        <v>40.5</v>
      </c>
      <c r="BC471" s="31">
        <v>39.83</v>
      </c>
      <c r="BD471" s="31">
        <v>37.83</v>
      </c>
      <c r="BE471" s="31">
        <v>41</v>
      </c>
      <c r="BF471" s="31"/>
      <c r="BG471">
        <v>435</v>
      </c>
      <c r="BJ471" s="30">
        <f t="shared" si="49"/>
        <v>649.5</v>
      </c>
      <c r="BK471" s="30">
        <f t="shared" si="50"/>
        <v>622</v>
      </c>
      <c r="BL471" s="30">
        <f t="shared" si="51"/>
        <v>579</v>
      </c>
      <c r="BN471" s="30">
        <f t="shared" si="52"/>
        <v>0</v>
      </c>
      <c r="BO471" s="30">
        <f t="shared" si="53"/>
        <v>0</v>
      </c>
      <c r="BP471" s="30">
        <f t="shared" si="54"/>
        <v>0</v>
      </c>
    </row>
    <row r="472" spans="1:68" x14ac:dyDescent="0.35">
      <c r="A472" s="26" t="s">
        <v>973</v>
      </c>
      <c r="B472" t="s">
        <v>5402</v>
      </c>
      <c r="C472" s="25" t="s">
        <v>10</v>
      </c>
      <c r="E472" s="31">
        <v>9</v>
      </c>
      <c r="F472" s="31">
        <v>170.5</v>
      </c>
      <c r="G472" s="31">
        <v>140</v>
      </c>
      <c r="H472" s="31">
        <v>148</v>
      </c>
      <c r="I472" s="31">
        <v>150.5</v>
      </c>
      <c r="J472" s="31">
        <v>147.5</v>
      </c>
      <c r="K472" s="31">
        <v>147</v>
      </c>
      <c r="L472" s="31">
        <v>126.5</v>
      </c>
      <c r="M472" s="31">
        <v>164</v>
      </c>
      <c r="N472" s="31">
        <v>167.5</v>
      </c>
      <c r="O472" s="31">
        <v>179.5</v>
      </c>
      <c r="P472" s="31">
        <v>153</v>
      </c>
      <c r="Q472" s="31">
        <v>137.5</v>
      </c>
      <c r="R472" s="31">
        <v>129.5</v>
      </c>
      <c r="S472" s="31">
        <v>1970</v>
      </c>
      <c r="T472" s="31"/>
      <c r="U472" s="31">
        <v>11.75</v>
      </c>
      <c r="V472" s="31">
        <v>127</v>
      </c>
      <c r="W472" s="31">
        <v>157.5</v>
      </c>
      <c r="X472" s="31">
        <v>136</v>
      </c>
      <c r="Y472" s="31">
        <v>147</v>
      </c>
      <c r="Z472" s="31">
        <v>144</v>
      </c>
      <c r="AA472" s="31">
        <v>144.5</v>
      </c>
      <c r="AB472" s="31">
        <v>153.5</v>
      </c>
      <c r="AC472" s="31">
        <v>135.5</v>
      </c>
      <c r="AD472" s="31">
        <v>157</v>
      </c>
      <c r="AE472" s="31">
        <v>167</v>
      </c>
      <c r="AF472" s="31">
        <v>176.5</v>
      </c>
      <c r="AG472" s="31">
        <v>144.5</v>
      </c>
      <c r="AH472" s="31">
        <v>136</v>
      </c>
      <c r="AI472" s="31">
        <v>1937.75</v>
      </c>
      <c r="AJ472" s="31"/>
      <c r="AK472" s="31">
        <v>9.25</v>
      </c>
      <c r="AL472" s="31">
        <v>150</v>
      </c>
      <c r="AM472" s="31">
        <v>127.5</v>
      </c>
      <c r="AN472" s="31">
        <v>161</v>
      </c>
      <c r="AO472" s="31">
        <v>139</v>
      </c>
      <c r="AP472" s="31">
        <v>144.5</v>
      </c>
      <c r="AQ472" s="31">
        <v>150</v>
      </c>
      <c r="AR472" s="31">
        <v>155.5</v>
      </c>
      <c r="AS472" s="31">
        <v>173</v>
      </c>
      <c r="AT472" s="31">
        <v>132</v>
      </c>
      <c r="AU472" s="31">
        <v>157</v>
      </c>
      <c r="AV472" s="31">
        <v>149.5</v>
      </c>
      <c r="AW472" s="31">
        <v>161.5</v>
      </c>
      <c r="AX472" s="31">
        <v>133.5</v>
      </c>
      <c r="AY472" s="31">
        <v>1943.25</v>
      </c>
      <c r="AZ472" s="31"/>
      <c r="BA472" s="31">
        <v>10</v>
      </c>
      <c r="BB472" s="31">
        <v>149.16</v>
      </c>
      <c r="BC472" s="31">
        <v>141.66</v>
      </c>
      <c r="BD472" s="31">
        <v>148.33000000000001</v>
      </c>
      <c r="BE472" s="31">
        <v>145.5</v>
      </c>
      <c r="BF472" s="31"/>
      <c r="BG472">
        <v>4130</v>
      </c>
      <c r="BJ472" s="30">
        <f t="shared" si="49"/>
        <v>1961</v>
      </c>
      <c r="BK472" s="30">
        <f t="shared" si="50"/>
        <v>1926</v>
      </c>
      <c r="BL472" s="30">
        <f t="shared" si="51"/>
        <v>1934</v>
      </c>
      <c r="BN472" s="30">
        <f t="shared" si="52"/>
        <v>0</v>
      </c>
      <c r="BO472" s="30">
        <f t="shared" si="53"/>
        <v>0</v>
      </c>
      <c r="BP472" s="30">
        <f t="shared" si="54"/>
        <v>0</v>
      </c>
    </row>
    <row r="473" spans="1:68" x14ac:dyDescent="0.35">
      <c r="A473" s="26" t="s">
        <v>975</v>
      </c>
      <c r="B473" t="s">
        <v>5392</v>
      </c>
      <c r="C473" s="25" t="s">
        <v>10</v>
      </c>
      <c r="E473" s="31">
        <v>4.25</v>
      </c>
      <c r="F473" s="31">
        <v>66</v>
      </c>
      <c r="G473" s="31">
        <v>58.5</v>
      </c>
      <c r="H473" s="31">
        <v>69</v>
      </c>
      <c r="I473" s="31">
        <v>71.5</v>
      </c>
      <c r="J473" s="31">
        <v>77.5</v>
      </c>
      <c r="K473" s="31">
        <v>77</v>
      </c>
      <c r="L473" s="31">
        <v>86</v>
      </c>
      <c r="M473" s="31">
        <v>57</v>
      </c>
      <c r="N473" s="31">
        <v>76</v>
      </c>
      <c r="O473" s="31">
        <v>85.5</v>
      </c>
      <c r="P473" s="31">
        <v>97.5</v>
      </c>
      <c r="Q473" s="31">
        <v>84.5</v>
      </c>
      <c r="R473" s="31">
        <v>83</v>
      </c>
      <c r="S473" s="31">
        <v>993.25</v>
      </c>
      <c r="T473" s="31"/>
      <c r="U473" s="31">
        <v>3.5</v>
      </c>
      <c r="V473" s="31">
        <v>55.75</v>
      </c>
      <c r="W473" s="31">
        <v>56</v>
      </c>
      <c r="X473" s="31">
        <v>58.5</v>
      </c>
      <c r="Y473" s="31">
        <v>69.5</v>
      </c>
      <c r="Z473" s="31">
        <v>71</v>
      </c>
      <c r="AA473" s="31">
        <v>80.5</v>
      </c>
      <c r="AB473" s="31">
        <v>77.5</v>
      </c>
      <c r="AC473" s="31">
        <v>83.5</v>
      </c>
      <c r="AD473" s="31">
        <v>56.5</v>
      </c>
      <c r="AE473" s="31">
        <v>79.5</v>
      </c>
      <c r="AF473" s="31">
        <v>79.5</v>
      </c>
      <c r="AG473" s="31">
        <v>87</v>
      </c>
      <c r="AH473" s="31">
        <v>83.5</v>
      </c>
      <c r="AI473" s="31">
        <v>941.75</v>
      </c>
      <c r="AJ473" s="31"/>
      <c r="AK473" s="31">
        <v>9</v>
      </c>
      <c r="AL473" s="31">
        <v>59.5</v>
      </c>
      <c r="AM473" s="31">
        <v>55</v>
      </c>
      <c r="AN473" s="31">
        <v>61.5</v>
      </c>
      <c r="AO473" s="31">
        <v>56.5</v>
      </c>
      <c r="AP473" s="31">
        <v>70.5</v>
      </c>
      <c r="AQ473" s="31">
        <v>73</v>
      </c>
      <c r="AR473" s="31">
        <v>80</v>
      </c>
      <c r="AS473" s="31">
        <v>83.5</v>
      </c>
      <c r="AT473" s="31">
        <v>82.5</v>
      </c>
      <c r="AU473" s="31">
        <v>52.5</v>
      </c>
      <c r="AV473" s="31">
        <v>79</v>
      </c>
      <c r="AW473" s="31">
        <v>74.5</v>
      </c>
      <c r="AX473" s="31">
        <v>80.5</v>
      </c>
      <c r="AY473" s="31">
        <v>917.5</v>
      </c>
      <c r="AZ473" s="31"/>
      <c r="BA473" s="31">
        <v>5.58</v>
      </c>
      <c r="BB473" s="31">
        <v>60.41</v>
      </c>
      <c r="BC473" s="31">
        <v>56.5</v>
      </c>
      <c r="BD473" s="31">
        <v>63</v>
      </c>
      <c r="BE473" s="31">
        <v>65.83</v>
      </c>
      <c r="BF473" s="31"/>
      <c r="BG473">
        <v>3790</v>
      </c>
      <c r="BJ473" s="30">
        <f t="shared" si="49"/>
        <v>989</v>
      </c>
      <c r="BK473" s="30">
        <f t="shared" si="50"/>
        <v>938.25</v>
      </c>
      <c r="BL473" s="30">
        <f t="shared" si="51"/>
        <v>908.5</v>
      </c>
      <c r="BN473" s="30">
        <f t="shared" si="52"/>
        <v>0</v>
      </c>
      <c r="BO473" s="30">
        <f t="shared" si="53"/>
        <v>0</v>
      </c>
      <c r="BP473" s="30">
        <f t="shared" si="54"/>
        <v>0</v>
      </c>
    </row>
    <row r="474" spans="1:68" x14ac:dyDescent="0.35">
      <c r="A474" s="26" t="s">
        <v>979</v>
      </c>
      <c r="B474" t="s">
        <v>5382</v>
      </c>
      <c r="C474" s="25" t="s">
        <v>108</v>
      </c>
      <c r="E474" s="31">
        <v>2</v>
      </c>
      <c r="F474" s="31">
        <v>6</v>
      </c>
      <c r="G474" s="31">
        <v>7</v>
      </c>
      <c r="H474" s="31">
        <v>7</v>
      </c>
      <c r="I474" s="31">
        <v>9</v>
      </c>
      <c r="J474" s="31">
        <v>8</v>
      </c>
      <c r="K474" s="31">
        <v>6</v>
      </c>
      <c r="L474" s="31">
        <v>8</v>
      </c>
      <c r="M474" s="31">
        <v>7</v>
      </c>
      <c r="N474" s="31">
        <v>11.5</v>
      </c>
      <c r="O474" s="31">
        <v>0</v>
      </c>
      <c r="P474" s="31">
        <v>0</v>
      </c>
      <c r="Q474" s="31">
        <v>0</v>
      </c>
      <c r="R474" s="31">
        <v>0</v>
      </c>
      <c r="S474" s="31">
        <v>71.5</v>
      </c>
      <c r="T474" s="31"/>
      <c r="U474" s="31">
        <v>1.75</v>
      </c>
      <c r="V474" s="31">
        <v>11</v>
      </c>
      <c r="W474" s="31">
        <v>5.5</v>
      </c>
      <c r="X474" s="31">
        <v>7</v>
      </c>
      <c r="Y474" s="31">
        <v>10</v>
      </c>
      <c r="Z474" s="31">
        <v>9</v>
      </c>
      <c r="AA474" s="31">
        <v>7.5</v>
      </c>
      <c r="AB474" s="31">
        <v>6</v>
      </c>
      <c r="AC474" s="31">
        <v>8</v>
      </c>
      <c r="AD474" s="31">
        <v>8</v>
      </c>
      <c r="AE474" s="31">
        <v>0</v>
      </c>
      <c r="AF474" s="31">
        <v>0</v>
      </c>
      <c r="AG474" s="31">
        <v>0</v>
      </c>
      <c r="AH474" s="31">
        <v>0</v>
      </c>
      <c r="AI474" s="31">
        <v>73.75</v>
      </c>
      <c r="AJ474" s="31"/>
      <c r="AK474" s="31">
        <v>1</v>
      </c>
      <c r="AL474" s="31">
        <v>5.5</v>
      </c>
      <c r="AM474" s="31">
        <v>11</v>
      </c>
      <c r="AN474" s="31">
        <v>5</v>
      </c>
      <c r="AO474" s="31">
        <v>7</v>
      </c>
      <c r="AP474" s="31">
        <v>8.5</v>
      </c>
      <c r="AQ474" s="31">
        <v>9</v>
      </c>
      <c r="AR474" s="31">
        <v>8</v>
      </c>
      <c r="AS474" s="31">
        <v>6</v>
      </c>
      <c r="AT474" s="31">
        <v>9</v>
      </c>
      <c r="AU474" s="31">
        <v>0</v>
      </c>
      <c r="AV474" s="31">
        <v>0</v>
      </c>
      <c r="AW474" s="31">
        <v>0</v>
      </c>
      <c r="AX474" s="31">
        <v>0</v>
      </c>
      <c r="AY474" s="31">
        <v>70</v>
      </c>
      <c r="AZ474" s="31"/>
      <c r="BA474" s="31">
        <v>1.58</v>
      </c>
      <c r="BB474" s="31">
        <v>7.5</v>
      </c>
      <c r="BC474" s="31">
        <v>7.83</v>
      </c>
      <c r="BD474" s="31">
        <v>6.33</v>
      </c>
      <c r="BE474" s="31">
        <v>8.66</v>
      </c>
      <c r="BF474" s="31"/>
      <c r="BG474">
        <v>6502</v>
      </c>
      <c r="BJ474" s="30">
        <f t="shared" si="49"/>
        <v>69.5</v>
      </c>
      <c r="BK474" s="30">
        <f t="shared" si="50"/>
        <v>72</v>
      </c>
      <c r="BL474" s="30">
        <f t="shared" si="51"/>
        <v>69</v>
      </c>
      <c r="BN474" s="30">
        <f t="shared" si="52"/>
        <v>0</v>
      </c>
      <c r="BO474" s="30">
        <f t="shared" si="53"/>
        <v>0</v>
      </c>
      <c r="BP474" s="30">
        <f t="shared" si="54"/>
        <v>0</v>
      </c>
    </row>
    <row r="475" spans="1:68" x14ac:dyDescent="0.35">
      <c r="A475" s="26" t="s">
        <v>982</v>
      </c>
      <c r="B475" t="s">
        <v>5378</v>
      </c>
      <c r="C475" s="25" t="s">
        <v>108</v>
      </c>
      <c r="E475" s="31">
        <v>0.5</v>
      </c>
      <c r="F475" s="31">
        <v>9</v>
      </c>
      <c r="G475" s="31">
        <v>6</v>
      </c>
      <c r="H475" s="31">
        <v>11</v>
      </c>
      <c r="I475" s="31">
        <v>9.5</v>
      </c>
      <c r="J475" s="31">
        <v>11</v>
      </c>
      <c r="K475" s="31">
        <v>8.5</v>
      </c>
      <c r="L475" s="31">
        <v>9</v>
      </c>
      <c r="M475" s="31">
        <v>10</v>
      </c>
      <c r="N475" s="31">
        <v>8.5</v>
      </c>
      <c r="O475" s="31">
        <v>0</v>
      </c>
      <c r="P475" s="31">
        <v>0</v>
      </c>
      <c r="Q475" s="31">
        <v>0</v>
      </c>
      <c r="R475" s="31">
        <v>0</v>
      </c>
      <c r="S475" s="31">
        <v>83</v>
      </c>
      <c r="T475" s="31"/>
      <c r="U475" s="31">
        <v>0.5</v>
      </c>
      <c r="V475" s="31">
        <v>5</v>
      </c>
      <c r="W475" s="31">
        <v>9</v>
      </c>
      <c r="X475" s="31">
        <v>8</v>
      </c>
      <c r="Y475" s="31">
        <v>12</v>
      </c>
      <c r="Z475" s="31">
        <v>9</v>
      </c>
      <c r="AA475" s="31">
        <v>11</v>
      </c>
      <c r="AB475" s="31">
        <v>9</v>
      </c>
      <c r="AC475" s="31">
        <v>10</v>
      </c>
      <c r="AD475" s="31">
        <v>9.5</v>
      </c>
      <c r="AE475" s="31">
        <v>0</v>
      </c>
      <c r="AF475" s="31">
        <v>0</v>
      </c>
      <c r="AG475" s="31">
        <v>0</v>
      </c>
      <c r="AH475" s="31">
        <v>0</v>
      </c>
      <c r="AI475" s="31">
        <v>83</v>
      </c>
      <c r="AJ475" s="31"/>
      <c r="AK475" s="31">
        <v>0.75</v>
      </c>
      <c r="AL475" s="31">
        <v>6</v>
      </c>
      <c r="AM475" s="31">
        <v>7</v>
      </c>
      <c r="AN475" s="31">
        <v>6</v>
      </c>
      <c r="AO475" s="31">
        <v>8</v>
      </c>
      <c r="AP475" s="31">
        <v>10.5</v>
      </c>
      <c r="AQ475" s="31">
        <v>11</v>
      </c>
      <c r="AR475" s="31">
        <v>10</v>
      </c>
      <c r="AS475" s="31">
        <v>11</v>
      </c>
      <c r="AT475" s="31">
        <v>9.5</v>
      </c>
      <c r="AU475" s="31">
        <v>0</v>
      </c>
      <c r="AV475" s="31">
        <v>0</v>
      </c>
      <c r="AW475" s="31">
        <v>0</v>
      </c>
      <c r="AX475" s="31">
        <v>0</v>
      </c>
      <c r="AY475" s="31">
        <v>79.75</v>
      </c>
      <c r="AZ475" s="31"/>
      <c r="BA475" s="31">
        <v>0.57999999999999996</v>
      </c>
      <c r="BB475" s="31">
        <v>6.66</v>
      </c>
      <c r="BC475" s="31">
        <v>7.33</v>
      </c>
      <c r="BD475" s="31">
        <v>8.33</v>
      </c>
      <c r="BE475" s="31">
        <v>9.83</v>
      </c>
      <c r="BF475" s="31"/>
      <c r="BG475">
        <v>10353</v>
      </c>
      <c r="BJ475" s="30">
        <f t="shared" si="49"/>
        <v>82.5</v>
      </c>
      <c r="BK475" s="30">
        <f t="shared" si="50"/>
        <v>82.5</v>
      </c>
      <c r="BL475" s="30">
        <f t="shared" si="51"/>
        <v>79</v>
      </c>
      <c r="BN475" s="30">
        <f t="shared" si="52"/>
        <v>0</v>
      </c>
      <c r="BO475" s="30">
        <f t="shared" si="53"/>
        <v>0</v>
      </c>
      <c r="BP475" s="30">
        <f t="shared" si="54"/>
        <v>0</v>
      </c>
    </row>
    <row r="476" spans="1:68" x14ac:dyDescent="0.35">
      <c r="A476" s="26" t="s">
        <v>984</v>
      </c>
      <c r="B476" t="s">
        <v>5368</v>
      </c>
      <c r="C476" s="25" t="s">
        <v>108</v>
      </c>
      <c r="E476" s="31">
        <v>2.5</v>
      </c>
      <c r="F476" s="31">
        <v>20.5</v>
      </c>
      <c r="G476" s="31">
        <v>22</v>
      </c>
      <c r="H476" s="31">
        <v>19.5</v>
      </c>
      <c r="I476" s="31">
        <v>29.5</v>
      </c>
      <c r="J476" s="31">
        <v>18.5</v>
      </c>
      <c r="K476" s="31">
        <v>15</v>
      </c>
      <c r="L476" s="31">
        <v>21.5</v>
      </c>
      <c r="M476" s="31">
        <v>24.5</v>
      </c>
      <c r="N476" s="31">
        <v>20.5</v>
      </c>
      <c r="O476" s="31">
        <v>0</v>
      </c>
      <c r="P476" s="31">
        <v>0</v>
      </c>
      <c r="Q476" s="31">
        <v>0</v>
      </c>
      <c r="R476" s="31">
        <v>0</v>
      </c>
      <c r="S476" s="31">
        <v>194</v>
      </c>
      <c r="T476" s="31"/>
      <c r="U476" s="31">
        <v>2.5</v>
      </c>
      <c r="V476" s="31">
        <v>19.5</v>
      </c>
      <c r="W476" s="31">
        <v>20.5</v>
      </c>
      <c r="X476" s="31">
        <v>19</v>
      </c>
      <c r="Y476" s="31">
        <v>19</v>
      </c>
      <c r="Z476" s="31">
        <v>24.5</v>
      </c>
      <c r="AA476" s="31">
        <v>18.5</v>
      </c>
      <c r="AB476" s="31">
        <v>15</v>
      </c>
      <c r="AC476" s="31">
        <v>23</v>
      </c>
      <c r="AD476" s="31">
        <v>20</v>
      </c>
      <c r="AE476" s="31">
        <v>0</v>
      </c>
      <c r="AF476" s="31">
        <v>0</v>
      </c>
      <c r="AG476" s="31">
        <v>0</v>
      </c>
      <c r="AH476" s="31">
        <v>0</v>
      </c>
      <c r="AI476" s="31">
        <v>181.5</v>
      </c>
      <c r="AJ476" s="31"/>
      <c r="AK476" s="31">
        <v>2.25</v>
      </c>
      <c r="AL476" s="31">
        <v>17</v>
      </c>
      <c r="AM476" s="31">
        <v>21</v>
      </c>
      <c r="AN476" s="31">
        <v>23</v>
      </c>
      <c r="AO476" s="31">
        <v>19.5</v>
      </c>
      <c r="AP476" s="31">
        <v>17</v>
      </c>
      <c r="AQ476" s="31">
        <v>22</v>
      </c>
      <c r="AR476" s="31">
        <v>21</v>
      </c>
      <c r="AS476" s="31">
        <v>13</v>
      </c>
      <c r="AT476" s="31">
        <v>24</v>
      </c>
      <c r="AU476" s="31">
        <v>0</v>
      </c>
      <c r="AV476" s="31">
        <v>0</v>
      </c>
      <c r="AW476" s="31">
        <v>0</v>
      </c>
      <c r="AX476" s="31">
        <v>0</v>
      </c>
      <c r="AY476" s="31">
        <v>179.75</v>
      </c>
      <c r="AZ476" s="31"/>
      <c r="BA476" s="31">
        <v>2.41</v>
      </c>
      <c r="BB476" s="31">
        <v>19</v>
      </c>
      <c r="BC476" s="31">
        <v>21.16</v>
      </c>
      <c r="BD476" s="31">
        <v>20.5</v>
      </c>
      <c r="BE476" s="31">
        <v>22.66</v>
      </c>
      <c r="BF476" s="31"/>
      <c r="BG476">
        <v>11724</v>
      </c>
      <c r="BJ476" s="30">
        <f t="shared" si="49"/>
        <v>191.5</v>
      </c>
      <c r="BK476" s="30">
        <f t="shared" si="50"/>
        <v>179</v>
      </c>
      <c r="BL476" s="30">
        <f t="shared" si="51"/>
        <v>177.5</v>
      </c>
      <c r="BN476" s="30">
        <f t="shared" si="52"/>
        <v>0</v>
      </c>
      <c r="BO476" s="30">
        <f t="shared" si="53"/>
        <v>0</v>
      </c>
      <c r="BP476" s="30">
        <f t="shared" si="54"/>
        <v>0</v>
      </c>
    </row>
    <row r="477" spans="1:68" x14ac:dyDescent="0.35">
      <c r="A477" s="26" t="s">
        <v>986</v>
      </c>
      <c r="B477" t="s">
        <v>5359</v>
      </c>
      <c r="C477" s="25" t="s">
        <v>108</v>
      </c>
      <c r="E477" s="31">
        <v>1</v>
      </c>
      <c r="F477" s="31">
        <v>6.5</v>
      </c>
      <c r="G477" s="31">
        <v>11</v>
      </c>
      <c r="H477" s="31">
        <v>5</v>
      </c>
      <c r="I477" s="31">
        <v>5</v>
      </c>
      <c r="J477" s="31">
        <v>9</v>
      </c>
      <c r="K477" s="31">
        <v>7</v>
      </c>
      <c r="L477" s="31">
        <v>7</v>
      </c>
      <c r="M477" s="31">
        <v>2</v>
      </c>
      <c r="N477" s="31">
        <v>7</v>
      </c>
      <c r="O477" s="31">
        <v>0</v>
      </c>
      <c r="P477" s="31">
        <v>0</v>
      </c>
      <c r="Q477" s="31">
        <v>0</v>
      </c>
      <c r="R477" s="31">
        <v>0</v>
      </c>
      <c r="S477" s="31">
        <v>60.5</v>
      </c>
      <c r="T477" s="31"/>
      <c r="U477" s="31">
        <v>0.25</v>
      </c>
      <c r="V477" s="31">
        <v>6.5</v>
      </c>
      <c r="W477" s="31">
        <v>6</v>
      </c>
      <c r="X477" s="31">
        <v>9</v>
      </c>
      <c r="Y477" s="31">
        <v>5.5</v>
      </c>
      <c r="Z477" s="31">
        <v>6</v>
      </c>
      <c r="AA477" s="31">
        <v>9.5</v>
      </c>
      <c r="AB477" s="31">
        <v>6.5</v>
      </c>
      <c r="AC477" s="31">
        <v>6.5</v>
      </c>
      <c r="AD477" s="31">
        <v>1</v>
      </c>
      <c r="AE477" s="31">
        <v>0</v>
      </c>
      <c r="AF477" s="31">
        <v>0</v>
      </c>
      <c r="AG477" s="31">
        <v>0</v>
      </c>
      <c r="AH477" s="31">
        <v>0</v>
      </c>
      <c r="AI477" s="31">
        <v>56.75</v>
      </c>
      <c r="AJ477" s="31"/>
      <c r="AK477" s="31">
        <v>0.5</v>
      </c>
      <c r="AL477" s="31">
        <v>3</v>
      </c>
      <c r="AM477" s="31">
        <v>9</v>
      </c>
      <c r="AN477" s="31">
        <v>6</v>
      </c>
      <c r="AO477" s="31">
        <v>7</v>
      </c>
      <c r="AP477" s="31">
        <v>6</v>
      </c>
      <c r="AQ477" s="31">
        <v>7</v>
      </c>
      <c r="AR477" s="31">
        <v>10</v>
      </c>
      <c r="AS477" s="31">
        <v>6</v>
      </c>
      <c r="AT477" s="31">
        <v>6.5</v>
      </c>
      <c r="AU477" s="31">
        <v>0</v>
      </c>
      <c r="AV477" s="31">
        <v>0</v>
      </c>
      <c r="AW477" s="31">
        <v>0</v>
      </c>
      <c r="AX477" s="31">
        <v>0</v>
      </c>
      <c r="AY477" s="31">
        <v>61</v>
      </c>
      <c r="AZ477" s="31"/>
      <c r="BA477" s="31">
        <v>0.57999999999999996</v>
      </c>
      <c r="BB477" s="31">
        <v>5.33</v>
      </c>
      <c r="BC477" s="31">
        <v>8.66</v>
      </c>
      <c r="BD477" s="31">
        <v>6.66</v>
      </c>
      <c r="BE477" s="31">
        <v>5.83</v>
      </c>
      <c r="BF477" s="31"/>
      <c r="BG477">
        <v>13232</v>
      </c>
      <c r="BJ477" s="30">
        <f t="shared" si="49"/>
        <v>59.5</v>
      </c>
      <c r="BK477" s="30">
        <f t="shared" si="50"/>
        <v>56.5</v>
      </c>
      <c r="BL477" s="30">
        <f t="shared" si="51"/>
        <v>60.5</v>
      </c>
      <c r="BN477" s="30">
        <f t="shared" si="52"/>
        <v>0</v>
      </c>
      <c r="BO477" s="30">
        <f t="shared" si="53"/>
        <v>0</v>
      </c>
      <c r="BP477" s="30">
        <f t="shared" si="54"/>
        <v>0</v>
      </c>
    </row>
    <row r="478" spans="1:68" x14ac:dyDescent="0.35">
      <c r="A478" s="26" t="s">
        <v>988</v>
      </c>
      <c r="B478" t="s">
        <v>5351</v>
      </c>
      <c r="C478" s="25" t="s">
        <v>108</v>
      </c>
      <c r="E478" s="31">
        <v>6.75</v>
      </c>
      <c r="F478" s="31">
        <v>47.5</v>
      </c>
      <c r="G478" s="31">
        <v>65.5</v>
      </c>
      <c r="H478" s="31">
        <v>55</v>
      </c>
      <c r="I478" s="31">
        <v>54</v>
      </c>
      <c r="J478" s="31">
        <v>69.5</v>
      </c>
      <c r="K478" s="31">
        <v>65</v>
      </c>
      <c r="L478" s="31">
        <v>77</v>
      </c>
      <c r="M478" s="31">
        <v>62.5</v>
      </c>
      <c r="N478" s="31">
        <v>81</v>
      </c>
      <c r="O478" s="31">
        <v>0</v>
      </c>
      <c r="P478" s="31">
        <v>0</v>
      </c>
      <c r="Q478" s="31">
        <v>0</v>
      </c>
      <c r="R478" s="31">
        <v>0</v>
      </c>
      <c r="S478" s="31">
        <v>583.75</v>
      </c>
      <c r="T478" s="31"/>
      <c r="U478" s="31">
        <v>5</v>
      </c>
      <c r="V478" s="31">
        <v>60</v>
      </c>
      <c r="W478" s="31">
        <v>44.5</v>
      </c>
      <c r="X478" s="31">
        <v>66</v>
      </c>
      <c r="Y478" s="31">
        <v>55</v>
      </c>
      <c r="Z478" s="31">
        <v>56</v>
      </c>
      <c r="AA478" s="31">
        <v>70</v>
      </c>
      <c r="AB478" s="31">
        <v>68</v>
      </c>
      <c r="AC478" s="31">
        <v>77.5</v>
      </c>
      <c r="AD478" s="31">
        <v>68</v>
      </c>
      <c r="AE478" s="31">
        <v>0</v>
      </c>
      <c r="AF478" s="31">
        <v>0</v>
      </c>
      <c r="AG478" s="31">
        <v>0</v>
      </c>
      <c r="AH478" s="31">
        <v>0</v>
      </c>
      <c r="AI478" s="31">
        <v>570</v>
      </c>
      <c r="AJ478" s="31"/>
      <c r="AK478" s="31">
        <v>4.75</v>
      </c>
      <c r="AL478" s="31">
        <v>72</v>
      </c>
      <c r="AM478" s="31">
        <v>59.5</v>
      </c>
      <c r="AN478" s="31">
        <v>50.5</v>
      </c>
      <c r="AO478" s="31">
        <v>65</v>
      </c>
      <c r="AP478" s="31">
        <v>57.5</v>
      </c>
      <c r="AQ478" s="31">
        <v>56.5</v>
      </c>
      <c r="AR478" s="31">
        <v>75.5</v>
      </c>
      <c r="AS478" s="31">
        <v>73.5</v>
      </c>
      <c r="AT478" s="31">
        <v>77.5</v>
      </c>
      <c r="AU478" s="31">
        <v>0</v>
      </c>
      <c r="AV478" s="31">
        <v>0</v>
      </c>
      <c r="AW478" s="31">
        <v>0</v>
      </c>
      <c r="AX478" s="31">
        <v>0</v>
      </c>
      <c r="AY478" s="31">
        <v>592.25</v>
      </c>
      <c r="AZ478" s="31"/>
      <c r="BA478" s="31">
        <v>5.5</v>
      </c>
      <c r="BB478" s="31">
        <v>59.83</v>
      </c>
      <c r="BC478" s="31">
        <v>56.5</v>
      </c>
      <c r="BD478" s="31">
        <v>57.16</v>
      </c>
      <c r="BE478" s="31">
        <v>58</v>
      </c>
      <c r="BF478" s="31"/>
      <c r="BG478">
        <v>5208</v>
      </c>
      <c r="BJ478" s="30">
        <f t="shared" si="49"/>
        <v>577</v>
      </c>
      <c r="BK478" s="30">
        <f t="shared" si="50"/>
        <v>565</v>
      </c>
      <c r="BL478" s="30">
        <f t="shared" si="51"/>
        <v>587.5</v>
      </c>
      <c r="BN478" s="30">
        <f t="shared" si="52"/>
        <v>0</v>
      </c>
      <c r="BO478" s="30">
        <f t="shared" si="53"/>
        <v>0</v>
      </c>
      <c r="BP478" s="30">
        <f t="shared" si="54"/>
        <v>0</v>
      </c>
    </row>
    <row r="479" spans="1:68" x14ac:dyDescent="0.35">
      <c r="A479" s="26" t="s">
        <v>990</v>
      </c>
      <c r="B479" t="s">
        <v>5343</v>
      </c>
      <c r="C479" s="25" t="s">
        <v>10</v>
      </c>
      <c r="E479" s="31">
        <v>2</v>
      </c>
      <c r="F479" s="31">
        <v>27</v>
      </c>
      <c r="G479" s="31">
        <v>26</v>
      </c>
      <c r="H479" s="31">
        <v>33</v>
      </c>
      <c r="I479" s="31">
        <v>32.5</v>
      </c>
      <c r="J479" s="31">
        <v>30</v>
      </c>
      <c r="K479" s="31">
        <v>37.5</v>
      </c>
      <c r="L479" s="31">
        <v>29.5</v>
      </c>
      <c r="M479" s="31">
        <v>22.5</v>
      </c>
      <c r="N479" s="31">
        <v>30.5</v>
      </c>
      <c r="O479" s="31">
        <v>45</v>
      </c>
      <c r="P479" s="31">
        <v>27</v>
      </c>
      <c r="Q479" s="31">
        <v>29</v>
      </c>
      <c r="R479" s="31">
        <v>22</v>
      </c>
      <c r="S479" s="31">
        <v>393.5</v>
      </c>
      <c r="T479" s="31"/>
      <c r="U479" s="31">
        <v>1.75</v>
      </c>
      <c r="V479" s="31">
        <v>20</v>
      </c>
      <c r="W479" s="31">
        <v>24</v>
      </c>
      <c r="X479" s="31">
        <v>24.5</v>
      </c>
      <c r="Y479" s="31">
        <v>29</v>
      </c>
      <c r="Z479" s="31">
        <v>28</v>
      </c>
      <c r="AA479" s="31">
        <v>28.5</v>
      </c>
      <c r="AB479" s="31">
        <v>36.5</v>
      </c>
      <c r="AC479" s="31">
        <v>27</v>
      </c>
      <c r="AD479" s="31">
        <v>21</v>
      </c>
      <c r="AE479" s="31">
        <v>32.5</v>
      </c>
      <c r="AF479" s="31">
        <v>38.5</v>
      </c>
      <c r="AG479" s="31">
        <v>23</v>
      </c>
      <c r="AH479" s="31">
        <v>29</v>
      </c>
      <c r="AI479" s="31">
        <v>363.25</v>
      </c>
      <c r="AJ479" s="31"/>
      <c r="AK479" s="31">
        <v>0</v>
      </c>
      <c r="AL479" s="31">
        <v>17</v>
      </c>
      <c r="AM479" s="31">
        <v>19</v>
      </c>
      <c r="AN479" s="31">
        <v>22</v>
      </c>
      <c r="AO479" s="31">
        <v>25.5</v>
      </c>
      <c r="AP479" s="31">
        <v>26</v>
      </c>
      <c r="AQ479" s="31">
        <v>24</v>
      </c>
      <c r="AR479" s="31">
        <v>27.5</v>
      </c>
      <c r="AS479" s="31">
        <v>34.5</v>
      </c>
      <c r="AT479" s="31">
        <v>26</v>
      </c>
      <c r="AU479" s="31">
        <v>19.5</v>
      </c>
      <c r="AV479" s="31">
        <v>33</v>
      </c>
      <c r="AW479" s="31">
        <v>35</v>
      </c>
      <c r="AX479" s="31">
        <v>22</v>
      </c>
      <c r="AY479" s="31">
        <v>331</v>
      </c>
      <c r="AZ479" s="31"/>
      <c r="BA479" s="31">
        <v>1.25</v>
      </c>
      <c r="BB479" s="31">
        <v>21.33</v>
      </c>
      <c r="BC479" s="31">
        <v>23</v>
      </c>
      <c r="BD479" s="31">
        <v>26.5</v>
      </c>
      <c r="BE479" s="31">
        <v>29</v>
      </c>
      <c r="BF479" s="31"/>
      <c r="BG479">
        <v>14301</v>
      </c>
      <c r="BJ479" s="30">
        <f t="shared" si="49"/>
        <v>391.5</v>
      </c>
      <c r="BK479" s="30">
        <f t="shared" si="50"/>
        <v>361.5</v>
      </c>
      <c r="BL479" s="30">
        <f t="shared" si="51"/>
        <v>331</v>
      </c>
      <c r="BN479" s="30">
        <f t="shared" si="52"/>
        <v>0</v>
      </c>
      <c r="BO479" s="30">
        <f t="shared" si="53"/>
        <v>0</v>
      </c>
      <c r="BP479" s="30">
        <f t="shared" si="54"/>
        <v>0</v>
      </c>
    </row>
    <row r="480" spans="1:68" x14ac:dyDescent="0.35">
      <c r="A480" s="26" t="s">
        <v>992</v>
      </c>
      <c r="B480" t="s">
        <v>5333</v>
      </c>
      <c r="C480" s="25" t="s">
        <v>108</v>
      </c>
      <c r="E480" s="31">
        <v>9.25</v>
      </c>
      <c r="F480" s="31">
        <v>97</v>
      </c>
      <c r="G480" s="31">
        <v>106</v>
      </c>
      <c r="H480" s="31">
        <v>106</v>
      </c>
      <c r="I480" s="31">
        <v>116.5</v>
      </c>
      <c r="J480" s="31">
        <v>103</v>
      </c>
      <c r="K480" s="31">
        <v>101.5</v>
      </c>
      <c r="L480" s="31">
        <v>123</v>
      </c>
      <c r="M480" s="31">
        <v>100.5</v>
      </c>
      <c r="N480" s="31">
        <v>141.5</v>
      </c>
      <c r="O480" s="31">
        <v>0</v>
      </c>
      <c r="P480" s="31">
        <v>0</v>
      </c>
      <c r="Q480" s="31">
        <v>0</v>
      </c>
      <c r="R480" s="31">
        <v>0</v>
      </c>
      <c r="S480" s="31">
        <v>1004.25</v>
      </c>
      <c r="T480" s="31"/>
      <c r="U480" s="31">
        <v>7.25</v>
      </c>
      <c r="V480" s="31">
        <v>115.5</v>
      </c>
      <c r="W480" s="31">
        <v>95</v>
      </c>
      <c r="X480" s="31">
        <v>108</v>
      </c>
      <c r="Y480" s="31">
        <v>108</v>
      </c>
      <c r="Z480" s="31">
        <v>115</v>
      </c>
      <c r="AA480" s="31">
        <v>108</v>
      </c>
      <c r="AB480" s="31">
        <v>107.5</v>
      </c>
      <c r="AC480" s="31">
        <v>126</v>
      </c>
      <c r="AD480" s="31">
        <v>98</v>
      </c>
      <c r="AE480" s="31">
        <v>0</v>
      </c>
      <c r="AF480" s="31">
        <v>0</v>
      </c>
      <c r="AG480" s="31">
        <v>0</v>
      </c>
      <c r="AH480" s="31">
        <v>0</v>
      </c>
      <c r="AI480" s="31">
        <v>988.25</v>
      </c>
      <c r="AJ480" s="31"/>
      <c r="AK480" s="31">
        <v>8.25</v>
      </c>
      <c r="AL480" s="31">
        <v>123</v>
      </c>
      <c r="AM480" s="31">
        <v>114</v>
      </c>
      <c r="AN480" s="31">
        <v>99.5</v>
      </c>
      <c r="AO480" s="31">
        <v>109.5</v>
      </c>
      <c r="AP480" s="31">
        <v>111</v>
      </c>
      <c r="AQ480" s="31">
        <v>117.5</v>
      </c>
      <c r="AR480" s="31">
        <v>106</v>
      </c>
      <c r="AS480" s="31">
        <v>108.5</v>
      </c>
      <c r="AT480" s="31">
        <v>129.5</v>
      </c>
      <c r="AU480" s="31">
        <v>0</v>
      </c>
      <c r="AV480" s="31">
        <v>0</v>
      </c>
      <c r="AW480" s="31">
        <v>0</v>
      </c>
      <c r="AX480" s="31">
        <v>0</v>
      </c>
      <c r="AY480" s="31">
        <v>1026.75</v>
      </c>
      <c r="AZ480" s="31"/>
      <c r="BA480" s="31">
        <v>8.25</v>
      </c>
      <c r="BB480" s="31">
        <v>111.83</v>
      </c>
      <c r="BC480" s="31">
        <v>105</v>
      </c>
      <c r="BD480" s="31">
        <v>104.5</v>
      </c>
      <c r="BE480" s="31">
        <v>111.33</v>
      </c>
      <c r="BF480" s="31"/>
      <c r="BG480">
        <v>3612</v>
      </c>
      <c r="BJ480" s="30">
        <f t="shared" si="49"/>
        <v>995</v>
      </c>
      <c r="BK480" s="30">
        <f t="shared" si="50"/>
        <v>981</v>
      </c>
      <c r="BL480" s="30">
        <f t="shared" si="51"/>
        <v>1018.5</v>
      </c>
      <c r="BN480" s="30">
        <f t="shared" si="52"/>
        <v>0</v>
      </c>
      <c r="BO480" s="30">
        <f t="shared" si="53"/>
        <v>0</v>
      </c>
      <c r="BP480" s="30">
        <f t="shared" si="54"/>
        <v>0</v>
      </c>
    </row>
    <row r="481" spans="1:68" x14ac:dyDescent="0.35">
      <c r="A481" s="26" t="s">
        <v>994</v>
      </c>
      <c r="B481" t="s">
        <v>5325</v>
      </c>
      <c r="C481" s="25" t="s">
        <v>10</v>
      </c>
      <c r="E481" s="31">
        <v>3.5</v>
      </c>
      <c r="F481" s="31">
        <v>9</v>
      </c>
      <c r="G481" s="31">
        <v>11.5</v>
      </c>
      <c r="H481" s="31">
        <v>12.5</v>
      </c>
      <c r="I481" s="31">
        <v>14.5</v>
      </c>
      <c r="J481" s="31">
        <v>15</v>
      </c>
      <c r="K481" s="31">
        <v>24.5</v>
      </c>
      <c r="L481" s="31">
        <v>17</v>
      </c>
      <c r="M481" s="31">
        <v>16</v>
      </c>
      <c r="N481" s="31">
        <v>20.5</v>
      </c>
      <c r="O481" s="31">
        <v>11</v>
      </c>
      <c r="P481" s="31">
        <v>28</v>
      </c>
      <c r="Q481" s="31">
        <v>23</v>
      </c>
      <c r="R481" s="31">
        <v>22.5</v>
      </c>
      <c r="S481" s="31">
        <v>228.5</v>
      </c>
      <c r="T481" s="31"/>
      <c r="U481" s="31">
        <v>3.75</v>
      </c>
      <c r="V481" s="31">
        <v>13.5</v>
      </c>
      <c r="W481" s="31">
        <v>10</v>
      </c>
      <c r="X481" s="31">
        <v>11</v>
      </c>
      <c r="Y481" s="31">
        <v>11</v>
      </c>
      <c r="Z481" s="31">
        <v>16.5</v>
      </c>
      <c r="AA481" s="31">
        <v>18</v>
      </c>
      <c r="AB481" s="31">
        <v>23.5</v>
      </c>
      <c r="AC481" s="31">
        <v>15.5</v>
      </c>
      <c r="AD481" s="31">
        <v>15</v>
      </c>
      <c r="AE481" s="31">
        <v>19</v>
      </c>
      <c r="AF481" s="31">
        <v>10</v>
      </c>
      <c r="AG481" s="31">
        <v>26.5</v>
      </c>
      <c r="AH481" s="31">
        <v>20</v>
      </c>
      <c r="AI481" s="31">
        <v>213.25</v>
      </c>
      <c r="AJ481" s="31"/>
      <c r="AK481" s="31">
        <v>2.25</v>
      </c>
      <c r="AL481" s="31">
        <v>18</v>
      </c>
      <c r="AM481" s="31">
        <v>13.5</v>
      </c>
      <c r="AN481" s="31">
        <v>11</v>
      </c>
      <c r="AO481" s="31">
        <v>11</v>
      </c>
      <c r="AP481" s="31">
        <v>10</v>
      </c>
      <c r="AQ481" s="31">
        <v>17</v>
      </c>
      <c r="AR481" s="31">
        <v>19</v>
      </c>
      <c r="AS481" s="31">
        <v>22</v>
      </c>
      <c r="AT481" s="31">
        <v>18</v>
      </c>
      <c r="AU481" s="31">
        <v>14.5</v>
      </c>
      <c r="AV481" s="31">
        <v>20.5</v>
      </c>
      <c r="AW481" s="31">
        <v>11.5</v>
      </c>
      <c r="AX481" s="31">
        <v>25</v>
      </c>
      <c r="AY481" s="31">
        <v>213.25</v>
      </c>
      <c r="AZ481" s="31"/>
      <c r="BA481" s="31">
        <v>3.16</v>
      </c>
      <c r="BB481" s="31">
        <v>13.5</v>
      </c>
      <c r="BC481" s="31">
        <v>11.66</v>
      </c>
      <c r="BD481" s="31">
        <v>11.5</v>
      </c>
      <c r="BE481" s="31">
        <v>12.16</v>
      </c>
      <c r="BF481" s="31"/>
      <c r="BG481">
        <v>9956</v>
      </c>
      <c r="BJ481" s="30">
        <f t="shared" si="49"/>
        <v>225</v>
      </c>
      <c r="BK481" s="30">
        <f t="shared" si="50"/>
        <v>209.5</v>
      </c>
      <c r="BL481" s="30">
        <f t="shared" si="51"/>
        <v>211</v>
      </c>
      <c r="BN481" s="30">
        <f t="shared" si="52"/>
        <v>0</v>
      </c>
      <c r="BO481" s="30">
        <f t="shared" si="53"/>
        <v>0</v>
      </c>
      <c r="BP481" s="30">
        <f t="shared" si="54"/>
        <v>0</v>
      </c>
    </row>
    <row r="482" spans="1:68" x14ac:dyDescent="0.35">
      <c r="A482" s="26" t="s">
        <v>996</v>
      </c>
      <c r="B482" t="s">
        <v>5316</v>
      </c>
      <c r="C482" s="25" t="s">
        <v>10</v>
      </c>
      <c r="E482" s="31">
        <v>4.25</v>
      </c>
      <c r="F482" s="31">
        <v>69</v>
      </c>
      <c r="G482" s="31">
        <v>61</v>
      </c>
      <c r="H482" s="31">
        <v>64.5</v>
      </c>
      <c r="I482" s="31">
        <v>78</v>
      </c>
      <c r="J482" s="31">
        <v>77</v>
      </c>
      <c r="K482" s="31">
        <v>79.5</v>
      </c>
      <c r="L482" s="31">
        <v>90</v>
      </c>
      <c r="M482" s="31">
        <v>77</v>
      </c>
      <c r="N482" s="31">
        <v>86</v>
      </c>
      <c r="O482" s="31">
        <v>82</v>
      </c>
      <c r="P482" s="31">
        <v>88</v>
      </c>
      <c r="Q482" s="31">
        <v>83.5</v>
      </c>
      <c r="R482" s="31">
        <v>81</v>
      </c>
      <c r="S482" s="31">
        <v>1020.75</v>
      </c>
      <c r="T482" s="31"/>
      <c r="U482" s="31">
        <v>8.75</v>
      </c>
      <c r="V482" s="31">
        <v>61</v>
      </c>
      <c r="W482" s="31">
        <v>71.5</v>
      </c>
      <c r="X482" s="31">
        <v>65.5</v>
      </c>
      <c r="Y482" s="31">
        <v>64</v>
      </c>
      <c r="Z482" s="31">
        <v>81</v>
      </c>
      <c r="AA482" s="31">
        <v>74</v>
      </c>
      <c r="AB482" s="31">
        <v>76</v>
      </c>
      <c r="AC482" s="31">
        <v>95</v>
      </c>
      <c r="AD482" s="31">
        <v>82</v>
      </c>
      <c r="AE482" s="31">
        <v>86</v>
      </c>
      <c r="AF482" s="31">
        <v>77</v>
      </c>
      <c r="AG482" s="31">
        <v>82.5</v>
      </c>
      <c r="AH482" s="31">
        <v>81.5</v>
      </c>
      <c r="AI482" s="31">
        <v>1005.75</v>
      </c>
      <c r="AJ482" s="31"/>
      <c r="AK482" s="31">
        <v>11.5</v>
      </c>
      <c r="AL482" s="31">
        <v>57.5</v>
      </c>
      <c r="AM482" s="31">
        <v>56.5</v>
      </c>
      <c r="AN482" s="31">
        <v>67.5</v>
      </c>
      <c r="AO482" s="31">
        <v>63.5</v>
      </c>
      <c r="AP482" s="31">
        <v>64.5</v>
      </c>
      <c r="AQ482" s="31">
        <v>83</v>
      </c>
      <c r="AR482" s="31">
        <v>79</v>
      </c>
      <c r="AS482" s="31">
        <v>75.5</v>
      </c>
      <c r="AT482" s="31">
        <v>84.5</v>
      </c>
      <c r="AU482" s="31">
        <v>81.5</v>
      </c>
      <c r="AV482" s="31">
        <v>88</v>
      </c>
      <c r="AW482" s="31">
        <v>75.5</v>
      </c>
      <c r="AX482" s="31">
        <v>83</v>
      </c>
      <c r="AY482" s="31">
        <v>971</v>
      </c>
      <c r="AZ482" s="31"/>
      <c r="BA482" s="31">
        <v>8.16</v>
      </c>
      <c r="BB482" s="31">
        <v>62.5</v>
      </c>
      <c r="BC482" s="31">
        <v>63</v>
      </c>
      <c r="BD482" s="31">
        <v>65.83</v>
      </c>
      <c r="BE482" s="31">
        <v>68.5</v>
      </c>
      <c r="BF482" s="31"/>
      <c r="BG482">
        <v>2757</v>
      </c>
      <c r="BJ482" s="30">
        <f t="shared" si="49"/>
        <v>1016.5</v>
      </c>
      <c r="BK482" s="30">
        <f t="shared" si="50"/>
        <v>997</v>
      </c>
      <c r="BL482" s="30">
        <f t="shared" si="51"/>
        <v>959.5</v>
      </c>
      <c r="BN482" s="30">
        <f t="shared" si="52"/>
        <v>0</v>
      </c>
      <c r="BO482" s="30">
        <f t="shared" si="53"/>
        <v>0</v>
      </c>
      <c r="BP482" s="30">
        <f t="shared" si="54"/>
        <v>0</v>
      </c>
    </row>
    <row r="483" spans="1:68" x14ac:dyDescent="0.35">
      <c r="A483" s="26" t="s">
        <v>998</v>
      </c>
      <c r="B483" t="s">
        <v>5306</v>
      </c>
      <c r="C483" s="25" t="s">
        <v>119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143</v>
      </c>
      <c r="P483" s="31">
        <v>136.5</v>
      </c>
      <c r="Q483" s="31">
        <v>136</v>
      </c>
      <c r="R483" s="31">
        <v>118</v>
      </c>
      <c r="S483" s="31">
        <v>533.5</v>
      </c>
      <c r="T483" s="31"/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161.5</v>
      </c>
      <c r="AF483" s="31">
        <v>138.5</v>
      </c>
      <c r="AG483" s="31">
        <v>130</v>
      </c>
      <c r="AH483" s="31">
        <v>127.5</v>
      </c>
      <c r="AI483" s="31">
        <v>557.5</v>
      </c>
      <c r="AJ483" s="31"/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0</v>
      </c>
      <c r="AU483" s="31">
        <v>120</v>
      </c>
      <c r="AV483" s="31">
        <v>157.5</v>
      </c>
      <c r="AW483" s="31">
        <v>127.5</v>
      </c>
      <c r="AX483" s="31">
        <v>131</v>
      </c>
      <c r="AY483" s="31">
        <v>536</v>
      </c>
      <c r="AZ483" s="31"/>
      <c r="BA483" s="31">
        <v>0</v>
      </c>
      <c r="BB483" s="31">
        <v>0</v>
      </c>
      <c r="BC483" s="31">
        <v>0</v>
      </c>
      <c r="BD483" s="31">
        <v>0</v>
      </c>
      <c r="BE483" s="31">
        <v>0</v>
      </c>
      <c r="BF483" s="31"/>
      <c r="BG483">
        <v>263</v>
      </c>
      <c r="BJ483" s="30">
        <f t="shared" si="49"/>
        <v>533.5</v>
      </c>
      <c r="BK483" s="30">
        <f t="shared" si="50"/>
        <v>557.5</v>
      </c>
      <c r="BL483" s="30">
        <f t="shared" si="51"/>
        <v>536</v>
      </c>
      <c r="BN483" s="30">
        <f t="shared" si="52"/>
        <v>0</v>
      </c>
      <c r="BO483" s="30">
        <f t="shared" si="53"/>
        <v>0</v>
      </c>
      <c r="BP483" s="30">
        <f t="shared" si="54"/>
        <v>0</v>
      </c>
    </row>
    <row r="484" spans="1:68" x14ac:dyDescent="0.35">
      <c r="A484" s="26" t="s">
        <v>1000</v>
      </c>
      <c r="B484" t="s">
        <v>5297</v>
      </c>
      <c r="C484" s="25" t="s">
        <v>119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118</v>
      </c>
      <c r="P484" s="31">
        <v>119</v>
      </c>
      <c r="Q484" s="31">
        <v>119.5</v>
      </c>
      <c r="R484" s="31">
        <v>80</v>
      </c>
      <c r="S484" s="31">
        <v>436.5</v>
      </c>
      <c r="T484" s="31"/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101.5</v>
      </c>
      <c r="AF484" s="31">
        <v>119</v>
      </c>
      <c r="AG484" s="31">
        <v>113</v>
      </c>
      <c r="AH484" s="31">
        <v>118.5</v>
      </c>
      <c r="AI484" s="31">
        <v>452</v>
      </c>
      <c r="AJ484" s="31"/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87.5</v>
      </c>
      <c r="AV484" s="31">
        <v>101.5</v>
      </c>
      <c r="AW484" s="31">
        <v>113</v>
      </c>
      <c r="AX484" s="31">
        <v>110</v>
      </c>
      <c r="AY484" s="31">
        <v>412</v>
      </c>
      <c r="AZ484" s="31"/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/>
      <c r="BG484">
        <v>6219</v>
      </c>
      <c r="BJ484" s="30">
        <f t="shared" si="49"/>
        <v>436.5</v>
      </c>
      <c r="BK484" s="30">
        <f t="shared" si="50"/>
        <v>452</v>
      </c>
      <c r="BL484" s="30">
        <f t="shared" si="51"/>
        <v>412</v>
      </c>
      <c r="BN484" s="30">
        <f t="shared" si="52"/>
        <v>0</v>
      </c>
      <c r="BO484" s="30">
        <f t="shared" si="53"/>
        <v>0</v>
      </c>
      <c r="BP484" s="30">
        <f t="shared" si="54"/>
        <v>0</v>
      </c>
    </row>
    <row r="485" spans="1:68" x14ac:dyDescent="0.35">
      <c r="A485" s="26" t="s">
        <v>1002</v>
      </c>
      <c r="B485" t="s">
        <v>5288</v>
      </c>
      <c r="C485" s="25" t="s">
        <v>119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8</v>
      </c>
      <c r="P485" s="31">
        <v>8</v>
      </c>
      <c r="Q485" s="31">
        <v>8</v>
      </c>
      <c r="R485" s="31">
        <v>10</v>
      </c>
      <c r="S485" s="31">
        <v>34</v>
      </c>
      <c r="T485" s="31"/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9</v>
      </c>
      <c r="AF485" s="31">
        <v>6</v>
      </c>
      <c r="AG485" s="31">
        <v>7.5</v>
      </c>
      <c r="AH485" s="31">
        <v>8</v>
      </c>
      <c r="AI485" s="31">
        <v>30.5</v>
      </c>
      <c r="AJ485" s="31"/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  <c r="AT485" s="31">
        <v>0</v>
      </c>
      <c r="AU485" s="31">
        <v>15</v>
      </c>
      <c r="AV485" s="31">
        <v>5.5</v>
      </c>
      <c r="AW485" s="31">
        <v>6</v>
      </c>
      <c r="AX485" s="31">
        <v>8</v>
      </c>
      <c r="AY485" s="31">
        <v>34.5</v>
      </c>
      <c r="AZ485" s="31"/>
      <c r="BA485" s="31">
        <v>0</v>
      </c>
      <c r="BB485" s="31">
        <v>0</v>
      </c>
      <c r="BC485" s="31">
        <v>0</v>
      </c>
      <c r="BD485" s="31">
        <v>0</v>
      </c>
      <c r="BE485" s="31">
        <v>0</v>
      </c>
      <c r="BF485" s="31"/>
      <c r="BG485">
        <v>12097</v>
      </c>
      <c r="BJ485" s="30">
        <f t="shared" si="49"/>
        <v>34</v>
      </c>
      <c r="BK485" s="30">
        <f t="shared" si="50"/>
        <v>30.5</v>
      </c>
      <c r="BL485" s="30">
        <f t="shared" si="51"/>
        <v>34.5</v>
      </c>
      <c r="BN485" s="30">
        <f t="shared" si="52"/>
        <v>0</v>
      </c>
      <c r="BO485" s="30">
        <f t="shared" si="53"/>
        <v>0</v>
      </c>
      <c r="BP485" s="30">
        <f t="shared" si="54"/>
        <v>0</v>
      </c>
    </row>
    <row r="486" spans="1:68" x14ac:dyDescent="0.35">
      <c r="A486" s="26" t="s">
        <v>1004</v>
      </c>
      <c r="B486" t="s">
        <v>5277</v>
      </c>
      <c r="C486" s="25" t="s">
        <v>108</v>
      </c>
      <c r="E486" s="31">
        <v>4.25</v>
      </c>
      <c r="F486" s="31">
        <v>47</v>
      </c>
      <c r="G486" s="31">
        <v>48</v>
      </c>
      <c r="H486" s="31">
        <v>39.5</v>
      </c>
      <c r="I486" s="31">
        <v>51</v>
      </c>
      <c r="J486" s="31">
        <v>37.5</v>
      </c>
      <c r="K486" s="31">
        <v>42</v>
      </c>
      <c r="L486" s="31">
        <v>51</v>
      </c>
      <c r="M486" s="31">
        <v>43</v>
      </c>
      <c r="N486" s="31">
        <v>55.5</v>
      </c>
      <c r="O486" s="31">
        <v>0</v>
      </c>
      <c r="P486" s="31">
        <v>0</v>
      </c>
      <c r="Q486" s="31">
        <v>0</v>
      </c>
      <c r="R486" s="31">
        <v>0</v>
      </c>
      <c r="S486" s="31">
        <v>418.75</v>
      </c>
      <c r="T486" s="31"/>
      <c r="U486" s="31">
        <v>4.25</v>
      </c>
      <c r="V486" s="31">
        <v>38</v>
      </c>
      <c r="W486" s="31">
        <v>44</v>
      </c>
      <c r="X486" s="31">
        <v>41.5</v>
      </c>
      <c r="Y486" s="31">
        <v>42.5</v>
      </c>
      <c r="Z486" s="31">
        <v>53.5</v>
      </c>
      <c r="AA486" s="31">
        <v>40.5</v>
      </c>
      <c r="AB486" s="31">
        <v>42</v>
      </c>
      <c r="AC486" s="31">
        <v>51</v>
      </c>
      <c r="AD486" s="31">
        <v>39.5</v>
      </c>
      <c r="AE486" s="31">
        <v>0</v>
      </c>
      <c r="AF486" s="31">
        <v>0</v>
      </c>
      <c r="AG486" s="31">
        <v>0</v>
      </c>
      <c r="AH486" s="31">
        <v>0</v>
      </c>
      <c r="AI486" s="31">
        <v>396.75</v>
      </c>
      <c r="AJ486" s="31"/>
      <c r="AK486" s="31">
        <v>5.25</v>
      </c>
      <c r="AL486" s="31">
        <v>48</v>
      </c>
      <c r="AM486" s="31">
        <v>35</v>
      </c>
      <c r="AN486" s="31">
        <v>47</v>
      </c>
      <c r="AO486" s="31">
        <v>38.5</v>
      </c>
      <c r="AP486" s="31">
        <v>41</v>
      </c>
      <c r="AQ486" s="31">
        <v>43</v>
      </c>
      <c r="AR486" s="31">
        <v>43</v>
      </c>
      <c r="AS486" s="31">
        <v>39</v>
      </c>
      <c r="AT486" s="31">
        <v>48.5</v>
      </c>
      <c r="AU486" s="31">
        <v>0</v>
      </c>
      <c r="AV486" s="31">
        <v>0</v>
      </c>
      <c r="AW486" s="31">
        <v>0</v>
      </c>
      <c r="AX486" s="31">
        <v>0</v>
      </c>
      <c r="AY486" s="31">
        <v>388.25</v>
      </c>
      <c r="AZ486" s="31"/>
      <c r="BA486" s="31">
        <v>4.58</v>
      </c>
      <c r="BB486" s="31">
        <v>44.33</v>
      </c>
      <c r="BC486" s="31">
        <v>42.33</v>
      </c>
      <c r="BD486" s="31">
        <v>42.66</v>
      </c>
      <c r="BE486" s="31">
        <v>44</v>
      </c>
      <c r="BF486" s="31"/>
      <c r="BG486">
        <v>1947</v>
      </c>
      <c r="BJ486" s="30">
        <f t="shared" si="49"/>
        <v>414.5</v>
      </c>
      <c r="BK486" s="30">
        <f t="shared" si="50"/>
        <v>392.5</v>
      </c>
      <c r="BL486" s="30">
        <f t="shared" si="51"/>
        <v>383</v>
      </c>
      <c r="BN486" s="30">
        <f t="shared" si="52"/>
        <v>0</v>
      </c>
      <c r="BO486" s="30">
        <f t="shared" si="53"/>
        <v>0</v>
      </c>
      <c r="BP486" s="30">
        <f t="shared" si="54"/>
        <v>0</v>
      </c>
    </row>
    <row r="487" spans="1:68" x14ac:dyDescent="0.35">
      <c r="A487" s="26" t="s">
        <v>1006</v>
      </c>
      <c r="B487" t="s">
        <v>5268</v>
      </c>
      <c r="C487" s="25" t="s">
        <v>10</v>
      </c>
      <c r="E487" s="31">
        <v>3.5</v>
      </c>
      <c r="F487" s="31">
        <v>70</v>
      </c>
      <c r="G487" s="31">
        <v>73.5</v>
      </c>
      <c r="H487" s="31">
        <v>73</v>
      </c>
      <c r="I487" s="31">
        <v>73.5</v>
      </c>
      <c r="J487" s="31">
        <v>76.5</v>
      </c>
      <c r="K487" s="31">
        <v>71</v>
      </c>
      <c r="L487" s="31">
        <v>78</v>
      </c>
      <c r="M487" s="31">
        <v>79.5</v>
      </c>
      <c r="N487" s="31">
        <v>86</v>
      </c>
      <c r="O487" s="31">
        <v>89</v>
      </c>
      <c r="P487" s="31">
        <v>84</v>
      </c>
      <c r="Q487" s="31">
        <v>99</v>
      </c>
      <c r="R487" s="31">
        <v>69</v>
      </c>
      <c r="S487" s="31">
        <v>1025.5</v>
      </c>
      <c r="T487" s="31"/>
      <c r="U487" s="31">
        <v>2.5</v>
      </c>
      <c r="V487" s="31">
        <v>75.5</v>
      </c>
      <c r="W487" s="31">
        <v>72.5</v>
      </c>
      <c r="X487" s="31">
        <v>70.5</v>
      </c>
      <c r="Y487" s="31">
        <v>71</v>
      </c>
      <c r="Z487" s="31">
        <v>74</v>
      </c>
      <c r="AA487" s="31">
        <v>74</v>
      </c>
      <c r="AB487" s="31">
        <v>64</v>
      </c>
      <c r="AC487" s="31">
        <v>78.5</v>
      </c>
      <c r="AD487" s="31">
        <v>76.5</v>
      </c>
      <c r="AE487" s="31">
        <v>85.5</v>
      </c>
      <c r="AF487" s="31">
        <v>88.5</v>
      </c>
      <c r="AG487" s="31">
        <v>81.5</v>
      </c>
      <c r="AH487" s="31">
        <v>101.5</v>
      </c>
      <c r="AI487" s="31">
        <v>1016</v>
      </c>
      <c r="AJ487" s="31"/>
      <c r="AK487" s="31">
        <v>4.5</v>
      </c>
      <c r="AL487" s="31">
        <v>58</v>
      </c>
      <c r="AM487" s="31">
        <v>72</v>
      </c>
      <c r="AN487" s="31">
        <v>69.5</v>
      </c>
      <c r="AO487" s="31">
        <v>68.5</v>
      </c>
      <c r="AP487" s="31">
        <v>72.5</v>
      </c>
      <c r="AQ487" s="31">
        <v>71</v>
      </c>
      <c r="AR487" s="31">
        <v>76.5</v>
      </c>
      <c r="AS487" s="31">
        <v>65.5</v>
      </c>
      <c r="AT487" s="31">
        <v>76.5</v>
      </c>
      <c r="AU487" s="31">
        <v>78</v>
      </c>
      <c r="AV487" s="31">
        <v>81</v>
      </c>
      <c r="AW487" s="31">
        <v>86</v>
      </c>
      <c r="AX487" s="31">
        <v>79</v>
      </c>
      <c r="AY487" s="31">
        <v>958.5</v>
      </c>
      <c r="AZ487" s="31"/>
      <c r="BA487" s="31">
        <v>3.5</v>
      </c>
      <c r="BB487" s="31">
        <v>67.83</v>
      </c>
      <c r="BC487" s="31">
        <v>72.66</v>
      </c>
      <c r="BD487" s="31">
        <v>71</v>
      </c>
      <c r="BE487" s="31">
        <v>71</v>
      </c>
      <c r="BF487" s="31"/>
      <c r="BG487">
        <v>7982</v>
      </c>
      <c r="BJ487" s="30">
        <f t="shared" si="49"/>
        <v>1022</v>
      </c>
      <c r="BK487" s="30">
        <f t="shared" si="50"/>
        <v>1013.5</v>
      </c>
      <c r="BL487" s="30">
        <f t="shared" si="51"/>
        <v>954</v>
      </c>
      <c r="BN487" s="30">
        <f t="shared" si="52"/>
        <v>0</v>
      </c>
      <c r="BO487" s="30">
        <f t="shared" si="53"/>
        <v>0</v>
      </c>
      <c r="BP487" s="30">
        <f t="shared" si="54"/>
        <v>0</v>
      </c>
    </row>
    <row r="488" spans="1:68" x14ac:dyDescent="0.35">
      <c r="A488" s="26" t="s">
        <v>1008</v>
      </c>
      <c r="B488" t="s">
        <v>5258</v>
      </c>
      <c r="C488" s="25" t="s">
        <v>10</v>
      </c>
      <c r="E488" s="31">
        <v>3.75</v>
      </c>
      <c r="F488" s="31">
        <v>32</v>
      </c>
      <c r="G488" s="31">
        <v>31</v>
      </c>
      <c r="H488" s="31">
        <v>34</v>
      </c>
      <c r="I488" s="31">
        <v>39.5</v>
      </c>
      <c r="J488" s="31">
        <v>36</v>
      </c>
      <c r="K488" s="31">
        <v>40</v>
      </c>
      <c r="L488" s="31">
        <v>35.5</v>
      </c>
      <c r="M488" s="31">
        <v>34.5</v>
      </c>
      <c r="N488" s="31">
        <v>34.5</v>
      </c>
      <c r="O488" s="31">
        <v>39</v>
      </c>
      <c r="P488" s="31">
        <v>45</v>
      </c>
      <c r="Q488" s="31">
        <v>42</v>
      </c>
      <c r="R488" s="31">
        <v>45.5</v>
      </c>
      <c r="S488" s="31">
        <v>492.25</v>
      </c>
      <c r="T488" s="31"/>
      <c r="U488" s="31">
        <v>2.25</v>
      </c>
      <c r="V488" s="31">
        <v>42.25</v>
      </c>
      <c r="W488" s="31">
        <v>32.5</v>
      </c>
      <c r="X488" s="31">
        <v>25.5</v>
      </c>
      <c r="Y488" s="31">
        <v>36.5</v>
      </c>
      <c r="Z488" s="31">
        <v>39</v>
      </c>
      <c r="AA488" s="31">
        <v>33.5</v>
      </c>
      <c r="AB488" s="31">
        <v>37.5</v>
      </c>
      <c r="AC488" s="31">
        <v>32.5</v>
      </c>
      <c r="AD488" s="31">
        <v>33</v>
      </c>
      <c r="AE488" s="31">
        <v>35.5</v>
      </c>
      <c r="AF488" s="31">
        <v>37.5</v>
      </c>
      <c r="AG488" s="31">
        <v>42</v>
      </c>
      <c r="AH488" s="31">
        <v>39.5</v>
      </c>
      <c r="AI488" s="31">
        <v>469</v>
      </c>
      <c r="AJ488" s="31"/>
      <c r="AK488" s="31">
        <v>4.5</v>
      </c>
      <c r="AL488" s="31">
        <v>31.5</v>
      </c>
      <c r="AM488" s="31">
        <v>38</v>
      </c>
      <c r="AN488" s="31">
        <v>30.5</v>
      </c>
      <c r="AO488" s="31">
        <v>26</v>
      </c>
      <c r="AP488" s="31">
        <v>35</v>
      </c>
      <c r="AQ488" s="31">
        <v>41</v>
      </c>
      <c r="AR488" s="31">
        <v>32</v>
      </c>
      <c r="AS488" s="31">
        <v>40.5</v>
      </c>
      <c r="AT488" s="31">
        <v>32.5</v>
      </c>
      <c r="AU488" s="31">
        <v>38.5</v>
      </c>
      <c r="AV488" s="31">
        <v>33.5</v>
      </c>
      <c r="AW488" s="31">
        <v>31.5</v>
      </c>
      <c r="AX488" s="31">
        <v>41.5</v>
      </c>
      <c r="AY488" s="31">
        <v>456.5</v>
      </c>
      <c r="AZ488" s="31"/>
      <c r="BA488" s="31">
        <v>3.5</v>
      </c>
      <c r="BB488" s="31">
        <v>35.25</v>
      </c>
      <c r="BC488" s="31">
        <v>33.83</v>
      </c>
      <c r="BD488" s="31">
        <v>30</v>
      </c>
      <c r="BE488" s="31">
        <v>34</v>
      </c>
      <c r="BF488" s="31"/>
      <c r="BG488">
        <v>3321</v>
      </c>
      <c r="BJ488" s="30">
        <f t="shared" si="49"/>
        <v>488.5</v>
      </c>
      <c r="BK488" s="30">
        <f t="shared" si="50"/>
        <v>466.75</v>
      </c>
      <c r="BL488" s="30">
        <f t="shared" si="51"/>
        <v>452</v>
      </c>
      <c r="BN488" s="30">
        <f t="shared" si="52"/>
        <v>0</v>
      </c>
      <c r="BO488" s="30">
        <f t="shared" si="53"/>
        <v>0</v>
      </c>
      <c r="BP488" s="30">
        <f t="shared" si="54"/>
        <v>0</v>
      </c>
    </row>
    <row r="489" spans="1:68" x14ac:dyDescent="0.35">
      <c r="A489" s="26" t="s">
        <v>1010</v>
      </c>
      <c r="B489" t="s">
        <v>5249</v>
      </c>
      <c r="C489" s="25" t="s">
        <v>10</v>
      </c>
      <c r="E489" s="31">
        <v>5.5</v>
      </c>
      <c r="F489" s="31">
        <v>32</v>
      </c>
      <c r="G489" s="31">
        <v>27.5</v>
      </c>
      <c r="H489" s="31">
        <v>21.5</v>
      </c>
      <c r="I489" s="31">
        <v>28</v>
      </c>
      <c r="J489" s="31">
        <v>29</v>
      </c>
      <c r="K489" s="31">
        <v>27</v>
      </c>
      <c r="L489" s="31">
        <v>32.5</v>
      </c>
      <c r="M489" s="31">
        <v>22</v>
      </c>
      <c r="N489" s="31">
        <v>31</v>
      </c>
      <c r="O489" s="31">
        <v>36.5</v>
      </c>
      <c r="P489" s="31">
        <v>19.5</v>
      </c>
      <c r="Q489" s="31">
        <v>28.5</v>
      </c>
      <c r="R489" s="31">
        <v>27</v>
      </c>
      <c r="S489" s="31">
        <v>367.5</v>
      </c>
      <c r="T489" s="31"/>
      <c r="U489" s="31">
        <v>2</v>
      </c>
      <c r="V489" s="31">
        <v>34.5</v>
      </c>
      <c r="W489" s="31">
        <v>27.5</v>
      </c>
      <c r="X489" s="31">
        <v>28.5</v>
      </c>
      <c r="Y489" s="31">
        <v>19.5</v>
      </c>
      <c r="Z489" s="31">
        <v>27</v>
      </c>
      <c r="AA489" s="31">
        <v>29</v>
      </c>
      <c r="AB489" s="31">
        <v>27</v>
      </c>
      <c r="AC489" s="31">
        <v>34</v>
      </c>
      <c r="AD489" s="31">
        <v>23.5</v>
      </c>
      <c r="AE489" s="31">
        <v>29.5</v>
      </c>
      <c r="AF489" s="31">
        <v>34.5</v>
      </c>
      <c r="AG489" s="31">
        <v>20.5</v>
      </c>
      <c r="AH489" s="31">
        <v>25</v>
      </c>
      <c r="AI489" s="31">
        <v>362</v>
      </c>
      <c r="AJ489" s="31"/>
      <c r="AK489" s="31">
        <v>3.25</v>
      </c>
      <c r="AL489" s="31">
        <v>22</v>
      </c>
      <c r="AM489" s="31">
        <v>35.5</v>
      </c>
      <c r="AN489" s="31">
        <v>30.5</v>
      </c>
      <c r="AO489" s="31">
        <v>25.5</v>
      </c>
      <c r="AP489" s="31">
        <v>18.5</v>
      </c>
      <c r="AQ489" s="31">
        <v>25</v>
      </c>
      <c r="AR489" s="31">
        <v>26.5</v>
      </c>
      <c r="AS489" s="31">
        <v>26.5</v>
      </c>
      <c r="AT489" s="31">
        <v>32</v>
      </c>
      <c r="AU489" s="31">
        <v>23</v>
      </c>
      <c r="AV489" s="31">
        <v>29.5</v>
      </c>
      <c r="AW489" s="31">
        <v>30</v>
      </c>
      <c r="AX489" s="31">
        <v>16.5</v>
      </c>
      <c r="AY489" s="31">
        <v>344.25</v>
      </c>
      <c r="AZ489" s="31"/>
      <c r="BA489" s="31">
        <v>3.58</v>
      </c>
      <c r="BB489" s="31">
        <v>29.5</v>
      </c>
      <c r="BC489" s="31">
        <v>30.16</v>
      </c>
      <c r="BD489" s="31">
        <v>26.83</v>
      </c>
      <c r="BE489" s="31">
        <v>24.33</v>
      </c>
      <c r="BF489" s="31"/>
      <c r="BG489">
        <v>10481</v>
      </c>
      <c r="BJ489" s="30">
        <f t="shared" si="49"/>
        <v>362</v>
      </c>
      <c r="BK489" s="30">
        <f t="shared" si="50"/>
        <v>360</v>
      </c>
      <c r="BL489" s="30">
        <f t="shared" si="51"/>
        <v>341</v>
      </c>
      <c r="BN489" s="30">
        <f t="shared" si="52"/>
        <v>0</v>
      </c>
      <c r="BO489" s="30">
        <f t="shared" si="53"/>
        <v>0</v>
      </c>
      <c r="BP489" s="30">
        <f t="shared" si="54"/>
        <v>0</v>
      </c>
    </row>
    <row r="490" spans="1:68" x14ac:dyDescent="0.35">
      <c r="A490" s="26" t="s">
        <v>1012</v>
      </c>
      <c r="B490" t="s">
        <v>5240</v>
      </c>
      <c r="C490" s="25" t="s">
        <v>10</v>
      </c>
      <c r="E490" s="31">
        <v>1.75</v>
      </c>
      <c r="F490" s="31">
        <v>33</v>
      </c>
      <c r="G490" s="31">
        <v>17.5</v>
      </c>
      <c r="H490" s="31">
        <v>23</v>
      </c>
      <c r="I490" s="31">
        <v>26.5</v>
      </c>
      <c r="J490" s="31">
        <v>26.5</v>
      </c>
      <c r="K490" s="31">
        <v>25.5</v>
      </c>
      <c r="L490" s="31">
        <v>16</v>
      </c>
      <c r="M490" s="31">
        <v>31</v>
      </c>
      <c r="N490" s="31">
        <v>25.5</v>
      </c>
      <c r="O490" s="31">
        <v>28</v>
      </c>
      <c r="P490" s="31">
        <v>23.5</v>
      </c>
      <c r="Q490" s="31">
        <v>27</v>
      </c>
      <c r="R490" s="31">
        <v>29.5</v>
      </c>
      <c r="S490" s="31">
        <v>334.25</v>
      </c>
      <c r="T490" s="31"/>
      <c r="U490" s="31">
        <v>0.75</v>
      </c>
      <c r="V490" s="31">
        <v>23.5</v>
      </c>
      <c r="W490" s="31">
        <v>33.5</v>
      </c>
      <c r="X490" s="31">
        <v>16</v>
      </c>
      <c r="Y490" s="31">
        <v>23</v>
      </c>
      <c r="Z490" s="31">
        <v>25</v>
      </c>
      <c r="AA490" s="31">
        <v>28.5</v>
      </c>
      <c r="AB490" s="31">
        <v>27.5</v>
      </c>
      <c r="AC490" s="31">
        <v>16</v>
      </c>
      <c r="AD490" s="31">
        <v>31.5</v>
      </c>
      <c r="AE490" s="31">
        <v>25.5</v>
      </c>
      <c r="AF490" s="31">
        <v>26.5</v>
      </c>
      <c r="AG490" s="31">
        <v>25</v>
      </c>
      <c r="AH490" s="31">
        <v>26.5</v>
      </c>
      <c r="AI490" s="31">
        <v>328.75</v>
      </c>
      <c r="AJ490" s="31"/>
      <c r="AK490" s="31">
        <v>2.75</v>
      </c>
      <c r="AL490" s="31">
        <v>21</v>
      </c>
      <c r="AM490" s="31">
        <v>24</v>
      </c>
      <c r="AN490" s="31">
        <v>28.5</v>
      </c>
      <c r="AO490" s="31">
        <v>17.5</v>
      </c>
      <c r="AP490" s="31">
        <v>28.5</v>
      </c>
      <c r="AQ490" s="31">
        <v>26.5</v>
      </c>
      <c r="AR490" s="31">
        <v>30</v>
      </c>
      <c r="AS490" s="31">
        <v>26</v>
      </c>
      <c r="AT490" s="31">
        <v>15.5</v>
      </c>
      <c r="AU490" s="31">
        <v>32</v>
      </c>
      <c r="AV490" s="31">
        <v>23</v>
      </c>
      <c r="AW490" s="31">
        <v>28.5</v>
      </c>
      <c r="AX490" s="31">
        <v>22</v>
      </c>
      <c r="AY490" s="31">
        <v>325.75</v>
      </c>
      <c r="AZ490" s="31"/>
      <c r="BA490" s="31">
        <v>1.75</v>
      </c>
      <c r="BB490" s="31">
        <v>25.83</v>
      </c>
      <c r="BC490" s="31">
        <v>25</v>
      </c>
      <c r="BD490" s="31">
        <v>22.5</v>
      </c>
      <c r="BE490" s="31">
        <v>22.33</v>
      </c>
      <c r="BF490" s="31"/>
      <c r="BG490">
        <v>2455</v>
      </c>
      <c r="BJ490" s="30">
        <f t="shared" si="49"/>
        <v>332.5</v>
      </c>
      <c r="BK490" s="30">
        <f t="shared" si="50"/>
        <v>328</v>
      </c>
      <c r="BL490" s="30">
        <f t="shared" si="51"/>
        <v>323</v>
      </c>
      <c r="BN490" s="30">
        <f t="shared" si="52"/>
        <v>0</v>
      </c>
      <c r="BO490" s="30">
        <f t="shared" si="53"/>
        <v>0</v>
      </c>
      <c r="BP490" s="30">
        <f t="shared" si="54"/>
        <v>0</v>
      </c>
    </row>
    <row r="491" spans="1:68" x14ac:dyDescent="0.35">
      <c r="A491" s="26" t="s">
        <v>1014</v>
      </c>
      <c r="B491" t="s">
        <v>5232</v>
      </c>
      <c r="C491" s="25" t="s">
        <v>10</v>
      </c>
      <c r="E491" s="31">
        <v>2.5</v>
      </c>
      <c r="F491" s="31">
        <v>35</v>
      </c>
      <c r="G491" s="31">
        <v>36.5</v>
      </c>
      <c r="H491" s="31">
        <v>32</v>
      </c>
      <c r="I491" s="31">
        <v>28</v>
      </c>
      <c r="J491" s="31">
        <v>39.5</v>
      </c>
      <c r="K491" s="31">
        <v>24</v>
      </c>
      <c r="L491" s="31">
        <v>34</v>
      </c>
      <c r="M491" s="31">
        <v>38</v>
      </c>
      <c r="N491" s="31">
        <v>32</v>
      </c>
      <c r="O491" s="31">
        <v>34</v>
      </c>
      <c r="P491" s="31">
        <v>29.5</v>
      </c>
      <c r="Q491" s="31">
        <v>35.5</v>
      </c>
      <c r="R491" s="31">
        <v>43.5</v>
      </c>
      <c r="S491" s="31">
        <v>444</v>
      </c>
      <c r="T491" s="31"/>
      <c r="U491" s="31">
        <v>2.75</v>
      </c>
      <c r="V491" s="31">
        <v>38.5</v>
      </c>
      <c r="W491" s="31">
        <v>32.5</v>
      </c>
      <c r="X491" s="31">
        <v>36</v>
      </c>
      <c r="Y491" s="31">
        <v>29.5</v>
      </c>
      <c r="Z491" s="31">
        <v>30</v>
      </c>
      <c r="AA491" s="31">
        <v>42.5</v>
      </c>
      <c r="AB491" s="31">
        <v>24.5</v>
      </c>
      <c r="AC491" s="31">
        <v>33.5</v>
      </c>
      <c r="AD491" s="31">
        <v>37</v>
      </c>
      <c r="AE491" s="31">
        <v>34.5</v>
      </c>
      <c r="AF491" s="31">
        <v>34.5</v>
      </c>
      <c r="AG491" s="31">
        <v>31.5</v>
      </c>
      <c r="AH491" s="31">
        <v>35.5</v>
      </c>
      <c r="AI491" s="31">
        <v>442.75</v>
      </c>
      <c r="AJ491" s="31"/>
      <c r="AK491" s="31">
        <v>4</v>
      </c>
      <c r="AL491" s="31">
        <v>31</v>
      </c>
      <c r="AM491" s="31">
        <v>37.5</v>
      </c>
      <c r="AN491" s="31">
        <v>32.5</v>
      </c>
      <c r="AO491" s="31">
        <v>37.5</v>
      </c>
      <c r="AP491" s="31">
        <v>29</v>
      </c>
      <c r="AQ491" s="31">
        <v>31.5</v>
      </c>
      <c r="AR491" s="31">
        <v>43</v>
      </c>
      <c r="AS491" s="31">
        <v>25</v>
      </c>
      <c r="AT491" s="31">
        <v>37.5</v>
      </c>
      <c r="AU491" s="31">
        <v>37.5</v>
      </c>
      <c r="AV491" s="31">
        <v>34.5</v>
      </c>
      <c r="AW491" s="31">
        <v>34</v>
      </c>
      <c r="AX491" s="31">
        <v>30</v>
      </c>
      <c r="AY491" s="31">
        <v>444.5</v>
      </c>
      <c r="AZ491" s="31"/>
      <c r="BA491" s="31">
        <v>3.08</v>
      </c>
      <c r="BB491" s="31">
        <v>34.83</v>
      </c>
      <c r="BC491" s="31">
        <v>35.5</v>
      </c>
      <c r="BD491" s="31">
        <v>33.5</v>
      </c>
      <c r="BE491" s="31">
        <v>31.66</v>
      </c>
      <c r="BF491" s="31"/>
      <c r="BG491">
        <v>9656</v>
      </c>
      <c r="BJ491" s="30">
        <f t="shared" si="49"/>
        <v>441.5</v>
      </c>
      <c r="BK491" s="30">
        <f t="shared" si="50"/>
        <v>440</v>
      </c>
      <c r="BL491" s="30">
        <f t="shared" si="51"/>
        <v>440.5</v>
      </c>
      <c r="BN491" s="30">
        <f t="shared" si="52"/>
        <v>0</v>
      </c>
      <c r="BO491" s="30">
        <f t="shared" si="53"/>
        <v>0</v>
      </c>
      <c r="BP491" s="30">
        <f t="shared" si="54"/>
        <v>0</v>
      </c>
    </row>
    <row r="492" spans="1:68" x14ac:dyDescent="0.35">
      <c r="A492" s="26" t="s">
        <v>1016</v>
      </c>
      <c r="B492" t="s">
        <v>5223</v>
      </c>
      <c r="C492" s="25" t="s">
        <v>10</v>
      </c>
      <c r="E492" s="31">
        <v>8.25</v>
      </c>
      <c r="F492" s="31">
        <v>163</v>
      </c>
      <c r="G492" s="31">
        <v>174</v>
      </c>
      <c r="H492" s="31">
        <v>183.5</v>
      </c>
      <c r="I492" s="31">
        <v>172</v>
      </c>
      <c r="J492" s="31">
        <v>178.5</v>
      </c>
      <c r="K492" s="31">
        <v>190.5</v>
      </c>
      <c r="L492" s="31">
        <v>188.5</v>
      </c>
      <c r="M492" s="31">
        <v>242</v>
      </c>
      <c r="N492" s="31">
        <v>200.5</v>
      </c>
      <c r="O492" s="31">
        <v>239.5</v>
      </c>
      <c r="P492" s="31">
        <v>197</v>
      </c>
      <c r="Q492" s="31">
        <v>188</v>
      </c>
      <c r="R492" s="31">
        <v>210.5</v>
      </c>
      <c r="S492" s="31">
        <v>2535.75</v>
      </c>
      <c r="T492" s="31"/>
      <c r="U492" s="31">
        <v>15</v>
      </c>
      <c r="V492" s="31">
        <v>171.5</v>
      </c>
      <c r="W492" s="31">
        <v>168</v>
      </c>
      <c r="X492" s="31">
        <v>181</v>
      </c>
      <c r="Y492" s="31">
        <v>178</v>
      </c>
      <c r="Z492" s="31">
        <v>175</v>
      </c>
      <c r="AA492" s="31">
        <v>184</v>
      </c>
      <c r="AB492" s="31">
        <v>197.5</v>
      </c>
      <c r="AC492" s="31">
        <v>203.5</v>
      </c>
      <c r="AD492" s="31">
        <v>243.5</v>
      </c>
      <c r="AE492" s="31">
        <v>202.5</v>
      </c>
      <c r="AF492" s="31">
        <v>235</v>
      </c>
      <c r="AG492" s="31">
        <v>194.5</v>
      </c>
      <c r="AH492" s="31">
        <v>189</v>
      </c>
      <c r="AI492" s="31">
        <v>2538</v>
      </c>
      <c r="AJ492" s="31"/>
      <c r="AK492" s="31">
        <v>10.75</v>
      </c>
      <c r="AL492" s="31">
        <v>153.5</v>
      </c>
      <c r="AM492" s="31">
        <v>166.5</v>
      </c>
      <c r="AN492" s="31">
        <v>166.5</v>
      </c>
      <c r="AO492" s="31">
        <v>186</v>
      </c>
      <c r="AP492" s="31">
        <v>180.5</v>
      </c>
      <c r="AQ492" s="31">
        <v>183</v>
      </c>
      <c r="AR492" s="31">
        <v>199</v>
      </c>
      <c r="AS492" s="31">
        <v>201</v>
      </c>
      <c r="AT492" s="31">
        <v>201.5</v>
      </c>
      <c r="AU492" s="31">
        <v>240.5</v>
      </c>
      <c r="AV492" s="31">
        <v>197.5</v>
      </c>
      <c r="AW492" s="31">
        <v>232.5</v>
      </c>
      <c r="AX492" s="31">
        <v>188.5</v>
      </c>
      <c r="AY492" s="31">
        <v>2507.25</v>
      </c>
      <c r="AZ492" s="31"/>
      <c r="BA492" s="31">
        <v>11.33</v>
      </c>
      <c r="BB492" s="31">
        <v>162.66</v>
      </c>
      <c r="BC492" s="31">
        <v>169.5</v>
      </c>
      <c r="BD492" s="31">
        <v>177</v>
      </c>
      <c r="BE492" s="31">
        <v>178.66</v>
      </c>
      <c r="BF492" s="31"/>
      <c r="BG492">
        <v>5022</v>
      </c>
      <c r="BJ492" s="30">
        <f t="shared" si="49"/>
        <v>2527.5</v>
      </c>
      <c r="BK492" s="30">
        <f t="shared" si="50"/>
        <v>2523</v>
      </c>
      <c r="BL492" s="30">
        <f t="shared" si="51"/>
        <v>2496.5</v>
      </c>
      <c r="BN492" s="30">
        <f t="shared" si="52"/>
        <v>0</v>
      </c>
      <c r="BO492" s="30">
        <f t="shared" si="53"/>
        <v>0</v>
      </c>
      <c r="BP492" s="30">
        <f t="shared" si="54"/>
        <v>0</v>
      </c>
    </row>
    <row r="493" spans="1:68" x14ac:dyDescent="0.35">
      <c r="A493" s="26" t="s">
        <v>1018</v>
      </c>
      <c r="B493" t="s">
        <v>5214</v>
      </c>
      <c r="C493" s="25" t="s">
        <v>10</v>
      </c>
      <c r="E493" s="31">
        <v>18.5</v>
      </c>
      <c r="F493" s="31">
        <v>137.5</v>
      </c>
      <c r="G493" s="31">
        <v>119</v>
      </c>
      <c r="H493" s="31">
        <v>143.5</v>
      </c>
      <c r="I493" s="31">
        <v>158.5</v>
      </c>
      <c r="J493" s="31">
        <v>155.5</v>
      </c>
      <c r="K493" s="31">
        <v>153</v>
      </c>
      <c r="L493" s="31">
        <v>138</v>
      </c>
      <c r="M493" s="31">
        <v>138</v>
      </c>
      <c r="N493" s="31">
        <v>132.5</v>
      </c>
      <c r="O493" s="31">
        <v>154</v>
      </c>
      <c r="P493" s="31">
        <v>131</v>
      </c>
      <c r="Q493" s="31">
        <v>130.5</v>
      </c>
      <c r="R493" s="31">
        <v>141.5</v>
      </c>
      <c r="S493" s="31">
        <v>1851</v>
      </c>
      <c r="T493" s="31"/>
      <c r="U493" s="31">
        <v>16.5</v>
      </c>
      <c r="V493" s="31">
        <v>142</v>
      </c>
      <c r="W493" s="31">
        <v>130.5</v>
      </c>
      <c r="X493" s="31">
        <v>121</v>
      </c>
      <c r="Y493" s="31">
        <v>132</v>
      </c>
      <c r="Z493" s="31">
        <v>152.5</v>
      </c>
      <c r="AA493" s="31">
        <v>153</v>
      </c>
      <c r="AB493" s="31">
        <v>145.5</v>
      </c>
      <c r="AC493" s="31">
        <v>143.5</v>
      </c>
      <c r="AD493" s="31">
        <v>141.5</v>
      </c>
      <c r="AE493" s="31">
        <v>138.5</v>
      </c>
      <c r="AF493" s="31">
        <v>153.5</v>
      </c>
      <c r="AG493" s="31">
        <v>127</v>
      </c>
      <c r="AH493" s="31">
        <v>123.5</v>
      </c>
      <c r="AI493" s="31">
        <v>1820.5</v>
      </c>
      <c r="AJ493" s="31"/>
      <c r="AK493" s="31">
        <v>16.25</v>
      </c>
      <c r="AL493" s="31">
        <v>115.5</v>
      </c>
      <c r="AM493" s="31">
        <v>138</v>
      </c>
      <c r="AN493" s="31">
        <v>132</v>
      </c>
      <c r="AO493" s="31">
        <v>124</v>
      </c>
      <c r="AP493" s="31">
        <v>127</v>
      </c>
      <c r="AQ493" s="31">
        <v>152</v>
      </c>
      <c r="AR493" s="31">
        <v>154.5</v>
      </c>
      <c r="AS493" s="31">
        <v>146</v>
      </c>
      <c r="AT493" s="31">
        <v>139.5</v>
      </c>
      <c r="AU493" s="31">
        <v>150.5</v>
      </c>
      <c r="AV493" s="31">
        <v>138</v>
      </c>
      <c r="AW493" s="31">
        <v>138</v>
      </c>
      <c r="AX493" s="31">
        <v>119</v>
      </c>
      <c r="AY493" s="31">
        <v>1790.25</v>
      </c>
      <c r="AZ493" s="31"/>
      <c r="BA493" s="31">
        <v>17.079999999999998</v>
      </c>
      <c r="BB493" s="31">
        <v>131.66</v>
      </c>
      <c r="BC493" s="31">
        <v>129.16</v>
      </c>
      <c r="BD493" s="31">
        <v>132.16</v>
      </c>
      <c r="BE493" s="31">
        <v>138.16</v>
      </c>
      <c r="BF493" s="31"/>
      <c r="BG493">
        <v>12286</v>
      </c>
      <c r="BJ493" s="30">
        <f t="shared" si="49"/>
        <v>1832.5</v>
      </c>
      <c r="BK493" s="30">
        <f t="shared" si="50"/>
        <v>1804</v>
      </c>
      <c r="BL493" s="30">
        <f t="shared" si="51"/>
        <v>1774</v>
      </c>
      <c r="BN493" s="30">
        <f t="shared" si="52"/>
        <v>0</v>
      </c>
      <c r="BO493" s="30">
        <f t="shared" si="53"/>
        <v>0</v>
      </c>
      <c r="BP493" s="30">
        <f t="shared" si="54"/>
        <v>0</v>
      </c>
    </row>
    <row r="494" spans="1:68" x14ac:dyDescent="0.35">
      <c r="A494" s="26" t="s">
        <v>1020</v>
      </c>
      <c r="B494" t="s">
        <v>5206</v>
      </c>
      <c r="C494" s="25" t="s">
        <v>10</v>
      </c>
      <c r="E494" s="31">
        <v>3.75</v>
      </c>
      <c r="F494" s="31">
        <v>36.5</v>
      </c>
      <c r="G494" s="31">
        <v>38.5</v>
      </c>
      <c r="H494" s="31">
        <v>34.5</v>
      </c>
      <c r="I494" s="31">
        <v>35.5</v>
      </c>
      <c r="J494" s="31">
        <v>38.5</v>
      </c>
      <c r="K494" s="31">
        <v>35</v>
      </c>
      <c r="L494" s="31">
        <v>39.5</v>
      </c>
      <c r="M494" s="31">
        <v>40</v>
      </c>
      <c r="N494" s="31">
        <v>42.5</v>
      </c>
      <c r="O494" s="31">
        <v>43</v>
      </c>
      <c r="P494" s="31">
        <v>42.5</v>
      </c>
      <c r="Q494" s="31">
        <v>40.5</v>
      </c>
      <c r="R494" s="31">
        <v>60.5</v>
      </c>
      <c r="S494" s="31">
        <v>530.75</v>
      </c>
      <c r="T494" s="31"/>
      <c r="U494" s="31">
        <v>5.25</v>
      </c>
      <c r="V494" s="31">
        <v>40</v>
      </c>
      <c r="W494" s="31">
        <v>39.5</v>
      </c>
      <c r="X494" s="31">
        <v>36</v>
      </c>
      <c r="Y494" s="31">
        <v>40.5</v>
      </c>
      <c r="Z494" s="31">
        <v>43</v>
      </c>
      <c r="AA494" s="31">
        <v>40</v>
      </c>
      <c r="AB494" s="31">
        <v>37.5</v>
      </c>
      <c r="AC494" s="31">
        <v>42.5</v>
      </c>
      <c r="AD494" s="31">
        <v>38</v>
      </c>
      <c r="AE494" s="31">
        <v>41</v>
      </c>
      <c r="AF494" s="31">
        <v>42</v>
      </c>
      <c r="AG494" s="31">
        <v>43</v>
      </c>
      <c r="AH494" s="31">
        <v>41</v>
      </c>
      <c r="AI494" s="31">
        <v>529.25</v>
      </c>
      <c r="AJ494" s="31"/>
      <c r="AK494" s="31">
        <v>4.5</v>
      </c>
      <c r="AL494" s="31">
        <v>40</v>
      </c>
      <c r="AM494" s="31">
        <v>39.5</v>
      </c>
      <c r="AN494" s="31">
        <v>39.5</v>
      </c>
      <c r="AO494" s="31">
        <v>40.5</v>
      </c>
      <c r="AP494" s="31">
        <v>41</v>
      </c>
      <c r="AQ494" s="31">
        <v>40</v>
      </c>
      <c r="AR494" s="31">
        <v>38</v>
      </c>
      <c r="AS494" s="31">
        <v>35</v>
      </c>
      <c r="AT494" s="31">
        <v>41</v>
      </c>
      <c r="AU494" s="31">
        <v>35</v>
      </c>
      <c r="AV494" s="31">
        <v>39.5</v>
      </c>
      <c r="AW494" s="31">
        <v>39.5</v>
      </c>
      <c r="AX494" s="31">
        <v>41</v>
      </c>
      <c r="AY494" s="31">
        <v>514</v>
      </c>
      <c r="AZ494" s="31"/>
      <c r="BA494" s="31">
        <v>4.5</v>
      </c>
      <c r="BB494" s="31">
        <v>38.83</v>
      </c>
      <c r="BC494" s="31">
        <v>39.159999999999997</v>
      </c>
      <c r="BD494" s="31">
        <v>36.659999999999997</v>
      </c>
      <c r="BE494" s="31">
        <v>38.83</v>
      </c>
      <c r="BF494" s="31"/>
      <c r="BG494">
        <v>9337</v>
      </c>
      <c r="BJ494" s="30">
        <f t="shared" si="49"/>
        <v>527</v>
      </c>
      <c r="BK494" s="30">
        <f t="shared" si="50"/>
        <v>524</v>
      </c>
      <c r="BL494" s="30">
        <f t="shared" si="51"/>
        <v>509.5</v>
      </c>
      <c r="BN494" s="30">
        <f t="shared" si="52"/>
        <v>0</v>
      </c>
      <c r="BO494" s="30">
        <f t="shared" si="53"/>
        <v>0</v>
      </c>
      <c r="BP494" s="30">
        <f t="shared" si="54"/>
        <v>0</v>
      </c>
    </row>
    <row r="495" spans="1:68" x14ac:dyDescent="0.35">
      <c r="A495" s="26" t="s">
        <v>1022</v>
      </c>
      <c r="B495" t="s">
        <v>5197</v>
      </c>
      <c r="C495" s="25" t="s">
        <v>10</v>
      </c>
      <c r="E495" s="31">
        <v>2.75</v>
      </c>
      <c r="F495" s="31">
        <v>14.5</v>
      </c>
      <c r="G495" s="31">
        <v>14</v>
      </c>
      <c r="H495" s="31">
        <v>14.5</v>
      </c>
      <c r="I495" s="31">
        <v>11</v>
      </c>
      <c r="J495" s="31">
        <v>17</v>
      </c>
      <c r="K495" s="31">
        <v>19</v>
      </c>
      <c r="L495" s="31">
        <v>12</v>
      </c>
      <c r="M495" s="31">
        <v>21</v>
      </c>
      <c r="N495" s="31">
        <v>17</v>
      </c>
      <c r="O495" s="31">
        <v>19.5</v>
      </c>
      <c r="P495" s="31">
        <v>13</v>
      </c>
      <c r="Q495" s="31">
        <v>18</v>
      </c>
      <c r="R495" s="31">
        <v>19</v>
      </c>
      <c r="S495" s="31">
        <v>212.25</v>
      </c>
      <c r="T495" s="31"/>
      <c r="U495" s="31">
        <v>2.25</v>
      </c>
      <c r="V495" s="31">
        <v>14.5</v>
      </c>
      <c r="W495" s="31">
        <v>16.5</v>
      </c>
      <c r="X495" s="31">
        <v>13</v>
      </c>
      <c r="Y495" s="31">
        <v>15</v>
      </c>
      <c r="Z495" s="31">
        <v>12.5</v>
      </c>
      <c r="AA495" s="31">
        <v>16</v>
      </c>
      <c r="AB495" s="31">
        <v>19.5</v>
      </c>
      <c r="AC495" s="31">
        <v>11.5</v>
      </c>
      <c r="AD495" s="31">
        <v>20</v>
      </c>
      <c r="AE495" s="31">
        <v>14</v>
      </c>
      <c r="AF495" s="31">
        <v>19</v>
      </c>
      <c r="AG495" s="31">
        <v>13</v>
      </c>
      <c r="AH495" s="31">
        <v>14.5</v>
      </c>
      <c r="AI495" s="31">
        <v>201.25</v>
      </c>
      <c r="AJ495" s="31"/>
      <c r="AK495" s="31">
        <v>1</v>
      </c>
      <c r="AL495" s="31">
        <v>17</v>
      </c>
      <c r="AM495" s="31">
        <v>13.5</v>
      </c>
      <c r="AN495" s="31">
        <v>14.5</v>
      </c>
      <c r="AO495" s="31">
        <v>9</v>
      </c>
      <c r="AP495" s="31">
        <v>14</v>
      </c>
      <c r="AQ495" s="31">
        <v>14.5</v>
      </c>
      <c r="AR495" s="31">
        <v>14</v>
      </c>
      <c r="AS495" s="31">
        <v>20.5</v>
      </c>
      <c r="AT495" s="31">
        <v>10.5</v>
      </c>
      <c r="AU495" s="31">
        <v>20</v>
      </c>
      <c r="AV495" s="31">
        <v>12.5</v>
      </c>
      <c r="AW495" s="31">
        <v>17.5</v>
      </c>
      <c r="AX495" s="31">
        <v>13</v>
      </c>
      <c r="AY495" s="31">
        <v>191.5</v>
      </c>
      <c r="AZ495" s="31"/>
      <c r="BA495" s="31">
        <v>2</v>
      </c>
      <c r="BB495" s="31">
        <v>15.33</v>
      </c>
      <c r="BC495" s="31">
        <v>14.66</v>
      </c>
      <c r="BD495" s="31">
        <v>14</v>
      </c>
      <c r="BE495" s="31">
        <v>11.66</v>
      </c>
      <c r="BF495" s="31"/>
      <c r="BG495">
        <v>11987</v>
      </c>
      <c r="BJ495" s="30">
        <f t="shared" si="49"/>
        <v>209.5</v>
      </c>
      <c r="BK495" s="30">
        <f t="shared" si="50"/>
        <v>199</v>
      </c>
      <c r="BL495" s="30">
        <f t="shared" si="51"/>
        <v>190.5</v>
      </c>
      <c r="BN495" s="30">
        <f t="shared" si="52"/>
        <v>0</v>
      </c>
      <c r="BO495" s="30">
        <f t="shared" si="53"/>
        <v>0</v>
      </c>
      <c r="BP495" s="30">
        <f t="shared" si="54"/>
        <v>0</v>
      </c>
    </row>
    <row r="496" spans="1:68" x14ac:dyDescent="0.35">
      <c r="A496" s="26" t="s">
        <v>1025</v>
      </c>
      <c r="B496" t="s">
        <v>5188</v>
      </c>
      <c r="C496" s="25" t="s">
        <v>10</v>
      </c>
      <c r="E496" s="31">
        <v>3.75</v>
      </c>
      <c r="F496" s="31">
        <v>41</v>
      </c>
      <c r="G496" s="31">
        <v>52</v>
      </c>
      <c r="H496" s="31">
        <v>45.5</v>
      </c>
      <c r="I496" s="31">
        <v>44.5</v>
      </c>
      <c r="J496" s="31">
        <v>49.5</v>
      </c>
      <c r="K496" s="31">
        <v>54.5</v>
      </c>
      <c r="L496" s="31">
        <v>57</v>
      </c>
      <c r="M496" s="31">
        <v>49.5</v>
      </c>
      <c r="N496" s="31">
        <v>41</v>
      </c>
      <c r="O496" s="31">
        <v>51</v>
      </c>
      <c r="P496" s="31">
        <v>47.5</v>
      </c>
      <c r="Q496" s="31">
        <v>53</v>
      </c>
      <c r="R496" s="31">
        <v>56.5</v>
      </c>
      <c r="S496" s="31">
        <v>646.25</v>
      </c>
      <c r="T496" s="31"/>
      <c r="U496" s="31">
        <v>4.75</v>
      </c>
      <c r="V496" s="31">
        <v>46</v>
      </c>
      <c r="W496" s="31">
        <v>43</v>
      </c>
      <c r="X496" s="31">
        <v>50.5</v>
      </c>
      <c r="Y496" s="31">
        <v>46</v>
      </c>
      <c r="Z496" s="31">
        <v>48</v>
      </c>
      <c r="AA496" s="31">
        <v>50.5</v>
      </c>
      <c r="AB496" s="31">
        <v>56</v>
      </c>
      <c r="AC496" s="31">
        <v>52.5</v>
      </c>
      <c r="AD496" s="31">
        <v>51.5</v>
      </c>
      <c r="AE496" s="31">
        <v>44</v>
      </c>
      <c r="AF496" s="31">
        <v>45.5</v>
      </c>
      <c r="AG496" s="31">
        <v>44</v>
      </c>
      <c r="AH496" s="31">
        <v>51.5</v>
      </c>
      <c r="AI496" s="31">
        <v>633.75</v>
      </c>
      <c r="AJ496" s="31"/>
      <c r="AK496" s="31">
        <v>4.75</v>
      </c>
      <c r="AL496" s="31">
        <v>49</v>
      </c>
      <c r="AM496" s="31">
        <v>46</v>
      </c>
      <c r="AN496" s="31">
        <v>40.5</v>
      </c>
      <c r="AO496" s="31">
        <v>49.5</v>
      </c>
      <c r="AP496" s="31">
        <v>51</v>
      </c>
      <c r="AQ496" s="31">
        <v>52</v>
      </c>
      <c r="AR496" s="31">
        <v>51</v>
      </c>
      <c r="AS496" s="31">
        <v>53</v>
      </c>
      <c r="AT496" s="31">
        <v>53</v>
      </c>
      <c r="AU496" s="31">
        <v>50</v>
      </c>
      <c r="AV496" s="31">
        <v>41.5</v>
      </c>
      <c r="AW496" s="31">
        <v>44</v>
      </c>
      <c r="AX496" s="31">
        <v>45.5</v>
      </c>
      <c r="AY496" s="31">
        <v>630.75</v>
      </c>
      <c r="AZ496" s="31"/>
      <c r="BA496" s="31">
        <v>4.41</v>
      </c>
      <c r="BB496" s="31">
        <v>45.33</v>
      </c>
      <c r="BC496" s="31">
        <v>47</v>
      </c>
      <c r="BD496" s="31">
        <v>45.5</v>
      </c>
      <c r="BE496" s="31">
        <v>46.66</v>
      </c>
      <c r="BF496" s="31"/>
      <c r="BG496">
        <v>321</v>
      </c>
      <c r="BJ496" s="30">
        <f t="shared" si="49"/>
        <v>642.5</v>
      </c>
      <c r="BK496" s="30">
        <f t="shared" si="50"/>
        <v>629</v>
      </c>
      <c r="BL496" s="30">
        <f t="shared" si="51"/>
        <v>626</v>
      </c>
      <c r="BN496" s="30">
        <f t="shared" si="52"/>
        <v>0</v>
      </c>
      <c r="BO496" s="30">
        <f t="shared" si="53"/>
        <v>0</v>
      </c>
      <c r="BP496" s="30">
        <f t="shared" si="54"/>
        <v>0</v>
      </c>
    </row>
    <row r="497" spans="1:68" x14ac:dyDescent="0.35">
      <c r="A497" s="26" t="s">
        <v>1028</v>
      </c>
      <c r="B497" t="s">
        <v>5177</v>
      </c>
      <c r="C497" s="25" t="s">
        <v>10</v>
      </c>
      <c r="E497" s="31">
        <v>4</v>
      </c>
      <c r="F497" s="31">
        <v>37</v>
      </c>
      <c r="G497" s="31">
        <v>29.5</v>
      </c>
      <c r="H497" s="31">
        <v>22.5</v>
      </c>
      <c r="I497" s="31">
        <v>28.5</v>
      </c>
      <c r="J497" s="31">
        <v>15.5</v>
      </c>
      <c r="K497" s="31">
        <v>29.5</v>
      </c>
      <c r="L497" s="31">
        <v>31.5</v>
      </c>
      <c r="M497" s="31">
        <v>21</v>
      </c>
      <c r="N497" s="31">
        <v>24</v>
      </c>
      <c r="O497" s="31">
        <v>27.5</v>
      </c>
      <c r="P497" s="31">
        <v>23</v>
      </c>
      <c r="Q497" s="31">
        <v>21.5</v>
      </c>
      <c r="R497" s="31">
        <v>24</v>
      </c>
      <c r="S497" s="31">
        <v>339</v>
      </c>
      <c r="T497" s="31"/>
      <c r="U497" s="31">
        <v>2.25</v>
      </c>
      <c r="V497" s="31">
        <v>20.5</v>
      </c>
      <c r="W497" s="31">
        <v>30</v>
      </c>
      <c r="X497" s="31">
        <v>23.5</v>
      </c>
      <c r="Y497" s="31">
        <v>17</v>
      </c>
      <c r="Z497" s="31">
        <v>21.5</v>
      </c>
      <c r="AA497" s="31">
        <v>13</v>
      </c>
      <c r="AB497" s="31">
        <v>25.5</v>
      </c>
      <c r="AC497" s="31">
        <v>29</v>
      </c>
      <c r="AD497" s="31">
        <v>22</v>
      </c>
      <c r="AE497" s="31">
        <v>26.5</v>
      </c>
      <c r="AF497" s="31">
        <v>26</v>
      </c>
      <c r="AG497" s="31">
        <v>14.5</v>
      </c>
      <c r="AH497" s="31">
        <v>16</v>
      </c>
      <c r="AI497" s="31">
        <v>287.25</v>
      </c>
      <c r="AJ497" s="31"/>
      <c r="AK497" s="31">
        <v>2</v>
      </c>
      <c r="AL497" s="31">
        <v>22</v>
      </c>
      <c r="AM497" s="31">
        <v>23</v>
      </c>
      <c r="AN497" s="31">
        <v>25</v>
      </c>
      <c r="AO497" s="31">
        <v>21</v>
      </c>
      <c r="AP497" s="31">
        <v>12.5</v>
      </c>
      <c r="AQ497" s="31">
        <v>19</v>
      </c>
      <c r="AR497" s="31">
        <v>14.5</v>
      </c>
      <c r="AS497" s="31">
        <v>28</v>
      </c>
      <c r="AT497" s="31">
        <v>28.5</v>
      </c>
      <c r="AU497" s="31">
        <v>23</v>
      </c>
      <c r="AV497" s="31">
        <v>22.5</v>
      </c>
      <c r="AW497" s="31">
        <v>23</v>
      </c>
      <c r="AX497" s="31">
        <v>16</v>
      </c>
      <c r="AY497" s="31">
        <v>280</v>
      </c>
      <c r="AZ497" s="31"/>
      <c r="BA497" s="31">
        <v>2.75</v>
      </c>
      <c r="BB497" s="31">
        <v>26.5</v>
      </c>
      <c r="BC497" s="31">
        <v>27.5</v>
      </c>
      <c r="BD497" s="31">
        <v>23.66</v>
      </c>
      <c r="BE497" s="31">
        <v>22.16</v>
      </c>
      <c r="BF497" s="31"/>
      <c r="BG497">
        <v>735</v>
      </c>
      <c r="BJ497" s="30">
        <f t="shared" si="49"/>
        <v>335</v>
      </c>
      <c r="BK497" s="30">
        <f t="shared" si="50"/>
        <v>285</v>
      </c>
      <c r="BL497" s="30">
        <f t="shared" si="51"/>
        <v>278</v>
      </c>
      <c r="BN497" s="30">
        <f t="shared" si="52"/>
        <v>0</v>
      </c>
      <c r="BO497" s="30">
        <f t="shared" si="53"/>
        <v>0</v>
      </c>
      <c r="BP497" s="30">
        <f t="shared" si="54"/>
        <v>0</v>
      </c>
    </row>
    <row r="498" spans="1:68" x14ac:dyDescent="0.35">
      <c r="A498" s="26" t="s">
        <v>1031</v>
      </c>
      <c r="B498" t="s">
        <v>5168</v>
      </c>
      <c r="C498" s="25" t="s">
        <v>10</v>
      </c>
      <c r="E498" s="31">
        <v>1</v>
      </c>
      <c r="F498" s="31">
        <v>40.5</v>
      </c>
      <c r="G498" s="31">
        <v>28</v>
      </c>
      <c r="H498" s="31">
        <v>28.5</v>
      </c>
      <c r="I498" s="31">
        <v>31.5</v>
      </c>
      <c r="J498" s="31">
        <v>37.5</v>
      </c>
      <c r="K498" s="31">
        <v>31.5</v>
      </c>
      <c r="L498" s="31">
        <v>32.5</v>
      </c>
      <c r="M498" s="31">
        <v>40.5</v>
      </c>
      <c r="N498" s="31">
        <v>20.5</v>
      </c>
      <c r="O498" s="31">
        <v>27.5</v>
      </c>
      <c r="P498" s="31">
        <v>26</v>
      </c>
      <c r="Q498" s="31">
        <v>26.5</v>
      </c>
      <c r="R498" s="31">
        <v>25.5</v>
      </c>
      <c r="S498" s="31">
        <v>397.5</v>
      </c>
      <c r="T498" s="31"/>
      <c r="U498" s="31">
        <v>1.25</v>
      </c>
      <c r="V498" s="31">
        <v>33</v>
      </c>
      <c r="W498" s="31">
        <v>40.5</v>
      </c>
      <c r="X498" s="31">
        <v>22.5</v>
      </c>
      <c r="Y498" s="31">
        <v>27</v>
      </c>
      <c r="Z498" s="31">
        <v>25.5</v>
      </c>
      <c r="AA498" s="31">
        <v>29</v>
      </c>
      <c r="AB498" s="31">
        <v>32.5</v>
      </c>
      <c r="AC498" s="31">
        <v>26.5</v>
      </c>
      <c r="AD498" s="31">
        <v>32.5</v>
      </c>
      <c r="AE498" s="31">
        <v>19.5</v>
      </c>
      <c r="AF498" s="31">
        <v>27.5</v>
      </c>
      <c r="AG498" s="31">
        <v>23</v>
      </c>
      <c r="AH498" s="31">
        <v>26</v>
      </c>
      <c r="AI498" s="31">
        <v>366.25</v>
      </c>
      <c r="AJ498" s="31"/>
      <c r="AK498" s="31">
        <v>1.25</v>
      </c>
      <c r="AL498" s="31">
        <v>34</v>
      </c>
      <c r="AM498" s="31">
        <v>30.5</v>
      </c>
      <c r="AN498" s="31">
        <v>36</v>
      </c>
      <c r="AO498" s="31">
        <v>23.5</v>
      </c>
      <c r="AP498" s="31">
        <v>22.5</v>
      </c>
      <c r="AQ498" s="31">
        <v>23</v>
      </c>
      <c r="AR498" s="31">
        <v>27.5</v>
      </c>
      <c r="AS498" s="31">
        <v>33.5</v>
      </c>
      <c r="AT498" s="31">
        <v>27</v>
      </c>
      <c r="AU498" s="31">
        <v>33</v>
      </c>
      <c r="AV498" s="31">
        <v>20</v>
      </c>
      <c r="AW498" s="31">
        <v>21.5</v>
      </c>
      <c r="AX498" s="31">
        <v>19</v>
      </c>
      <c r="AY498" s="31">
        <v>352.25</v>
      </c>
      <c r="AZ498" s="31"/>
      <c r="BA498" s="31">
        <v>1.1599999999999999</v>
      </c>
      <c r="BB498" s="31">
        <v>35.83</v>
      </c>
      <c r="BC498" s="31">
        <v>33</v>
      </c>
      <c r="BD498" s="31">
        <v>29</v>
      </c>
      <c r="BE498" s="31">
        <v>27.33</v>
      </c>
      <c r="BF498" s="31"/>
      <c r="BG498">
        <v>2269</v>
      </c>
      <c r="BJ498" s="30">
        <f t="shared" si="49"/>
        <v>396.5</v>
      </c>
      <c r="BK498" s="30">
        <f t="shared" si="50"/>
        <v>365</v>
      </c>
      <c r="BL498" s="30">
        <f t="shared" si="51"/>
        <v>351</v>
      </c>
      <c r="BN498" s="30">
        <f t="shared" si="52"/>
        <v>0</v>
      </c>
      <c r="BO498" s="30">
        <f t="shared" si="53"/>
        <v>0</v>
      </c>
      <c r="BP498" s="30">
        <f t="shared" si="54"/>
        <v>0</v>
      </c>
    </row>
    <row r="499" spans="1:68" x14ac:dyDescent="0.35">
      <c r="A499" s="26" t="s">
        <v>1033</v>
      </c>
      <c r="B499" t="s">
        <v>5158</v>
      </c>
      <c r="C499" s="25" t="s">
        <v>108</v>
      </c>
      <c r="E499" s="31">
        <v>2.25</v>
      </c>
      <c r="F499" s="31">
        <v>20.5</v>
      </c>
      <c r="G499" s="31">
        <v>13</v>
      </c>
      <c r="H499" s="31">
        <v>16</v>
      </c>
      <c r="I499" s="31">
        <v>28.5</v>
      </c>
      <c r="J499" s="31">
        <v>24</v>
      </c>
      <c r="K499" s="31">
        <v>26.5</v>
      </c>
      <c r="L499" s="31">
        <v>27.5</v>
      </c>
      <c r="M499" s="31">
        <v>22</v>
      </c>
      <c r="N499" s="31">
        <v>21</v>
      </c>
      <c r="O499" s="31">
        <v>0</v>
      </c>
      <c r="P499" s="31">
        <v>0</v>
      </c>
      <c r="Q499" s="31">
        <v>0</v>
      </c>
      <c r="R499" s="31">
        <v>0</v>
      </c>
      <c r="S499" s="31">
        <v>201.25</v>
      </c>
      <c r="T499" s="31"/>
      <c r="U499" s="31">
        <v>2</v>
      </c>
      <c r="V499" s="31">
        <v>14.5</v>
      </c>
      <c r="W499" s="31">
        <v>18</v>
      </c>
      <c r="X499" s="31">
        <v>9</v>
      </c>
      <c r="Y499" s="31">
        <v>18</v>
      </c>
      <c r="Z499" s="31">
        <v>21.5</v>
      </c>
      <c r="AA499" s="31">
        <v>21</v>
      </c>
      <c r="AB499" s="31">
        <v>25.5</v>
      </c>
      <c r="AC499" s="31">
        <v>29.5</v>
      </c>
      <c r="AD499" s="31">
        <v>18.5</v>
      </c>
      <c r="AE499" s="31">
        <v>0</v>
      </c>
      <c r="AF499" s="31">
        <v>0</v>
      </c>
      <c r="AG499" s="31">
        <v>0</v>
      </c>
      <c r="AH499" s="31">
        <v>0</v>
      </c>
      <c r="AI499" s="31">
        <v>177.5</v>
      </c>
      <c r="AJ499" s="31"/>
      <c r="AK499" s="31">
        <v>2.75</v>
      </c>
      <c r="AL499" s="31">
        <v>19.5</v>
      </c>
      <c r="AM499" s="31">
        <v>16.5</v>
      </c>
      <c r="AN499" s="31">
        <v>23.5</v>
      </c>
      <c r="AO499" s="31">
        <v>9.5</v>
      </c>
      <c r="AP499" s="31">
        <v>17</v>
      </c>
      <c r="AQ499" s="31">
        <v>21.5</v>
      </c>
      <c r="AR499" s="31">
        <v>19.5</v>
      </c>
      <c r="AS499" s="31">
        <v>24.5</v>
      </c>
      <c r="AT499" s="31">
        <v>26</v>
      </c>
      <c r="AU499" s="31">
        <v>0</v>
      </c>
      <c r="AV499" s="31">
        <v>0</v>
      </c>
      <c r="AW499" s="31">
        <v>0</v>
      </c>
      <c r="AX499" s="31">
        <v>0</v>
      </c>
      <c r="AY499" s="31">
        <v>180.25</v>
      </c>
      <c r="AZ499" s="31"/>
      <c r="BA499" s="31">
        <v>2.33</v>
      </c>
      <c r="BB499" s="31">
        <v>18.16</v>
      </c>
      <c r="BC499" s="31">
        <v>15.83</v>
      </c>
      <c r="BD499" s="31">
        <v>16.16</v>
      </c>
      <c r="BE499" s="31">
        <v>18.66</v>
      </c>
      <c r="BF499" s="31"/>
      <c r="BG499">
        <v>9792</v>
      </c>
      <c r="BJ499" s="30">
        <f t="shared" si="49"/>
        <v>199</v>
      </c>
      <c r="BK499" s="30">
        <f t="shared" si="50"/>
        <v>175.5</v>
      </c>
      <c r="BL499" s="30">
        <f t="shared" si="51"/>
        <v>177.5</v>
      </c>
      <c r="BN499" s="30">
        <f t="shared" si="52"/>
        <v>0</v>
      </c>
      <c r="BO499" s="30">
        <f t="shared" si="53"/>
        <v>0</v>
      </c>
      <c r="BP499" s="30">
        <f t="shared" si="54"/>
        <v>0</v>
      </c>
    </row>
    <row r="500" spans="1:68" x14ac:dyDescent="0.35">
      <c r="A500" s="26" t="s">
        <v>1035</v>
      </c>
      <c r="B500" t="s">
        <v>5149</v>
      </c>
      <c r="C500" s="25" t="s">
        <v>108</v>
      </c>
      <c r="E500" s="31">
        <v>13.25</v>
      </c>
      <c r="F500" s="31">
        <v>183</v>
      </c>
      <c r="G500" s="31">
        <v>157</v>
      </c>
      <c r="H500" s="31">
        <v>180</v>
      </c>
      <c r="I500" s="31">
        <v>155.5</v>
      </c>
      <c r="J500" s="31">
        <v>172</v>
      </c>
      <c r="K500" s="31">
        <v>132.5</v>
      </c>
      <c r="L500" s="31">
        <v>132.5</v>
      </c>
      <c r="M500" s="31">
        <v>137.5</v>
      </c>
      <c r="N500" s="31">
        <v>160</v>
      </c>
      <c r="O500" s="31">
        <v>0</v>
      </c>
      <c r="P500" s="31">
        <v>0</v>
      </c>
      <c r="Q500" s="31">
        <v>0</v>
      </c>
      <c r="R500" s="31">
        <v>0</v>
      </c>
      <c r="S500" s="31">
        <v>1423.25</v>
      </c>
      <c r="T500" s="31"/>
      <c r="U500" s="31">
        <v>15.25</v>
      </c>
      <c r="V500" s="31">
        <v>179</v>
      </c>
      <c r="W500" s="31">
        <v>180</v>
      </c>
      <c r="X500" s="31">
        <v>159</v>
      </c>
      <c r="Y500" s="31">
        <v>168.5</v>
      </c>
      <c r="Z500" s="31">
        <v>158.5</v>
      </c>
      <c r="AA500" s="31">
        <v>165</v>
      </c>
      <c r="AB500" s="31">
        <v>140</v>
      </c>
      <c r="AC500" s="31">
        <v>131</v>
      </c>
      <c r="AD500" s="31">
        <v>134.5</v>
      </c>
      <c r="AE500" s="31">
        <v>0</v>
      </c>
      <c r="AF500" s="31">
        <v>0</v>
      </c>
      <c r="AG500" s="31">
        <v>0</v>
      </c>
      <c r="AH500" s="31">
        <v>0</v>
      </c>
      <c r="AI500" s="31">
        <v>1430.75</v>
      </c>
      <c r="AJ500" s="31"/>
      <c r="AK500" s="31">
        <v>15.5</v>
      </c>
      <c r="AL500" s="31">
        <v>187.5</v>
      </c>
      <c r="AM500" s="31">
        <v>179</v>
      </c>
      <c r="AN500" s="31">
        <v>176</v>
      </c>
      <c r="AO500" s="31">
        <v>157</v>
      </c>
      <c r="AP500" s="31">
        <v>176.5</v>
      </c>
      <c r="AQ500" s="31">
        <v>143.5</v>
      </c>
      <c r="AR500" s="31">
        <v>175.5</v>
      </c>
      <c r="AS500" s="31">
        <v>142.5</v>
      </c>
      <c r="AT500" s="31">
        <v>132</v>
      </c>
      <c r="AU500" s="31">
        <v>0</v>
      </c>
      <c r="AV500" s="31">
        <v>0</v>
      </c>
      <c r="AW500" s="31">
        <v>0</v>
      </c>
      <c r="AX500" s="31">
        <v>0</v>
      </c>
      <c r="AY500" s="31">
        <v>1485</v>
      </c>
      <c r="AZ500" s="31"/>
      <c r="BA500" s="31">
        <v>14.66</v>
      </c>
      <c r="BB500" s="31">
        <v>183.16</v>
      </c>
      <c r="BC500" s="31">
        <v>172</v>
      </c>
      <c r="BD500" s="31">
        <v>171.66</v>
      </c>
      <c r="BE500" s="31">
        <v>160.33000000000001</v>
      </c>
      <c r="BF500" s="31"/>
      <c r="BG500">
        <v>9938</v>
      </c>
      <c r="BJ500" s="30">
        <f t="shared" si="49"/>
        <v>1410</v>
      </c>
      <c r="BK500" s="30">
        <f t="shared" si="50"/>
        <v>1415.5</v>
      </c>
      <c r="BL500" s="30">
        <f t="shared" si="51"/>
        <v>1469.5</v>
      </c>
      <c r="BN500" s="30">
        <f t="shared" si="52"/>
        <v>0</v>
      </c>
      <c r="BO500" s="30">
        <f t="shared" si="53"/>
        <v>0</v>
      </c>
      <c r="BP500" s="30">
        <f t="shared" si="54"/>
        <v>0</v>
      </c>
    </row>
    <row r="501" spans="1:68" x14ac:dyDescent="0.35">
      <c r="A501" s="26" t="s">
        <v>1037</v>
      </c>
      <c r="B501" t="s">
        <v>5141</v>
      </c>
      <c r="C501" s="25" t="s">
        <v>108</v>
      </c>
      <c r="E501" s="31">
        <v>2</v>
      </c>
      <c r="F501" s="31">
        <v>15.5</v>
      </c>
      <c r="G501" s="31">
        <v>18.5</v>
      </c>
      <c r="H501" s="31">
        <v>24.5</v>
      </c>
      <c r="I501" s="31">
        <v>18.5</v>
      </c>
      <c r="J501" s="31">
        <v>25</v>
      </c>
      <c r="K501" s="31">
        <v>19</v>
      </c>
      <c r="L501" s="31">
        <v>26.5</v>
      </c>
      <c r="M501" s="31">
        <v>26.5</v>
      </c>
      <c r="N501" s="31">
        <v>20</v>
      </c>
      <c r="O501" s="31">
        <v>0</v>
      </c>
      <c r="P501" s="31">
        <v>0</v>
      </c>
      <c r="Q501" s="31">
        <v>0</v>
      </c>
      <c r="R501" s="31">
        <v>0</v>
      </c>
      <c r="S501" s="31">
        <v>196</v>
      </c>
      <c r="T501" s="31"/>
      <c r="U501" s="31">
        <v>0.5</v>
      </c>
      <c r="V501" s="31">
        <v>19</v>
      </c>
      <c r="W501" s="31">
        <v>18.5</v>
      </c>
      <c r="X501" s="31">
        <v>19</v>
      </c>
      <c r="Y501" s="31">
        <v>25</v>
      </c>
      <c r="Z501" s="31">
        <v>26</v>
      </c>
      <c r="AA501" s="31">
        <v>28.5</v>
      </c>
      <c r="AB501" s="31">
        <v>18</v>
      </c>
      <c r="AC501" s="31">
        <v>27.5</v>
      </c>
      <c r="AD501" s="31">
        <v>26</v>
      </c>
      <c r="AE501" s="31">
        <v>0</v>
      </c>
      <c r="AF501" s="31">
        <v>0</v>
      </c>
      <c r="AG501" s="31">
        <v>0</v>
      </c>
      <c r="AH501" s="31">
        <v>0</v>
      </c>
      <c r="AI501" s="31">
        <v>208</v>
      </c>
      <c r="AJ501" s="31"/>
      <c r="AK501" s="31">
        <v>2.75</v>
      </c>
      <c r="AL501" s="31">
        <v>21</v>
      </c>
      <c r="AM501" s="31">
        <v>17</v>
      </c>
      <c r="AN501" s="31">
        <v>20</v>
      </c>
      <c r="AO501" s="31">
        <v>19.5</v>
      </c>
      <c r="AP501" s="31">
        <v>28.5</v>
      </c>
      <c r="AQ501" s="31">
        <v>27</v>
      </c>
      <c r="AR501" s="31">
        <v>32.5</v>
      </c>
      <c r="AS501" s="31">
        <v>20.5</v>
      </c>
      <c r="AT501" s="31">
        <v>28.5</v>
      </c>
      <c r="AU501" s="31">
        <v>0</v>
      </c>
      <c r="AV501" s="31">
        <v>0</v>
      </c>
      <c r="AW501" s="31">
        <v>0</v>
      </c>
      <c r="AX501" s="31">
        <v>0</v>
      </c>
      <c r="AY501" s="31">
        <v>217.25</v>
      </c>
      <c r="AZ501" s="31"/>
      <c r="BA501" s="31">
        <v>1.75</v>
      </c>
      <c r="BB501" s="31">
        <v>18.5</v>
      </c>
      <c r="BC501" s="31">
        <v>18</v>
      </c>
      <c r="BD501" s="31">
        <v>21.16</v>
      </c>
      <c r="BE501" s="31">
        <v>21</v>
      </c>
      <c r="BF501" s="31"/>
      <c r="BG501">
        <v>3085</v>
      </c>
      <c r="BJ501" s="30">
        <f t="shared" si="49"/>
        <v>194</v>
      </c>
      <c r="BK501" s="30">
        <f t="shared" si="50"/>
        <v>207.5</v>
      </c>
      <c r="BL501" s="30">
        <f t="shared" si="51"/>
        <v>214.5</v>
      </c>
      <c r="BN501" s="30">
        <f t="shared" si="52"/>
        <v>0</v>
      </c>
      <c r="BO501" s="30">
        <f t="shared" si="53"/>
        <v>0</v>
      </c>
      <c r="BP501" s="30">
        <f t="shared" si="54"/>
        <v>0</v>
      </c>
    </row>
    <row r="502" spans="1:68" x14ac:dyDescent="0.35">
      <c r="A502" s="26" t="s">
        <v>1039</v>
      </c>
      <c r="B502" t="s">
        <v>5133</v>
      </c>
      <c r="C502" s="25" t="s">
        <v>108</v>
      </c>
      <c r="E502" s="31">
        <v>5</v>
      </c>
      <c r="F502" s="31">
        <v>77.5</v>
      </c>
      <c r="G502" s="31">
        <v>70.5</v>
      </c>
      <c r="H502" s="31">
        <v>60.5</v>
      </c>
      <c r="I502" s="31">
        <v>74.5</v>
      </c>
      <c r="J502" s="31">
        <v>69.5</v>
      </c>
      <c r="K502" s="31">
        <v>68</v>
      </c>
      <c r="L502" s="31">
        <v>63.5</v>
      </c>
      <c r="M502" s="31">
        <v>49.5</v>
      </c>
      <c r="N502" s="31">
        <v>59</v>
      </c>
      <c r="O502" s="31">
        <v>0</v>
      </c>
      <c r="P502" s="31">
        <v>0</v>
      </c>
      <c r="Q502" s="31">
        <v>0</v>
      </c>
      <c r="R502" s="31">
        <v>0</v>
      </c>
      <c r="S502" s="31">
        <v>597.5</v>
      </c>
      <c r="T502" s="31"/>
      <c r="U502" s="31">
        <v>3.75</v>
      </c>
      <c r="V502" s="31">
        <v>64</v>
      </c>
      <c r="W502" s="31">
        <v>73.5</v>
      </c>
      <c r="X502" s="31">
        <v>70.5</v>
      </c>
      <c r="Y502" s="31">
        <v>57.5</v>
      </c>
      <c r="Z502" s="31">
        <v>67</v>
      </c>
      <c r="AA502" s="31">
        <v>66</v>
      </c>
      <c r="AB502" s="31">
        <v>63.5</v>
      </c>
      <c r="AC502" s="31">
        <v>64.5</v>
      </c>
      <c r="AD502" s="31">
        <v>53.5</v>
      </c>
      <c r="AE502" s="31">
        <v>0</v>
      </c>
      <c r="AF502" s="31">
        <v>0</v>
      </c>
      <c r="AG502" s="31">
        <v>0</v>
      </c>
      <c r="AH502" s="31">
        <v>0</v>
      </c>
      <c r="AI502" s="31">
        <v>583.75</v>
      </c>
      <c r="AJ502" s="31"/>
      <c r="AK502" s="31">
        <v>5.25</v>
      </c>
      <c r="AL502" s="31">
        <v>46.5</v>
      </c>
      <c r="AM502" s="31">
        <v>65.5</v>
      </c>
      <c r="AN502" s="31">
        <v>69</v>
      </c>
      <c r="AO502" s="31">
        <v>66.5</v>
      </c>
      <c r="AP502" s="31">
        <v>61</v>
      </c>
      <c r="AQ502" s="31">
        <v>66.5</v>
      </c>
      <c r="AR502" s="31">
        <v>58.5</v>
      </c>
      <c r="AS502" s="31">
        <v>62.5</v>
      </c>
      <c r="AT502" s="31">
        <v>61.5</v>
      </c>
      <c r="AU502" s="31">
        <v>0</v>
      </c>
      <c r="AV502" s="31">
        <v>0</v>
      </c>
      <c r="AW502" s="31">
        <v>0</v>
      </c>
      <c r="AX502" s="31">
        <v>0</v>
      </c>
      <c r="AY502" s="31">
        <v>562.75</v>
      </c>
      <c r="AZ502" s="31"/>
      <c r="BA502" s="31">
        <v>4.66</v>
      </c>
      <c r="BB502" s="31">
        <v>62.66</v>
      </c>
      <c r="BC502" s="31">
        <v>69.83</v>
      </c>
      <c r="BD502" s="31">
        <v>66.66</v>
      </c>
      <c r="BE502" s="31">
        <v>66.16</v>
      </c>
      <c r="BF502" s="31"/>
      <c r="BG502">
        <v>3742</v>
      </c>
      <c r="BJ502" s="30">
        <f t="shared" si="49"/>
        <v>592.5</v>
      </c>
      <c r="BK502" s="30">
        <f t="shared" si="50"/>
        <v>580</v>
      </c>
      <c r="BL502" s="30">
        <f t="shared" si="51"/>
        <v>557.5</v>
      </c>
      <c r="BN502" s="30">
        <f t="shared" si="52"/>
        <v>0</v>
      </c>
      <c r="BO502" s="30">
        <f t="shared" si="53"/>
        <v>0</v>
      </c>
      <c r="BP502" s="30">
        <f t="shared" si="54"/>
        <v>0</v>
      </c>
    </row>
    <row r="503" spans="1:68" x14ac:dyDescent="0.35">
      <c r="A503" s="26" t="s">
        <v>1041</v>
      </c>
      <c r="B503" t="s">
        <v>5125</v>
      </c>
      <c r="C503" s="25" t="s">
        <v>119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258.5</v>
      </c>
      <c r="P503" s="31">
        <v>256</v>
      </c>
      <c r="Q503" s="31">
        <v>230.5</v>
      </c>
      <c r="R503" s="31">
        <v>250</v>
      </c>
      <c r="S503" s="31">
        <v>995</v>
      </c>
      <c r="T503" s="31"/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281.5</v>
      </c>
      <c r="AF503" s="31">
        <v>240</v>
      </c>
      <c r="AG503" s="31">
        <v>249</v>
      </c>
      <c r="AH503" s="31">
        <v>224.5</v>
      </c>
      <c r="AI503" s="31">
        <v>995</v>
      </c>
      <c r="AJ503" s="31"/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252.5</v>
      </c>
      <c r="AV503" s="31">
        <v>265.5</v>
      </c>
      <c r="AW503" s="31">
        <v>225.5</v>
      </c>
      <c r="AX503" s="31">
        <v>229</v>
      </c>
      <c r="AY503" s="31">
        <v>972.5</v>
      </c>
      <c r="AZ503" s="31"/>
      <c r="BA503" s="31">
        <v>0</v>
      </c>
      <c r="BB503" s="31">
        <v>0</v>
      </c>
      <c r="BC503" s="31">
        <v>0</v>
      </c>
      <c r="BD503" s="31">
        <v>0</v>
      </c>
      <c r="BE503" s="31">
        <v>0</v>
      </c>
      <c r="BF503" s="31"/>
      <c r="BG503">
        <v>2535</v>
      </c>
      <c r="BJ503" s="30">
        <f t="shared" si="49"/>
        <v>995</v>
      </c>
      <c r="BK503" s="30">
        <f t="shared" si="50"/>
        <v>995</v>
      </c>
      <c r="BL503" s="30">
        <f t="shared" si="51"/>
        <v>972.5</v>
      </c>
      <c r="BN503" s="30">
        <f t="shared" si="52"/>
        <v>0</v>
      </c>
      <c r="BO503" s="30">
        <f t="shared" si="53"/>
        <v>0</v>
      </c>
      <c r="BP503" s="30">
        <f t="shared" si="54"/>
        <v>0</v>
      </c>
    </row>
    <row r="504" spans="1:68" x14ac:dyDescent="0.35">
      <c r="A504" s="26" t="s">
        <v>1043</v>
      </c>
      <c r="B504" t="s">
        <v>5116</v>
      </c>
      <c r="C504" s="25" t="s">
        <v>10</v>
      </c>
      <c r="E504" s="31">
        <v>2.25</v>
      </c>
      <c r="F504" s="31">
        <v>56</v>
      </c>
      <c r="G504" s="31">
        <v>71</v>
      </c>
      <c r="H504" s="31">
        <v>67</v>
      </c>
      <c r="I504" s="31">
        <v>62.5</v>
      </c>
      <c r="J504" s="31">
        <v>73</v>
      </c>
      <c r="K504" s="31">
        <v>54.5</v>
      </c>
      <c r="L504" s="31">
        <v>67</v>
      </c>
      <c r="M504" s="31">
        <v>60</v>
      </c>
      <c r="N504" s="31">
        <v>81</v>
      </c>
      <c r="O504" s="31">
        <v>95.5</v>
      </c>
      <c r="P504" s="31">
        <v>81.5</v>
      </c>
      <c r="Q504" s="31">
        <v>64</v>
      </c>
      <c r="R504" s="31">
        <v>70</v>
      </c>
      <c r="S504" s="31">
        <v>905.25</v>
      </c>
      <c r="T504" s="31"/>
      <c r="U504" s="31">
        <v>5.25</v>
      </c>
      <c r="V504" s="31">
        <v>68</v>
      </c>
      <c r="W504" s="31">
        <v>54.5</v>
      </c>
      <c r="X504" s="31">
        <v>66.5</v>
      </c>
      <c r="Y504" s="31">
        <v>63.5</v>
      </c>
      <c r="Z504" s="31">
        <v>60.5</v>
      </c>
      <c r="AA504" s="31">
        <v>80</v>
      </c>
      <c r="AB504" s="31">
        <v>57</v>
      </c>
      <c r="AC504" s="31">
        <v>61.5</v>
      </c>
      <c r="AD504" s="31">
        <v>58</v>
      </c>
      <c r="AE504" s="31">
        <v>87</v>
      </c>
      <c r="AF504" s="31">
        <v>86.5</v>
      </c>
      <c r="AG504" s="31">
        <v>76.5</v>
      </c>
      <c r="AH504" s="31">
        <v>60.5</v>
      </c>
      <c r="AI504" s="31">
        <v>885.25</v>
      </c>
      <c r="AJ504" s="31"/>
      <c r="AK504" s="31">
        <v>4.5</v>
      </c>
      <c r="AL504" s="31">
        <v>65.5</v>
      </c>
      <c r="AM504" s="31">
        <v>67.5</v>
      </c>
      <c r="AN504" s="31">
        <v>55.5</v>
      </c>
      <c r="AO504" s="31">
        <v>63.5</v>
      </c>
      <c r="AP504" s="31">
        <v>62.5</v>
      </c>
      <c r="AQ504" s="31">
        <v>59.5</v>
      </c>
      <c r="AR504" s="31">
        <v>82</v>
      </c>
      <c r="AS504" s="31">
        <v>59.5</v>
      </c>
      <c r="AT504" s="31">
        <v>57</v>
      </c>
      <c r="AU504" s="31">
        <v>51</v>
      </c>
      <c r="AV504" s="31">
        <v>80.5</v>
      </c>
      <c r="AW504" s="31">
        <v>76.5</v>
      </c>
      <c r="AX504" s="31">
        <v>72</v>
      </c>
      <c r="AY504" s="31">
        <v>857</v>
      </c>
      <c r="AZ504" s="31"/>
      <c r="BA504" s="31">
        <v>4</v>
      </c>
      <c r="BB504" s="31">
        <v>63.16</v>
      </c>
      <c r="BC504" s="31">
        <v>64.33</v>
      </c>
      <c r="BD504" s="31">
        <v>63</v>
      </c>
      <c r="BE504" s="31">
        <v>63.16</v>
      </c>
      <c r="BF504" s="31"/>
      <c r="BG504">
        <v>12280</v>
      </c>
      <c r="BJ504" s="30">
        <f t="shared" si="49"/>
        <v>903</v>
      </c>
      <c r="BK504" s="30">
        <f t="shared" si="50"/>
        <v>880</v>
      </c>
      <c r="BL504" s="30">
        <f t="shared" si="51"/>
        <v>852.5</v>
      </c>
      <c r="BN504" s="30">
        <f t="shared" si="52"/>
        <v>0</v>
      </c>
      <c r="BO504" s="30">
        <f t="shared" si="53"/>
        <v>0</v>
      </c>
      <c r="BP504" s="30">
        <f t="shared" si="54"/>
        <v>0</v>
      </c>
    </row>
    <row r="505" spans="1:68" x14ac:dyDescent="0.35">
      <c r="A505" s="26" t="s">
        <v>1045</v>
      </c>
      <c r="B505" t="s">
        <v>5106</v>
      </c>
      <c r="C505" s="25" t="s">
        <v>10</v>
      </c>
      <c r="E505" s="31">
        <v>15</v>
      </c>
      <c r="F505" s="31">
        <v>136.5</v>
      </c>
      <c r="G505" s="31">
        <v>155.5</v>
      </c>
      <c r="H505" s="31">
        <v>137</v>
      </c>
      <c r="I505" s="31">
        <v>167.5</v>
      </c>
      <c r="J505" s="31">
        <v>152.5</v>
      </c>
      <c r="K505" s="31">
        <v>155</v>
      </c>
      <c r="L505" s="31">
        <v>148.5</v>
      </c>
      <c r="M505" s="31">
        <v>151.5</v>
      </c>
      <c r="N505" s="31">
        <v>136.5</v>
      </c>
      <c r="O505" s="31">
        <v>160.5</v>
      </c>
      <c r="P505" s="31">
        <v>154.5</v>
      </c>
      <c r="Q505" s="31">
        <v>152.5</v>
      </c>
      <c r="R505" s="31">
        <v>121.5</v>
      </c>
      <c r="S505" s="31">
        <v>1944.5</v>
      </c>
      <c r="T505" s="31"/>
      <c r="U505" s="31">
        <v>15</v>
      </c>
      <c r="V505" s="31">
        <v>136</v>
      </c>
      <c r="W505" s="31">
        <v>130.5</v>
      </c>
      <c r="X505" s="31">
        <v>148.5</v>
      </c>
      <c r="Y505" s="31">
        <v>130</v>
      </c>
      <c r="Z505" s="31">
        <v>172.5</v>
      </c>
      <c r="AA505" s="31">
        <v>137</v>
      </c>
      <c r="AB505" s="31">
        <v>149</v>
      </c>
      <c r="AC505" s="31">
        <v>149.5</v>
      </c>
      <c r="AD505" s="31">
        <v>145</v>
      </c>
      <c r="AE505" s="31">
        <v>139</v>
      </c>
      <c r="AF505" s="31">
        <v>163</v>
      </c>
      <c r="AG505" s="31">
        <v>157</v>
      </c>
      <c r="AH505" s="31">
        <v>133.5</v>
      </c>
      <c r="AI505" s="31">
        <v>1905.5</v>
      </c>
      <c r="AJ505" s="31"/>
      <c r="AK505" s="31">
        <v>11.5</v>
      </c>
      <c r="AL505" s="31">
        <v>153.5</v>
      </c>
      <c r="AM505" s="31">
        <v>145.5</v>
      </c>
      <c r="AN505" s="31">
        <v>115.5</v>
      </c>
      <c r="AO505" s="31">
        <v>146</v>
      </c>
      <c r="AP505" s="31">
        <v>131</v>
      </c>
      <c r="AQ505" s="31">
        <v>172</v>
      </c>
      <c r="AR505" s="31">
        <v>142</v>
      </c>
      <c r="AS505" s="31">
        <v>149.5</v>
      </c>
      <c r="AT505" s="31">
        <v>153</v>
      </c>
      <c r="AU505" s="31">
        <v>151</v>
      </c>
      <c r="AV505" s="31">
        <v>129.5</v>
      </c>
      <c r="AW505" s="31">
        <v>150</v>
      </c>
      <c r="AX505" s="31">
        <v>147</v>
      </c>
      <c r="AY505" s="31">
        <v>1897</v>
      </c>
      <c r="AZ505" s="31"/>
      <c r="BA505" s="31">
        <v>13.83</v>
      </c>
      <c r="BB505" s="31">
        <v>142</v>
      </c>
      <c r="BC505" s="31">
        <v>143.83000000000001</v>
      </c>
      <c r="BD505" s="31">
        <v>133.66</v>
      </c>
      <c r="BE505" s="31">
        <v>147.83000000000001</v>
      </c>
      <c r="BF505" s="31"/>
      <c r="BG505">
        <v>4497</v>
      </c>
      <c r="BJ505" s="30">
        <f t="shared" si="49"/>
        <v>1929.5</v>
      </c>
      <c r="BK505" s="30">
        <f t="shared" si="50"/>
        <v>1890.5</v>
      </c>
      <c r="BL505" s="30">
        <f t="shared" si="51"/>
        <v>1885.5</v>
      </c>
      <c r="BN505" s="30">
        <f t="shared" si="52"/>
        <v>0</v>
      </c>
      <c r="BO505" s="30">
        <f t="shared" si="53"/>
        <v>0</v>
      </c>
      <c r="BP505" s="30">
        <f t="shared" si="54"/>
        <v>0</v>
      </c>
    </row>
    <row r="506" spans="1:68" x14ac:dyDescent="0.35">
      <c r="A506" s="26" t="s">
        <v>1047</v>
      </c>
      <c r="B506" t="s">
        <v>5097</v>
      </c>
      <c r="C506" s="25" t="s">
        <v>10</v>
      </c>
      <c r="E506" s="31">
        <v>1.25</v>
      </c>
      <c r="F506" s="31">
        <v>31</v>
      </c>
      <c r="G506" s="31">
        <v>23</v>
      </c>
      <c r="H506" s="31">
        <v>20</v>
      </c>
      <c r="I506" s="31">
        <v>38</v>
      </c>
      <c r="J506" s="31">
        <v>31.5</v>
      </c>
      <c r="K506" s="31">
        <v>32</v>
      </c>
      <c r="L506" s="31">
        <v>39</v>
      </c>
      <c r="M506" s="31">
        <v>24.5</v>
      </c>
      <c r="N506" s="31">
        <v>32.5</v>
      </c>
      <c r="O506" s="31">
        <v>28</v>
      </c>
      <c r="P506" s="31">
        <v>30</v>
      </c>
      <c r="Q506" s="31">
        <v>35</v>
      </c>
      <c r="R506" s="31">
        <v>30</v>
      </c>
      <c r="S506" s="31">
        <v>395.75</v>
      </c>
      <c r="T506" s="31"/>
      <c r="U506" s="31">
        <v>3</v>
      </c>
      <c r="V506" s="31">
        <v>29.5</v>
      </c>
      <c r="W506" s="31">
        <v>30</v>
      </c>
      <c r="X506" s="31">
        <v>23</v>
      </c>
      <c r="Y506" s="31">
        <v>15.5</v>
      </c>
      <c r="Z506" s="31">
        <v>38</v>
      </c>
      <c r="AA506" s="31">
        <v>27</v>
      </c>
      <c r="AB506" s="31">
        <v>30</v>
      </c>
      <c r="AC506" s="31">
        <v>40.5</v>
      </c>
      <c r="AD506" s="31">
        <v>30.5</v>
      </c>
      <c r="AE506" s="31">
        <v>31.5</v>
      </c>
      <c r="AF506" s="31">
        <v>31</v>
      </c>
      <c r="AG506" s="31">
        <v>27</v>
      </c>
      <c r="AH506" s="31">
        <v>33.5</v>
      </c>
      <c r="AI506" s="31">
        <v>390</v>
      </c>
      <c r="AJ506" s="31"/>
      <c r="AK506" s="31">
        <v>5</v>
      </c>
      <c r="AL506" s="31">
        <v>33</v>
      </c>
      <c r="AM506" s="31">
        <v>27</v>
      </c>
      <c r="AN506" s="31">
        <v>28</v>
      </c>
      <c r="AO506" s="31">
        <v>23</v>
      </c>
      <c r="AP506" s="31">
        <v>15.5</v>
      </c>
      <c r="AQ506" s="31">
        <v>43</v>
      </c>
      <c r="AR506" s="31">
        <v>28</v>
      </c>
      <c r="AS506" s="31">
        <v>30</v>
      </c>
      <c r="AT506" s="31">
        <v>38.5</v>
      </c>
      <c r="AU506" s="31">
        <v>31</v>
      </c>
      <c r="AV506" s="31">
        <v>27</v>
      </c>
      <c r="AW506" s="31">
        <v>26.5</v>
      </c>
      <c r="AX506" s="31">
        <v>25</v>
      </c>
      <c r="AY506" s="31">
        <v>380.5</v>
      </c>
      <c r="AZ506" s="31"/>
      <c r="BA506" s="31">
        <v>3.08</v>
      </c>
      <c r="BB506" s="31">
        <v>31.16</v>
      </c>
      <c r="BC506" s="31">
        <v>26.66</v>
      </c>
      <c r="BD506" s="31">
        <v>23.66</v>
      </c>
      <c r="BE506" s="31">
        <v>25.5</v>
      </c>
      <c r="BF506" s="31"/>
      <c r="BG506">
        <v>12602</v>
      </c>
      <c r="BJ506" s="30">
        <f t="shared" si="49"/>
        <v>394.5</v>
      </c>
      <c r="BK506" s="30">
        <f t="shared" si="50"/>
        <v>387</v>
      </c>
      <c r="BL506" s="30">
        <f t="shared" si="51"/>
        <v>375.5</v>
      </c>
      <c r="BN506" s="30">
        <f t="shared" si="52"/>
        <v>0</v>
      </c>
      <c r="BO506" s="30">
        <f t="shared" si="53"/>
        <v>0</v>
      </c>
      <c r="BP506" s="30">
        <f t="shared" si="54"/>
        <v>0</v>
      </c>
    </row>
    <row r="507" spans="1:68" x14ac:dyDescent="0.35">
      <c r="A507" s="26" t="s">
        <v>1049</v>
      </c>
      <c r="B507" t="s">
        <v>5086</v>
      </c>
      <c r="C507" s="25" t="s">
        <v>108</v>
      </c>
      <c r="E507" s="31">
        <v>1</v>
      </c>
      <c r="F507" s="31">
        <v>6</v>
      </c>
      <c r="G507" s="31">
        <v>10</v>
      </c>
      <c r="H507" s="31">
        <v>9.5</v>
      </c>
      <c r="I507" s="31">
        <v>11.5</v>
      </c>
      <c r="J507" s="31">
        <v>11.5</v>
      </c>
      <c r="K507" s="31">
        <v>5.5</v>
      </c>
      <c r="L507" s="31">
        <v>18</v>
      </c>
      <c r="M507" s="31">
        <v>14</v>
      </c>
      <c r="N507" s="31">
        <v>13.5</v>
      </c>
      <c r="O507" s="31">
        <v>0</v>
      </c>
      <c r="P507" s="31">
        <v>0</v>
      </c>
      <c r="Q507" s="31">
        <v>0</v>
      </c>
      <c r="R507" s="31">
        <v>0</v>
      </c>
      <c r="S507" s="31">
        <v>100.5</v>
      </c>
      <c r="T507" s="31"/>
      <c r="U507" s="31">
        <v>1.25</v>
      </c>
      <c r="V507" s="31">
        <v>6.5</v>
      </c>
      <c r="W507" s="31">
        <v>8.5</v>
      </c>
      <c r="X507" s="31">
        <v>7.5</v>
      </c>
      <c r="Y507" s="31">
        <v>9</v>
      </c>
      <c r="Z507" s="31">
        <v>12</v>
      </c>
      <c r="AA507" s="31">
        <v>13.5</v>
      </c>
      <c r="AB507" s="31">
        <v>5</v>
      </c>
      <c r="AC507" s="31">
        <v>12</v>
      </c>
      <c r="AD507" s="31">
        <v>11.5</v>
      </c>
      <c r="AE507" s="31">
        <v>0</v>
      </c>
      <c r="AF507" s="31">
        <v>0</v>
      </c>
      <c r="AG507" s="31">
        <v>0</v>
      </c>
      <c r="AH507" s="31">
        <v>0</v>
      </c>
      <c r="AI507" s="31">
        <v>86.75</v>
      </c>
      <c r="AJ507" s="31"/>
      <c r="AK507" s="31">
        <v>0.75</v>
      </c>
      <c r="AL507" s="31">
        <v>10.5</v>
      </c>
      <c r="AM507" s="31">
        <v>6</v>
      </c>
      <c r="AN507" s="31">
        <v>6</v>
      </c>
      <c r="AO507" s="31">
        <v>9</v>
      </c>
      <c r="AP507" s="31">
        <v>10</v>
      </c>
      <c r="AQ507" s="31">
        <v>11.5</v>
      </c>
      <c r="AR507" s="31">
        <v>15.5</v>
      </c>
      <c r="AS507" s="31">
        <v>6.5</v>
      </c>
      <c r="AT507" s="31">
        <v>12.5</v>
      </c>
      <c r="AU507" s="31">
        <v>0</v>
      </c>
      <c r="AV507" s="31">
        <v>0</v>
      </c>
      <c r="AW507" s="31">
        <v>0</v>
      </c>
      <c r="AX507" s="31">
        <v>0</v>
      </c>
      <c r="AY507" s="31">
        <v>88.25</v>
      </c>
      <c r="AZ507" s="31"/>
      <c r="BA507" s="31">
        <v>1</v>
      </c>
      <c r="BB507" s="31">
        <v>7.66</v>
      </c>
      <c r="BC507" s="31">
        <v>8.16</v>
      </c>
      <c r="BD507" s="31">
        <v>7.66</v>
      </c>
      <c r="BE507" s="31">
        <v>9.83</v>
      </c>
      <c r="BF507" s="31"/>
      <c r="BG507">
        <v>13178</v>
      </c>
      <c r="BJ507" s="30">
        <f t="shared" si="49"/>
        <v>99.5</v>
      </c>
      <c r="BK507" s="30">
        <f t="shared" si="50"/>
        <v>85.5</v>
      </c>
      <c r="BL507" s="30">
        <f t="shared" si="51"/>
        <v>87.5</v>
      </c>
      <c r="BN507" s="30">
        <f t="shared" si="52"/>
        <v>0</v>
      </c>
      <c r="BO507" s="30">
        <f t="shared" si="53"/>
        <v>0</v>
      </c>
      <c r="BP507" s="30">
        <f t="shared" si="54"/>
        <v>0</v>
      </c>
    </row>
    <row r="508" spans="1:68" x14ac:dyDescent="0.35">
      <c r="A508" s="26" t="s">
        <v>1052</v>
      </c>
      <c r="B508" t="s">
        <v>5076</v>
      </c>
      <c r="C508" s="25" t="s">
        <v>108</v>
      </c>
      <c r="E508" s="31">
        <v>6</v>
      </c>
      <c r="F508" s="31">
        <v>67.5</v>
      </c>
      <c r="G508" s="31">
        <v>59</v>
      </c>
      <c r="H508" s="31">
        <v>54</v>
      </c>
      <c r="I508" s="31">
        <v>55</v>
      </c>
      <c r="J508" s="31">
        <v>55.5</v>
      </c>
      <c r="K508" s="31">
        <v>54.5</v>
      </c>
      <c r="L508" s="31">
        <v>63</v>
      </c>
      <c r="M508" s="31">
        <v>69</v>
      </c>
      <c r="N508" s="31">
        <v>70.5</v>
      </c>
      <c r="O508" s="31">
        <v>0</v>
      </c>
      <c r="P508" s="31">
        <v>0</v>
      </c>
      <c r="Q508" s="31">
        <v>0</v>
      </c>
      <c r="R508" s="31">
        <v>0</v>
      </c>
      <c r="S508" s="31">
        <v>554</v>
      </c>
      <c r="T508" s="31"/>
      <c r="U508" s="31">
        <v>5</v>
      </c>
      <c r="V508" s="31">
        <v>62.5</v>
      </c>
      <c r="W508" s="31">
        <v>63.5</v>
      </c>
      <c r="X508" s="31">
        <v>54.5</v>
      </c>
      <c r="Y508" s="31">
        <v>52.5</v>
      </c>
      <c r="Z508" s="31">
        <v>56</v>
      </c>
      <c r="AA508" s="31">
        <v>57.5</v>
      </c>
      <c r="AB508" s="31">
        <v>54</v>
      </c>
      <c r="AC508" s="31">
        <v>65</v>
      </c>
      <c r="AD508" s="31">
        <v>66</v>
      </c>
      <c r="AE508" s="31">
        <v>0</v>
      </c>
      <c r="AF508" s="31">
        <v>0</v>
      </c>
      <c r="AG508" s="31">
        <v>0</v>
      </c>
      <c r="AH508" s="31">
        <v>0</v>
      </c>
      <c r="AI508" s="31">
        <v>536.5</v>
      </c>
      <c r="AJ508" s="31"/>
      <c r="AK508" s="31">
        <v>2.5</v>
      </c>
      <c r="AL508" s="31">
        <v>67.5</v>
      </c>
      <c r="AM508" s="31">
        <v>58</v>
      </c>
      <c r="AN508" s="31">
        <v>61.5</v>
      </c>
      <c r="AO508" s="31">
        <v>50.5</v>
      </c>
      <c r="AP508" s="31">
        <v>49.5</v>
      </c>
      <c r="AQ508" s="31">
        <v>55.5</v>
      </c>
      <c r="AR508" s="31">
        <v>59.5</v>
      </c>
      <c r="AS508" s="31">
        <v>56</v>
      </c>
      <c r="AT508" s="31">
        <v>60</v>
      </c>
      <c r="AU508" s="31">
        <v>0</v>
      </c>
      <c r="AV508" s="31">
        <v>0</v>
      </c>
      <c r="AW508" s="31">
        <v>0</v>
      </c>
      <c r="AX508" s="31">
        <v>0</v>
      </c>
      <c r="AY508" s="31">
        <v>520.5</v>
      </c>
      <c r="AZ508" s="31"/>
      <c r="BA508" s="31">
        <v>4.5</v>
      </c>
      <c r="BB508" s="31">
        <v>65.83</v>
      </c>
      <c r="BC508" s="31">
        <v>60.16</v>
      </c>
      <c r="BD508" s="31">
        <v>56.66</v>
      </c>
      <c r="BE508" s="31">
        <v>52.66</v>
      </c>
      <c r="BF508" s="31"/>
      <c r="BG508">
        <v>11246</v>
      </c>
      <c r="BJ508" s="30">
        <f t="shared" si="49"/>
        <v>548</v>
      </c>
      <c r="BK508" s="30">
        <f t="shared" si="50"/>
        <v>531.5</v>
      </c>
      <c r="BL508" s="30">
        <f t="shared" si="51"/>
        <v>518</v>
      </c>
      <c r="BN508" s="30">
        <f t="shared" si="52"/>
        <v>0</v>
      </c>
      <c r="BO508" s="30">
        <f t="shared" si="53"/>
        <v>0</v>
      </c>
      <c r="BP508" s="30">
        <f t="shared" si="54"/>
        <v>0</v>
      </c>
    </row>
    <row r="509" spans="1:68" x14ac:dyDescent="0.35">
      <c r="A509" s="26" t="s">
        <v>1054</v>
      </c>
      <c r="B509" t="s">
        <v>5068</v>
      </c>
      <c r="C509" s="25" t="s">
        <v>119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109</v>
      </c>
      <c r="P509" s="31">
        <v>101</v>
      </c>
      <c r="Q509" s="31">
        <v>104.5</v>
      </c>
      <c r="R509" s="31">
        <v>120</v>
      </c>
      <c r="S509" s="31">
        <v>434.5</v>
      </c>
      <c r="T509" s="31"/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126.5</v>
      </c>
      <c r="AF509" s="31">
        <v>107</v>
      </c>
      <c r="AG509" s="31">
        <v>95.5</v>
      </c>
      <c r="AH509" s="31">
        <v>105.5</v>
      </c>
      <c r="AI509" s="31">
        <v>434.5</v>
      </c>
      <c r="AJ509" s="31"/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112</v>
      </c>
      <c r="AV509" s="31">
        <v>119.5</v>
      </c>
      <c r="AW509" s="31">
        <v>100</v>
      </c>
      <c r="AX509" s="31">
        <v>90.5</v>
      </c>
      <c r="AY509" s="31">
        <v>422</v>
      </c>
      <c r="AZ509" s="31"/>
      <c r="BA509" s="31">
        <v>0</v>
      </c>
      <c r="BB509" s="31">
        <v>0</v>
      </c>
      <c r="BC509" s="31">
        <v>0</v>
      </c>
      <c r="BD509" s="31">
        <v>0</v>
      </c>
      <c r="BE509" s="31">
        <v>0</v>
      </c>
      <c r="BF509" s="31"/>
      <c r="BG509">
        <v>12890</v>
      </c>
      <c r="BJ509" s="30">
        <f t="shared" si="49"/>
        <v>434.5</v>
      </c>
      <c r="BK509" s="30">
        <f t="shared" si="50"/>
        <v>434.5</v>
      </c>
      <c r="BL509" s="30">
        <f t="shared" si="51"/>
        <v>422</v>
      </c>
      <c r="BN509" s="30">
        <f t="shared" si="52"/>
        <v>0</v>
      </c>
      <c r="BO509" s="30">
        <f t="shared" si="53"/>
        <v>0</v>
      </c>
      <c r="BP509" s="30">
        <f t="shared" si="54"/>
        <v>0</v>
      </c>
    </row>
    <row r="510" spans="1:68" x14ac:dyDescent="0.35">
      <c r="A510" s="26" t="s">
        <v>1056</v>
      </c>
      <c r="B510" t="s">
        <v>5060</v>
      </c>
      <c r="C510" s="25" t="s">
        <v>108</v>
      </c>
      <c r="E510" s="31">
        <v>0.75</v>
      </c>
      <c r="F510" s="31">
        <v>13.5</v>
      </c>
      <c r="G510" s="31">
        <v>12.5</v>
      </c>
      <c r="H510" s="31">
        <v>10.5</v>
      </c>
      <c r="I510" s="31">
        <v>14.5</v>
      </c>
      <c r="J510" s="31">
        <v>23.5</v>
      </c>
      <c r="K510" s="31">
        <v>14</v>
      </c>
      <c r="L510" s="31">
        <v>15</v>
      </c>
      <c r="M510" s="31">
        <v>17</v>
      </c>
      <c r="N510" s="31">
        <v>25</v>
      </c>
      <c r="O510" s="31">
        <v>0</v>
      </c>
      <c r="P510" s="31">
        <v>0</v>
      </c>
      <c r="Q510" s="31">
        <v>0</v>
      </c>
      <c r="R510" s="31">
        <v>0</v>
      </c>
      <c r="S510" s="31">
        <v>146.25</v>
      </c>
      <c r="T510" s="31"/>
      <c r="U510" s="31">
        <v>1.25</v>
      </c>
      <c r="V510" s="31">
        <v>15</v>
      </c>
      <c r="W510" s="31">
        <v>12.5</v>
      </c>
      <c r="X510" s="31">
        <v>15.5</v>
      </c>
      <c r="Y510" s="31">
        <v>14.5</v>
      </c>
      <c r="Z510" s="31">
        <v>13</v>
      </c>
      <c r="AA510" s="31">
        <v>23</v>
      </c>
      <c r="AB510" s="31">
        <v>15</v>
      </c>
      <c r="AC510" s="31">
        <v>18</v>
      </c>
      <c r="AD510" s="31">
        <v>18</v>
      </c>
      <c r="AE510" s="31">
        <v>0</v>
      </c>
      <c r="AF510" s="31">
        <v>0</v>
      </c>
      <c r="AG510" s="31">
        <v>0</v>
      </c>
      <c r="AH510" s="31">
        <v>0</v>
      </c>
      <c r="AI510" s="31">
        <v>145.75</v>
      </c>
      <c r="AJ510" s="31"/>
      <c r="AK510" s="31">
        <v>1.25</v>
      </c>
      <c r="AL510" s="31">
        <v>19</v>
      </c>
      <c r="AM510" s="31">
        <v>16.5</v>
      </c>
      <c r="AN510" s="31">
        <v>12.5</v>
      </c>
      <c r="AO510" s="31">
        <v>17</v>
      </c>
      <c r="AP510" s="31">
        <v>12</v>
      </c>
      <c r="AQ510" s="31">
        <v>14</v>
      </c>
      <c r="AR510" s="31">
        <v>22</v>
      </c>
      <c r="AS510" s="31">
        <v>15</v>
      </c>
      <c r="AT510" s="31">
        <v>15</v>
      </c>
      <c r="AU510" s="31">
        <v>0</v>
      </c>
      <c r="AV510" s="31">
        <v>0</v>
      </c>
      <c r="AW510" s="31">
        <v>0</v>
      </c>
      <c r="AX510" s="31">
        <v>0</v>
      </c>
      <c r="AY510" s="31">
        <v>144.25</v>
      </c>
      <c r="AZ510" s="31"/>
      <c r="BA510" s="31">
        <v>1.08</v>
      </c>
      <c r="BB510" s="31">
        <v>15.83</v>
      </c>
      <c r="BC510" s="31">
        <v>13.83</v>
      </c>
      <c r="BD510" s="31">
        <v>12.83</v>
      </c>
      <c r="BE510" s="31">
        <v>15.33</v>
      </c>
      <c r="BF510" s="31"/>
      <c r="BG510">
        <v>12543</v>
      </c>
      <c r="BJ510" s="30">
        <f t="shared" si="49"/>
        <v>145.5</v>
      </c>
      <c r="BK510" s="30">
        <f t="shared" si="50"/>
        <v>144.5</v>
      </c>
      <c r="BL510" s="30">
        <f t="shared" si="51"/>
        <v>143</v>
      </c>
      <c r="BN510" s="30">
        <f t="shared" si="52"/>
        <v>0</v>
      </c>
      <c r="BO510" s="30">
        <f t="shared" si="53"/>
        <v>0</v>
      </c>
      <c r="BP510" s="30">
        <f t="shared" si="54"/>
        <v>0</v>
      </c>
    </row>
    <row r="511" spans="1:68" x14ac:dyDescent="0.35">
      <c r="A511" s="26" t="s">
        <v>1058</v>
      </c>
      <c r="B511" t="s">
        <v>5051</v>
      </c>
      <c r="C511" s="25" t="s">
        <v>10</v>
      </c>
      <c r="E511" s="31">
        <v>12</v>
      </c>
      <c r="F511" s="31">
        <v>101</v>
      </c>
      <c r="G511" s="31">
        <v>97.5</v>
      </c>
      <c r="H511" s="31">
        <v>93</v>
      </c>
      <c r="I511" s="31">
        <v>120.5</v>
      </c>
      <c r="J511" s="31">
        <v>84.5</v>
      </c>
      <c r="K511" s="31">
        <v>122.5</v>
      </c>
      <c r="L511" s="31">
        <v>127</v>
      </c>
      <c r="M511" s="31">
        <v>111.5</v>
      </c>
      <c r="N511" s="31">
        <v>121</v>
      </c>
      <c r="O511" s="31">
        <v>134</v>
      </c>
      <c r="P511" s="31">
        <v>114</v>
      </c>
      <c r="Q511" s="31">
        <v>96.5</v>
      </c>
      <c r="R511" s="31">
        <v>124.5</v>
      </c>
      <c r="S511" s="31">
        <v>1459.5</v>
      </c>
      <c r="T511" s="31"/>
      <c r="U511" s="31">
        <v>9</v>
      </c>
      <c r="V511" s="31">
        <v>93.25</v>
      </c>
      <c r="W511" s="31">
        <v>100</v>
      </c>
      <c r="X511" s="31">
        <v>96.5</v>
      </c>
      <c r="Y511" s="31">
        <v>87</v>
      </c>
      <c r="Z511" s="31">
        <v>116</v>
      </c>
      <c r="AA511" s="31">
        <v>90</v>
      </c>
      <c r="AB511" s="31">
        <v>125</v>
      </c>
      <c r="AC511" s="31">
        <v>125.5</v>
      </c>
      <c r="AD511" s="31">
        <v>111</v>
      </c>
      <c r="AE511" s="31">
        <v>127</v>
      </c>
      <c r="AF511" s="31">
        <v>133.5</v>
      </c>
      <c r="AG511" s="31">
        <v>105</v>
      </c>
      <c r="AH511" s="31">
        <v>94</v>
      </c>
      <c r="AI511" s="31">
        <v>1412.75</v>
      </c>
      <c r="AJ511" s="31"/>
      <c r="AK511" s="31">
        <v>16.25</v>
      </c>
      <c r="AL511" s="31">
        <v>96.5</v>
      </c>
      <c r="AM511" s="31">
        <v>91.5</v>
      </c>
      <c r="AN511" s="31">
        <v>105.5</v>
      </c>
      <c r="AO511" s="31">
        <v>97.5</v>
      </c>
      <c r="AP511" s="31">
        <v>92.5</v>
      </c>
      <c r="AQ511" s="31">
        <v>117.5</v>
      </c>
      <c r="AR511" s="31">
        <v>98.5</v>
      </c>
      <c r="AS511" s="31">
        <v>120.5</v>
      </c>
      <c r="AT511" s="31">
        <v>124.5</v>
      </c>
      <c r="AU511" s="31">
        <v>106</v>
      </c>
      <c r="AV511" s="31">
        <v>121.5</v>
      </c>
      <c r="AW511" s="31">
        <v>124.5</v>
      </c>
      <c r="AX511" s="31">
        <v>103.5</v>
      </c>
      <c r="AY511" s="31">
        <v>1416.25</v>
      </c>
      <c r="AZ511" s="31"/>
      <c r="BA511" s="31">
        <v>12.41</v>
      </c>
      <c r="BB511" s="31">
        <v>96.91</v>
      </c>
      <c r="BC511" s="31">
        <v>96.33</v>
      </c>
      <c r="BD511" s="31">
        <v>98.33</v>
      </c>
      <c r="BE511" s="31">
        <v>101.66</v>
      </c>
      <c r="BF511" s="31"/>
      <c r="BG511">
        <v>96</v>
      </c>
      <c r="BJ511" s="30">
        <f t="shared" si="49"/>
        <v>1447.5</v>
      </c>
      <c r="BK511" s="30">
        <f t="shared" si="50"/>
        <v>1403.75</v>
      </c>
      <c r="BL511" s="30">
        <f t="shared" si="51"/>
        <v>1400</v>
      </c>
      <c r="BN511" s="30">
        <f t="shared" si="52"/>
        <v>0</v>
      </c>
      <c r="BO511" s="30">
        <f t="shared" si="53"/>
        <v>0</v>
      </c>
      <c r="BP511" s="30">
        <f t="shared" si="54"/>
        <v>0</v>
      </c>
    </row>
    <row r="512" spans="1:68" x14ac:dyDescent="0.35">
      <c r="A512" s="26" t="s">
        <v>1060</v>
      </c>
      <c r="B512" t="s">
        <v>5041</v>
      </c>
      <c r="C512" s="25" t="s">
        <v>10</v>
      </c>
      <c r="E512" s="31">
        <v>0.5</v>
      </c>
      <c r="F512" s="31">
        <v>21.5</v>
      </c>
      <c r="G512" s="31">
        <v>17</v>
      </c>
      <c r="H512" s="31">
        <v>23.5</v>
      </c>
      <c r="I512" s="31">
        <v>23</v>
      </c>
      <c r="J512" s="31">
        <v>20</v>
      </c>
      <c r="K512" s="31">
        <v>30</v>
      </c>
      <c r="L512" s="31">
        <v>38</v>
      </c>
      <c r="M512" s="31">
        <v>34</v>
      </c>
      <c r="N512" s="31">
        <v>26</v>
      </c>
      <c r="O512" s="31">
        <v>30.5</v>
      </c>
      <c r="P512" s="31">
        <v>37.5</v>
      </c>
      <c r="Q512" s="31">
        <v>25.5</v>
      </c>
      <c r="R512" s="31">
        <v>30</v>
      </c>
      <c r="S512" s="31">
        <v>357</v>
      </c>
      <c r="T512" s="31"/>
      <c r="U512" s="31">
        <v>1</v>
      </c>
      <c r="V512" s="31">
        <v>21</v>
      </c>
      <c r="W512" s="31">
        <v>22</v>
      </c>
      <c r="X512" s="31">
        <v>19</v>
      </c>
      <c r="Y512" s="31">
        <v>23</v>
      </c>
      <c r="Z512" s="31">
        <v>20</v>
      </c>
      <c r="AA512" s="31">
        <v>22.5</v>
      </c>
      <c r="AB512" s="31">
        <v>26</v>
      </c>
      <c r="AC512" s="31">
        <v>39.5</v>
      </c>
      <c r="AD512" s="31">
        <v>31.5</v>
      </c>
      <c r="AE512" s="31">
        <v>33</v>
      </c>
      <c r="AF512" s="31">
        <v>30</v>
      </c>
      <c r="AG512" s="31">
        <v>35.5</v>
      </c>
      <c r="AH512" s="31">
        <v>26</v>
      </c>
      <c r="AI512" s="31">
        <v>350</v>
      </c>
      <c r="AJ512" s="31"/>
      <c r="AK512" s="31">
        <v>1.25</v>
      </c>
      <c r="AL512" s="31">
        <v>34.5</v>
      </c>
      <c r="AM512" s="31">
        <v>16.5</v>
      </c>
      <c r="AN512" s="31">
        <v>19</v>
      </c>
      <c r="AO512" s="31">
        <v>19</v>
      </c>
      <c r="AP512" s="31">
        <v>21</v>
      </c>
      <c r="AQ512" s="31">
        <v>21.5</v>
      </c>
      <c r="AR512" s="31">
        <v>22</v>
      </c>
      <c r="AS512" s="31">
        <v>26</v>
      </c>
      <c r="AT512" s="31">
        <v>39.5</v>
      </c>
      <c r="AU512" s="31">
        <v>30.5</v>
      </c>
      <c r="AV512" s="31">
        <v>28</v>
      </c>
      <c r="AW512" s="31">
        <v>25.5</v>
      </c>
      <c r="AX512" s="31">
        <v>32</v>
      </c>
      <c r="AY512" s="31">
        <v>336.25</v>
      </c>
      <c r="AZ512" s="31"/>
      <c r="BA512" s="31">
        <v>0.91</v>
      </c>
      <c r="BB512" s="31">
        <v>25.66</v>
      </c>
      <c r="BC512" s="31">
        <v>18.5</v>
      </c>
      <c r="BD512" s="31">
        <v>20.5</v>
      </c>
      <c r="BE512" s="31">
        <v>21.66</v>
      </c>
      <c r="BF512" s="31"/>
      <c r="BG512">
        <v>12222</v>
      </c>
      <c r="BJ512" s="30">
        <f t="shared" si="49"/>
        <v>356.5</v>
      </c>
      <c r="BK512" s="30">
        <f t="shared" si="50"/>
        <v>349</v>
      </c>
      <c r="BL512" s="30">
        <f t="shared" si="51"/>
        <v>335</v>
      </c>
      <c r="BN512" s="30">
        <f t="shared" si="52"/>
        <v>0</v>
      </c>
      <c r="BO512" s="30">
        <f t="shared" si="53"/>
        <v>0</v>
      </c>
      <c r="BP512" s="30">
        <f t="shared" si="54"/>
        <v>0</v>
      </c>
    </row>
    <row r="513" spans="1:68" x14ac:dyDescent="0.35">
      <c r="A513" s="26" t="s">
        <v>1063</v>
      </c>
      <c r="B513" t="s">
        <v>5032</v>
      </c>
      <c r="C513" s="25" t="s">
        <v>10</v>
      </c>
      <c r="E513" s="31">
        <v>4.75</v>
      </c>
      <c r="F513" s="31">
        <v>25</v>
      </c>
      <c r="G513" s="31">
        <v>24</v>
      </c>
      <c r="H513" s="31">
        <v>23.5</v>
      </c>
      <c r="I513" s="31">
        <v>36.5</v>
      </c>
      <c r="J513" s="31">
        <v>35</v>
      </c>
      <c r="K513" s="31">
        <v>35.5</v>
      </c>
      <c r="L513" s="31">
        <v>36</v>
      </c>
      <c r="M513" s="31">
        <v>42</v>
      </c>
      <c r="N513" s="31">
        <v>32</v>
      </c>
      <c r="O513" s="31">
        <v>31.5</v>
      </c>
      <c r="P513" s="31">
        <v>34</v>
      </c>
      <c r="Q513" s="31">
        <v>31</v>
      </c>
      <c r="R513" s="31">
        <v>29</v>
      </c>
      <c r="S513" s="31">
        <v>419.75</v>
      </c>
      <c r="T513" s="31"/>
      <c r="U513" s="31">
        <v>3.25</v>
      </c>
      <c r="V513" s="31">
        <v>26.5</v>
      </c>
      <c r="W513" s="31">
        <v>25.5</v>
      </c>
      <c r="X513" s="31">
        <v>22.5</v>
      </c>
      <c r="Y513" s="31">
        <v>23</v>
      </c>
      <c r="Z513" s="31">
        <v>36</v>
      </c>
      <c r="AA513" s="31">
        <v>37</v>
      </c>
      <c r="AB513" s="31">
        <v>38</v>
      </c>
      <c r="AC513" s="31">
        <v>41</v>
      </c>
      <c r="AD513" s="31">
        <v>43.5</v>
      </c>
      <c r="AE513" s="31">
        <v>35.5</v>
      </c>
      <c r="AF513" s="31">
        <v>30</v>
      </c>
      <c r="AG513" s="31">
        <v>33.5</v>
      </c>
      <c r="AH513" s="31">
        <v>26.5</v>
      </c>
      <c r="AI513" s="31">
        <v>421.75</v>
      </c>
      <c r="AJ513" s="31"/>
      <c r="AK513" s="31">
        <v>2.5</v>
      </c>
      <c r="AL513" s="31">
        <v>26.5</v>
      </c>
      <c r="AM513" s="31">
        <v>27</v>
      </c>
      <c r="AN513" s="31">
        <v>22.5</v>
      </c>
      <c r="AO513" s="31">
        <v>25</v>
      </c>
      <c r="AP513" s="31">
        <v>23</v>
      </c>
      <c r="AQ513" s="31">
        <v>35</v>
      </c>
      <c r="AR513" s="31">
        <v>39</v>
      </c>
      <c r="AS513" s="31">
        <v>42</v>
      </c>
      <c r="AT513" s="31">
        <v>42</v>
      </c>
      <c r="AU513" s="31">
        <v>45</v>
      </c>
      <c r="AV513" s="31">
        <v>34</v>
      </c>
      <c r="AW513" s="31">
        <v>30.5</v>
      </c>
      <c r="AX513" s="31">
        <v>35.5</v>
      </c>
      <c r="AY513" s="31">
        <v>429.5</v>
      </c>
      <c r="AZ513" s="31"/>
      <c r="BA513" s="31">
        <v>3.5</v>
      </c>
      <c r="BB513" s="31">
        <v>26</v>
      </c>
      <c r="BC513" s="31">
        <v>25.5</v>
      </c>
      <c r="BD513" s="31">
        <v>22.83</v>
      </c>
      <c r="BE513" s="31">
        <v>28.16</v>
      </c>
      <c r="BF513" s="31"/>
      <c r="BG513">
        <v>4188</v>
      </c>
      <c r="BJ513" s="30">
        <f t="shared" si="49"/>
        <v>415</v>
      </c>
      <c r="BK513" s="30">
        <f t="shared" si="50"/>
        <v>418.5</v>
      </c>
      <c r="BL513" s="30">
        <f t="shared" si="51"/>
        <v>427</v>
      </c>
      <c r="BN513" s="30">
        <f t="shared" si="52"/>
        <v>0</v>
      </c>
      <c r="BO513" s="30">
        <f t="shared" si="53"/>
        <v>0</v>
      </c>
      <c r="BP513" s="30">
        <f t="shared" si="54"/>
        <v>0</v>
      </c>
    </row>
    <row r="514" spans="1:68" x14ac:dyDescent="0.35">
      <c r="A514" s="26" t="s">
        <v>1065</v>
      </c>
      <c r="B514" t="s">
        <v>5022</v>
      </c>
      <c r="C514" s="25" t="s">
        <v>108</v>
      </c>
      <c r="E514" s="31">
        <v>3.5</v>
      </c>
      <c r="F514" s="31">
        <v>11</v>
      </c>
      <c r="G514" s="31">
        <v>13.5</v>
      </c>
      <c r="H514" s="31">
        <v>12</v>
      </c>
      <c r="I514" s="31">
        <v>15</v>
      </c>
      <c r="J514" s="31">
        <v>12.5</v>
      </c>
      <c r="K514" s="31">
        <v>15</v>
      </c>
      <c r="L514" s="31">
        <v>17</v>
      </c>
      <c r="M514" s="31">
        <v>16.5</v>
      </c>
      <c r="N514" s="31">
        <v>14</v>
      </c>
      <c r="O514" s="31">
        <v>0</v>
      </c>
      <c r="P514" s="31">
        <v>0</v>
      </c>
      <c r="Q514" s="31">
        <v>0</v>
      </c>
      <c r="R514" s="31">
        <v>0</v>
      </c>
      <c r="S514" s="31">
        <v>130</v>
      </c>
      <c r="T514" s="31"/>
      <c r="U514" s="31">
        <v>2.25</v>
      </c>
      <c r="V514" s="31">
        <v>20</v>
      </c>
      <c r="W514" s="31">
        <v>11</v>
      </c>
      <c r="X514" s="31">
        <v>12.5</v>
      </c>
      <c r="Y514" s="31">
        <v>12</v>
      </c>
      <c r="Z514" s="31">
        <v>15.5</v>
      </c>
      <c r="AA514" s="31">
        <v>11</v>
      </c>
      <c r="AB514" s="31">
        <v>14</v>
      </c>
      <c r="AC514" s="31">
        <v>18</v>
      </c>
      <c r="AD514" s="31">
        <v>15.5</v>
      </c>
      <c r="AE514" s="31">
        <v>0</v>
      </c>
      <c r="AF514" s="31">
        <v>0</v>
      </c>
      <c r="AG514" s="31">
        <v>0</v>
      </c>
      <c r="AH514" s="31">
        <v>0</v>
      </c>
      <c r="AI514" s="31">
        <v>131.75</v>
      </c>
      <c r="AJ514" s="31"/>
      <c r="AK514" s="31">
        <v>1</v>
      </c>
      <c r="AL514" s="31">
        <v>13.5</v>
      </c>
      <c r="AM514" s="31">
        <v>23</v>
      </c>
      <c r="AN514" s="31">
        <v>13.5</v>
      </c>
      <c r="AO514" s="31">
        <v>13</v>
      </c>
      <c r="AP514" s="31">
        <v>12</v>
      </c>
      <c r="AQ514" s="31">
        <v>17</v>
      </c>
      <c r="AR514" s="31">
        <v>13</v>
      </c>
      <c r="AS514" s="31">
        <v>16</v>
      </c>
      <c r="AT514" s="31">
        <v>15.5</v>
      </c>
      <c r="AU514" s="31">
        <v>0</v>
      </c>
      <c r="AV514" s="31">
        <v>0</v>
      </c>
      <c r="AW514" s="31">
        <v>0</v>
      </c>
      <c r="AX514" s="31">
        <v>0</v>
      </c>
      <c r="AY514" s="31">
        <v>137.5</v>
      </c>
      <c r="AZ514" s="31"/>
      <c r="BA514" s="31">
        <v>2.25</v>
      </c>
      <c r="BB514" s="31">
        <v>14.83</v>
      </c>
      <c r="BC514" s="31">
        <v>15.83</v>
      </c>
      <c r="BD514" s="31">
        <v>12.66</v>
      </c>
      <c r="BE514" s="31">
        <v>13.33</v>
      </c>
      <c r="BF514" s="31"/>
      <c r="BG514">
        <v>3393</v>
      </c>
      <c r="BJ514" s="30">
        <f t="shared" si="49"/>
        <v>126.5</v>
      </c>
      <c r="BK514" s="30">
        <f t="shared" si="50"/>
        <v>129.5</v>
      </c>
      <c r="BL514" s="30">
        <f t="shared" si="51"/>
        <v>136.5</v>
      </c>
      <c r="BN514" s="30">
        <f t="shared" si="52"/>
        <v>0</v>
      </c>
      <c r="BO514" s="30">
        <f t="shared" si="53"/>
        <v>0</v>
      </c>
      <c r="BP514" s="30">
        <f t="shared" si="54"/>
        <v>0</v>
      </c>
    </row>
    <row r="515" spans="1:68" x14ac:dyDescent="0.35">
      <c r="A515" s="26" t="s">
        <v>1068</v>
      </c>
      <c r="B515" t="s">
        <v>5014</v>
      </c>
      <c r="C515" s="25" t="s">
        <v>10</v>
      </c>
      <c r="E515" s="31">
        <v>1.5</v>
      </c>
      <c r="F515" s="31">
        <v>30.5</v>
      </c>
      <c r="G515" s="31">
        <v>21</v>
      </c>
      <c r="H515" s="31">
        <v>26.5</v>
      </c>
      <c r="I515" s="31">
        <v>30</v>
      </c>
      <c r="J515" s="31">
        <v>29.5</v>
      </c>
      <c r="K515" s="31">
        <v>39</v>
      </c>
      <c r="L515" s="31">
        <v>39.5</v>
      </c>
      <c r="M515" s="31">
        <v>47.5</v>
      </c>
      <c r="N515" s="31">
        <v>48.5</v>
      </c>
      <c r="O515" s="31">
        <v>41</v>
      </c>
      <c r="P515" s="31">
        <v>56</v>
      </c>
      <c r="Q515" s="31">
        <v>46.5</v>
      </c>
      <c r="R515" s="31">
        <v>43</v>
      </c>
      <c r="S515" s="31">
        <v>500</v>
      </c>
      <c r="T515" s="31"/>
      <c r="U515" s="31">
        <v>2.75</v>
      </c>
      <c r="V515" s="31">
        <v>36.5</v>
      </c>
      <c r="W515" s="31">
        <v>27.5</v>
      </c>
      <c r="X515" s="31">
        <v>22.5</v>
      </c>
      <c r="Y515" s="31">
        <v>27.5</v>
      </c>
      <c r="Z515" s="31">
        <v>29</v>
      </c>
      <c r="AA515" s="31">
        <v>33.5</v>
      </c>
      <c r="AB515" s="31">
        <v>40.5</v>
      </c>
      <c r="AC515" s="31">
        <v>44.5</v>
      </c>
      <c r="AD515" s="31">
        <v>48</v>
      </c>
      <c r="AE515" s="31">
        <v>43.5</v>
      </c>
      <c r="AF515" s="31">
        <v>41.5</v>
      </c>
      <c r="AG515" s="31">
        <v>55.5</v>
      </c>
      <c r="AH515" s="31">
        <v>44</v>
      </c>
      <c r="AI515" s="31">
        <v>496.75</v>
      </c>
      <c r="AJ515" s="31"/>
      <c r="AK515" s="31">
        <v>2.75</v>
      </c>
      <c r="AL515" s="31">
        <v>32</v>
      </c>
      <c r="AM515" s="31">
        <v>37.5</v>
      </c>
      <c r="AN515" s="31">
        <v>30</v>
      </c>
      <c r="AO515" s="31">
        <v>27</v>
      </c>
      <c r="AP515" s="31">
        <v>28</v>
      </c>
      <c r="AQ515" s="31">
        <v>31.5</v>
      </c>
      <c r="AR515" s="31">
        <v>35</v>
      </c>
      <c r="AS515" s="31">
        <v>40</v>
      </c>
      <c r="AT515" s="31">
        <v>46</v>
      </c>
      <c r="AU515" s="31">
        <v>51</v>
      </c>
      <c r="AV515" s="31">
        <v>43.5</v>
      </c>
      <c r="AW515" s="31">
        <v>39</v>
      </c>
      <c r="AX515" s="31">
        <v>56.5</v>
      </c>
      <c r="AY515" s="31">
        <v>499.75</v>
      </c>
      <c r="AZ515" s="31"/>
      <c r="BA515" s="31">
        <v>2.33</v>
      </c>
      <c r="BB515" s="31">
        <v>33</v>
      </c>
      <c r="BC515" s="31">
        <v>28.66</v>
      </c>
      <c r="BD515" s="31">
        <v>26.33</v>
      </c>
      <c r="BE515" s="31">
        <v>28.16</v>
      </c>
      <c r="BF515" s="31"/>
      <c r="BG515">
        <v>3859</v>
      </c>
      <c r="BJ515" s="30">
        <f t="shared" si="49"/>
        <v>498.5</v>
      </c>
      <c r="BK515" s="30">
        <f t="shared" si="50"/>
        <v>494</v>
      </c>
      <c r="BL515" s="30">
        <f t="shared" si="51"/>
        <v>497</v>
      </c>
      <c r="BN515" s="30">
        <f t="shared" si="52"/>
        <v>0</v>
      </c>
      <c r="BO515" s="30">
        <f t="shared" si="53"/>
        <v>0</v>
      </c>
      <c r="BP515" s="30">
        <f t="shared" si="54"/>
        <v>0</v>
      </c>
    </row>
    <row r="516" spans="1:68" x14ac:dyDescent="0.35">
      <c r="A516" s="26" t="s">
        <v>1070</v>
      </c>
      <c r="B516" t="s">
        <v>5005</v>
      </c>
      <c r="C516" s="25" t="s">
        <v>108</v>
      </c>
      <c r="E516" s="31">
        <v>9.25</v>
      </c>
      <c r="F516" s="31">
        <v>63.5</v>
      </c>
      <c r="G516" s="31">
        <v>61.5</v>
      </c>
      <c r="H516" s="31">
        <v>69</v>
      </c>
      <c r="I516" s="31">
        <v>71.5</v>
      </c>
      <c r="J516" s="31">
        <v>77.5</v>
      </c>
      <c r="K516" s="31">
        <v>74.5</v>
      </c>
      <c r="L516" s="31">
        <v>63.5</v>
      </c>
      <c r="M516" s="31">
        <v>83.5</v>
      </c>
      <c r="N516" s="31">
        <v>87.5</v>
      </c>
      <c r="O516" s="31">
        <v>0</v>
      </c>
      <c r="P516" s="31">
        <v>0</v>
      </c>
      <c r="Q516" s="31">
        <v>0</v>
      </c>
      <c r="R516" s="31">
        <v>0</v>
      </c>
      <c r="S516" s="31">
        <v>661.25</v>
      </c>
      <c r="T516" s="31"/>
      <c r="U516" s="31">
        <v>7.75</v>
      </c>
      <c r="V516" s="31">
        <v>64.5</v>
      </c>
      <c r="W516" s="31">
        <v>72.5</v>
      </c>
      <c r="X516" s="31">
        <v>60</v>
      </c>
      <c r="Y516" s="31">
        <v>75.5</v>
      </c>
      <c r="Z516" s="31">
        <v>69</v>
      </c>
      <c r="AA516" s="31">
        <v>83</v>
      </c>
      <c r="AB516" s="31">
        <v>78.5</v>
      </c>
      <c r="AC516" s="31">
        <v>70</v>
      </c>
      <c r="AD516" s="31">
        <v>78</v>
      </c>
      <c r="AE516" s="31">
        <v>0</v>
      </c>
      <c r="AF516" s="31">
        <v>0</v>
      </c>
      <c r="AG516" s="31">
        <v>0</v>
      </c>
      <c r="AH516" s="31">
        <v>0</v>
      </c>
      <c r="AI516" s="31">
        <v>658.75</v>
      </c>
      <c r="AJ516" s="31"/>
      <c r="AK516" s="31">
        <v>8.25</v>
      </c>
      <c r="AL516" s="31">
        <v>65</v>
      </c>
      <c r="AM516" s="31">
        <v>68</v>
      </c>
      <c r="AN516" s="31">
        <v>64.5</v>
      </c>
      <c r="AO516" s="31">
        <v>57.5</v>
      </c>
      <c r="AP516" s="31">
        <v>73.5</v>
      </c>
      <c r="AQ516" s="31">
        <v>72</v>
      </c>
      <c r="AR516" s="31">
        <v>80.5</v>
      </c>
      <c r="AS516" s="31">
        <v>73</v>
      </c>
      <c r="AT516" s="31">
        <v>72</v>
      </c>
      <c r="AU516" s="31">
        <v>0</v>
      </c>
      <c r="AV516" s="31">
        <v>0</v>
      </c>
      <c r="AW516" s="31">
        <v>0</v>
      </c>
      <c r="AX516" s="31">
        <v>0</v>
      </c>
      <c r="AY516" s="31">
        <v>634.25</v>
      </c>
      <c r="AZ516" s="31"/>
      <c r="BA516" s="31">
        <v>8.41</v>
      </c>
      <c r="BB516" s="31">
        <v>64.33</v>
      </c>
      <c r="BC516" s="31">
        <v>67.33</v>
      </c>
      <c r="BD516" s="31">
        <v>64.5</v>
      </c>
      <c r="BE516" s="31">
        <v>68.16</v>
      </c>
      <c r="BF516" s="31"/>
      <c r="BG516">
        <v>2692</v>
      </c>
      <c r="BJ516" s="30">
        <f t="shared" si="49"/>
        <v>652</v>
      </c>
      <c r="BK516" s="30">
        <f t="shared" si="50"/>
        <v>651</v>
      </c>
      <c r="BL516" s="30">
        <f t="shared" si="51"/>
        <v>626</v>
      </c>
      <c r="BN516" s="30">
        <f t="shared" si="52"/>
        <v>0</v>
      </c>
      <c r="BO516" s="30">
        <f t="shared" si="53"/>
        <v>0</v>
      </c>
      <c r="BP516" s="30">
        <f t="shared" si="54"/>
        <v>0</v>
      </c>
    </row>
    <row r="517" spans="1:68" x14ac:dyDescent="0.35">
      <c r="A517" s="26" t="s">
        <v>1072</v>
      </c>
      <c r="B517" t="s">
        <v>4997</v>
      </c>
      <c r="C517" s="25" t="s">
        <v>108</v>
      </c>
      <c r="E517" s="31">
        <v>5.25</v>
      </c>
      <c r="F517" s="31">
        <v>39.5</v>
      </c>
      <c r="G517" s="31">
        <v>34</v>
      </c>
      <c r="H517" s="31">
        <v>46.5</v>
      </c>
      <c r="I517" s="31">
        <v>45</v>
      </c>
      <c r="J517" s="31">
        <v>41.5</v>
      </c>
      <c r="K517" s="31">
        <v>49.5</v>
      </c>
      <c r="L517" s="31">
        <v>47</v>
      </c>
      <c r="M517" s="31">
        <v>46.5</v>
      </c>
      <c r="N517" s="31">
        <v>41</v>
      </c>
      <c r="O517" s="31">
        <v>0</v>
      </c>
      <c r="P517" s="31">
        <v>0</v>
      </c>
      <c r="Q517" s="31">
        <v>0</v>
      </c>
      <c r="R517" s="31">
        <v>0</v>
      </c>
      <c r="S517" s="31">
        <v>395.75</v>
      </c>
      <c r="T517" s="31"/>
      <c r="U517" s="31">
        <v>2.5</v>
      </c>
      <c r="V517" s="31">
        <v>42</v>
      </c>
      <c r="W517" s="31">
        <v>32</v>
      </c>
      <c r="X517" s="31">
        <v>31</v>
      </c>
      <c r="Y517" s="31">
        <v>44</v>
      </c>
      <c r="Z517" s="31">
        <v>47.5</v>
      </c>
      <c r="AA517" s="31">
        <v>40</v>
      </c>
      <c r="AB517" s="31">
        <v>41.5</v>
      </c>
      <c r="AC517" s="31">
        <v>41.5</v>
      </c>
      <c r="AD517" s="31">
        <v>40</v>
      </c>
      <c r="AE517" s="31">
        <v>0</v>
      </c>
      <c r="AF517" s="31">
        <v>0</v>
      </c>
      <c r="AG517" s="31">
        <v>0</v>
      </c>
      <c r="AH517" s="31">
        <v>0</v>
      </c>
      <c r="AI517" s="31">
        <v>362</v>
      </c>
      <c r="AJ517" s="31"/>
      <c r="AK517" s="31">
        <v>1.5</v>
      </c>
      <c r="AL517" s="31">
        <v>30.5</v>
      </c>
      <c r="AM517" s="31">
        <v>40.5</v>
      </c>
      <c r="AN517" s="31">
        <v>29</v>
      </c>
      <c r="AO517" s="31">
        <v>37.5</v>
      </c>
      <c r="AP517" s="31">
        <v>44</v>
      </c>
      <c r="AQ517" s="31">
        <v>41.5</v>
      </c>
      <c r="AR517" s="31">
        <v>37.5</v>
      </c>
      <c r="AS517" s="31">
        <v>42</v>
      </c>
      <c r="AT517" s="31">
        <v>45.5</v>
      </c>
      <c r="AU517" s="31">
        <v>0</v>
      </c>
      <c r="AV517" s="31">
        <v>0</v>
      </c>
      <c r="AW517" s="31">
        <v>0</v>
      </c>
      <c r="AX517" s="31">
        <v>0</v>
      </c>
      <c r="AY517" s="31">
        <v>349.5</v>
      </c>
      <c r="AZ517" s="31"/>
      <c r="BA517" s="31">
        <v>3.08</v>
      </c>
      <c r="BB517" s="31">
        <v>37.33</v>
      </c>
      <c r="BC517" s="31">
        <v>35.5</v>
      </c>
      <c r="BD517" s="31">
        <v>35.5</v>
      </c>
      <c r="BE517" s="31">
        <v>42.16</v>
      </c>
      <c r="BF517" s="31"/>
      <c r="BG517">
        <v>4207</v>
      </c>
      <c r="BJ517" s="30">
        <f t="shared" si="49"/>
        <v>390.5</v>
      </c>
      <c r="BK517" s="30">
        <f t="shared" si="50"/>
        <v>359.5</v>
      </c>
      <c r="BL517" s="30">
        <f t="shared" si="51"/>
        <v>348</v>
      </c>
      <c r="BN517" s="30">
        <f t="shared" si="52"/>
        <v>0</v>
      </c>
      <c r="BO517" s="30">
        <f t="shared" si="53"/>
        <v>0</v>
      </c>
      <c r="BP517" s="30">
        <f t="shared" si="54"/>
        <v>0</v>
      </c>
    </row>
    <row r="518" spans="1:68" x14ac:dyDescent="0.35">
      <c r="A518" s="26" t="s">
        <v>1074</v>
      </c>
      <c r="B518" t="s">
        <v>4988</v>
      </c>
      <c r="C518" s="25" t="s">
        <v>10</v>
      </c>
      <c r="E518" s="31">
        <v>3</v>
      </c>
      <c r="F518" s="31">
        <v>17</v>
      </c>
      <c r="G518" s="31">
        <v>17.5</v>
      </c>
      <c r="H518" s="31">
        <v>21.5</v>
      </c>
      <c r="I518" s="31">
        <v>24</v>
      </c>
      <c r="J518" s="31">
        <v>25.5</v>
      </c>
      <c r="K518" s="31">
        <v>18.5</v>
      </c>
      <c r="L518" s="31">
        <v>17.5</v>
      </c>
      <c r="M518" s="31">
        <v>21.5</v>
      </c>
      <c r="N518" s="31">
        <v>26</v>
      </c>
      <c r="O518" s="31">
        <v>18</v>
      </c>
      <c r="P518" s="31">
        <v>30.5</v>
      </c>
      <c r="Q518" s="31">
        <v>15</v>
      </c>
      <c r="R518" s="31">
        <v>14.5</v>
      </c>
      <c r="S518" s="31">
        <v>270</v>
      </c>
      <c r="T518" s="31"/>
      <c r="U518" s="31">
        <v>3.5</v>
      </c>
      <c r="V518" s="31">
        <v>28.5</v>
      </c>
      <c r="W518" s="31">
        <v>17</v>
      </c>
      <c r="X518" s="31">
        <v>18</v>
      </c>
      <c r="Y518" s="31">
        <v>21</v>
      </c>
      <c r="Z518" s="31">
        <v>23</v>
      </c>
      <c r="AA518" s="31">
        <v>26.5</v>
      </c>
      <c r="AB518" s="31">
        <v>13</v>
      </c>
      <c r="AC518" s="31">
        <v>18.5</v>
      </c>
      <c r="AD518" s="31">
        <v>22.5</v>
      </c>
      <c r="AE518" s="31">
        <v>22</v>
      </c>
      <c r="AF518" s="31">
        <v>18</v>
      </c>
      <c r="AG518" s="31">
        <v>27.5</v>
      </c>
      <c r="AH518" s="31">
        <v>15</v>
      </c>
      <c r="AI518" s="31">
        <v>274</v>
      </c>
      <c r="AJ518" s="31"/>
      <c r="AK518" s="31">
        <v>3.75</v>
      </c>
      <c r="AL518" s="31">
        <v>20.5</v>
      </c>
      <c r="AM518" s="31">
        <v>26</v>
      </c>
      <c r="AN518" s="31">
        <v>18</v>
      </c>
      <c r="AO518" s="31">
        <v>18.5</v>
      </c>
      <c r="AP518" s="31">
        <v>19.5</v>
      </c>
      <c r="AQ518" s="31">
        <v>22</v>
      </c>
      <c r="AR518" s="31">
        <v>24.5</v>
      </c>
      <c r="AS518" s="31">
        <v>12.5</v>
      </c>
      <c r="AT518" s="31">
        <v>18.5</v>
      </c>
      <c r="AU518" s="31">
        <v>21.5</v>
      </c>
      <c r="AV518" s="31">
        <v>20</v>
      </c>
      <c r="AW518" s="31">
        <v>19</v>
      </c>
      <c r="AX518" s="31">
        <v>24.5</v>
      </c>
      <c r="AY518" s="31">
        <v>268.75</v>
      </c>
      <c r="AZ518" s="31"/>
      <c r="BA518" s="31">
        <v>3.41</v>
      </c>
      <c r="BB518" s="31">
        <v>22</v>
      </c>
      <c r="BC518" s="31">
        <v>20.16</v>
      </c>
      <c r="BD518" s="31">
        <v>19.16</v>
      </c>
      <c r="BE518" s="31">
        <v>21.16</v>
      </c>
      <c r="BF518" s="31"/>
      <c r="BG518">
        <v>7818</v>
      </c>
      <c r="BJ518" s="30">
        <f t="shared" si="49"/>
        <v>267</v>
      </c>
      <c r="BK518" s="30">
        <f t="shared" si="50"/>
        <v>270.5</v>
      </c>
      <c r="BL518" s="30">
        <f t="shared" si="51"/>
        <v>265</v>
      </c>
      <c r="BN518" s="30">
        <f t="shared" si="52"/>
        <v>0</v>
      </c>
      <c r="BO518" s="30">
        <f t="shared" si="53"/>
        <v>0</v>
      </c>
      <c r="BP518" s="30">
        <f t="shared" si="54"/>
        <v>0</v>
      </c>
    </row>
    <row r="519" spans="1:68" x14ac:dyDescent="0.35">
      <c r="A519" s="26" t="s">
        <v>1076</v>
      </c>
      <c r="B519" t="s">
        <v>4979</v>
      </c>
      <c r="C519" s="25" t="s">
        <v>119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122</v>
      </c>
      <c r="P519" s="31">
        <v>111</v>
      </c>
      <c r="Q519" s="31">
        <v>146.5</v>
      </c>
      <c r="R519" s="31">
        <v>135</v>
      </c>
      <c r="S519" s="31">
        <v>514.5</v>
      </c>
      <c r="T519" s="31"/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144.5</v>
      </c>
      <c r="AF519" s="31">
        <v>124.5</v>
      </c>
      <c r="AG519" s="31">
        <v>109</v>
      </c>
      <c r="AH519" s="31">
        <v>149.5</v>
      </c>
      <c r="AI519" s="31">
        <v>527.5</v>
      </c>
      <c r="AJ519" s="31"/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136.5</v>
      </c>
      <c r="AV519" s="31">
        <v>139</v>
      </c>
      <c r="AW519" s="31">
        <v>123</v>
      </c>
      <c r="AX519" s="31">
        <v>112.5</v>
      </c>
      <c r="AY519" s="31">
        <v>511</v>
      </c>
      <c r="AZ519" s="31"/>
      <c r="BA519" s="31">
        <v>0</v>
      </c>
      <c r="BB519" s="31">
        <v>0</v>
      </c>
      <c r="BC519" s="31">
        <v>0</v>
      </c>
      <c r="BD519" s="31">
        <v>0</v>
      </c>
      <c r="BE519" s="31">
        <v>0</v>
      </c>
      <c r="BF519" s="31"/>
      <c r="BG519">
        <v>6788</v>
      </c>
      <c r="BJ519" s="30">
        <f t="shared" si="49"/>
        <v>514.5</v>
      </c>
      <c r="BK519" s="30">
        <f t="shared" si="50"/>
        <v>527.5</v>
      </c>
      <c r="BL519" s="30">
        <f t="shared" si="51"/>
        <v>511</v>
      </c>
      <c r="BN519" s="30">
        <f t="shared" si="52"/>
        <v>0</v>
      </c>
      <c r="BO519" s="30">
        <f t="shared" si="53"/>
        <v>0</v>
      </c>
      <c r="BP519" s="30">
        <f t="shared" si="54"/>
        <v>0</v>
      </c>
    </row>
    <row r="520" spans="1:68" x14ac:dyDescent="0.35">
      <c r="A520" s="26" t="s">
        <v>1078</v>
      </c>
      <c r="B520" t="s">
        <v>4970</v>
      </c>
      <c r="C520" s="25" t="s">
        <v>10</v>
      </c>
      <c r="E520" s="31">
        <v>2.25</v>
      </c>
      <c r="F520" s="31">
        <v>34</v>
      </c>
      <c r="G520" s="31">
        <v>22</v>
      </c>
      <c r="H520" s="31">
        <v>19</v>
      </c>
      <c r="I520" s="31">
        <v>20.5</v>
      </c>
      <c r="J520" s="31">
        <v>18.5</v>
      </c>
      <c r="K520" s="31">
        <v>19.5</v>
      </c>
      <c r="L520" s="31">
        <v>30.5</v>
      </c>
      <c r="M520" s="31">
        <v>22</v>
      </c>
      <c r="N520" s="31">
        <v>27.5</v>
      </c>
      <c r="O520" s="31">
        <v>26.5</v>
      </c>
      <c r="P520" s="31">
        <v>19</v>
      </c>
      <c r="Q520" s="31">
        <v>21.5</v>
      </c>
      <c r="R520" s="31">
        <v>33.5</v>
      </c>
      <c r="S520" s="31">
        <v>316.25</v>
      </c>
      <c r="T520" s="31"/>
      <c r="U520" s="31">
        <v>4.25</v>
      </c>
      <c r="V520" s="31">
        <v>27</v>
      </c>
      <c r="W520" s="31">
        <v>30.5</v>
      </c>
      <c r="X520" s="31">
        <v>23</v>
      </c>
      <c r="Y520" s="31">
        <v>24.5</v>
      </c>
      <c r="Z520" s="31">
        <v>19.5</v>
      </c>
      <c r="AA520" s="31">
        <v>17</v>
      </c>
      <c r="AB520" s="31">
        <v>17.5</v>
      </c>
      <c r="AC520" s="31">
        <v>31</v>
      </c>
      <c r="AD520" s="31">
        <v>18.5</v>
      </c>
      <c r="AE520" s="31">
        <v>26</v>
      </c>
      <c r="AF520" s="31">
        <v>24</v>
      </c>
      <c r="AG520" s="31">
        <v>18.5</v>
      </c>
      <c r="AH520" s="31">
        <v>23</v>
      </c>
      <c r="AI520" s="31">
        <v>304.25</v>
      </c>
      <c r="AJ520" s="31"/>
      <c r="AK520" s="31">
        <v>2.75</v>
      </c>
      <c r="AL520" s="31">
        <v>22.5</v>
      </c>
      <c r="AM520" s="31">
        <v>23</v>
      </c>
      <c r="AN520" s="31">
        <v>26</v>
      </c>
      <c r="AO520" s="31">
        <v>23</v>
      </c>
      <c r="AP520" s="31">
        <v>20</v>
      </c>
      <c r="AQ520" s="31">
        <v>21</v>
      </c>
      <c r="AR520" s="31">
        <v>18</v>
      </c>
      <c r="AS520" s="31">
        <v>17.5</v>
      </c>
      <c r="AT520" s="31">
        <v>24.5</v>
      </c>
      <c r="AU520" s="31">
        <v>19</v>
      </c>
      <c r="AV520" s="31">
        <v>24</v>
      </c>
      <c r="AW520" s="31">
        <v>22.5</v>
      </c>
      <c r="AX520" s="31">
        <v>17.5</v>
      </c>
      <c r="AY520" s="31">
        <v>281.25</v>
      </c>
      <c r="AZ520" s="31"/>
      <c r="BA520" s="31">
        <v>3.08</v>
      </c>
      <c r="BB520" s="31">
        <v>27.83</v>
      </c>
      <c r="BC520" s="31">
        <v>25.16</v>
      </c>
      <c r="BD520" s="31">
        <v>22.66</v>
      </c>
      <c r="BE520" s="31">
        <v>22.66</v>
      </c>
      <c r="BF520" s="31"/>
      <c r="BG520">
        <v>7911</v>
      </c>
      <c r="BJ520" s="30">
        <f t="shared" si="49"/>
        <v>314</v>
      </c>
      <c r="BK520" s="30">
        <f t="shared" si="50"/>
        <v>300</v>
      </c>
      <c r="BL520" s="30">
        <f t="shared" si="51"/>
        <v>278.5</v>
      </c>
      <c r="BN520" s="30">
        <f t="shared" si="52"/>
        <v>0</v>
      </c>
      <c r="BO520" s="30">
        <f t="shared" si="53"/>
        <v>0</v>
      </c>
      <c r="BP520" s="30">
        <f t="shared" si="54"/>
        <v>0</v>
      </c>
    </row>
    <row r="521" spans="1:68" x14ac:dyDescent="0.35">
      <c r="A521" s="26" t="s">
        <v>1081</v>
      </c>
      <c r="B521" t="s">
        <v>4959</v>
      </c>
      <c r="C521" s="25" t="s">
        <v>10</v>
      </c>
      <c r="E521" s="31">
        <v>280</v>
      </c>
      <c r="F521" s="31">
        <v>2583</v>
      </c>
      <c r="G521" s="31">
        <v>2725</v>
      </c>
      <c r="H521" s="31">
        <v>2627</v>
      </c>
      <c r="I521" s="31">
        <v>2835</v>
      </c>
      <c r="J521" s="31">
        <v>2949</v>
      </c>
      <c r="K521" s="31">
        <v>2972.5</v>
      </c>
      <c r="L521" s="31">
        <v>2987.5</v>
      </c>
      <c r="M521" s="31">
        <v>2942</v>
      </c>
      <c r="N521" s="31">
        <v>3086.5</v>
      </c>
      <c r="O521" s="31">
        <v>3366.5</v>
      </c>
      <c r="P521" s="31">
        <v>2863</v>
      </c>
      <c r="Q521" s="31">
        <v>2959</v>
      </c>
      <c r="R521" s="31">
        <v>2788.5</v>
      </c>
      <c r="S521" s="31">
        <v>37964.5</v>
      </c>
      <c r="T521" s="31"/>
      <c r="U521" s="31">
        <v>291.25</v>
      </c>
      <c r="V521" s="31">
        <v>2594.75</v>
      </c>
      <c r="W521" s="31">
        <v>2601</v>
      </c>
      <c r="X521" s="31">
        <v>2713.5</v>
      </c>
      <c r="Y521" s="31">
        <v>2619.5</v>
      </c>
      <c r="Z521" s="31">
        <v>2849</v>
      </c>
      <c r="AA521" s="31">
        <v>2903</v>
      </c>
      <c r="AB521" s="31">
        <v>2951.5</v>
      </c>
      <c r="AC521" s="31">
        <v>2957.5</v>
      </c>
      <c r="AD521" s="31">
        <v>2920.5</v>
      </c>
      <c r="AE521" s="31">
        <v>3454</v>
      </c>
      <c r="AF521" s="31">
        <v>2954.5</v>
      </c>
      <c r="AG521" s="31">
        <v>2832</v>
      </c>
      <c r="AH521" s="31">
        <v>2738</v>
      </c>
      <c r="AI521" s="31">
        <v>37380</v>
      </c>
      <c r="AJ521" s="31"/>
      <c r="AK521" s="31">
        <v>297.25</v>
      </c>
      <c r="AL521" s="31">
        <v>2612.5</v>
      </c>
      <c r="AM521" s="31">
        <v>2621</v>
      </c>
      <c r="AN521" s="31">
        <v>2576.5</v>
      </c>
      <c r="AO521" s="31">
        <v>2715</v>
      </c>
      <c r="AP521" s="31">
        <v>2623.5</v>
      </c>
      <c r="AQ521" s="31">
        <v>2820.5</v>
      </c>
      <c r="AR521" s="31">
        <v>2879</v>
      </c>
      <c r="AS521" s="31">
        <v>2931.5</v>
      </c>
      <c r="AT521" s="31">
        <v>2954</v>
      </c>
      <c r="AU521" s="31">
        <v>3300.5</v>
      </c>
      <c r="AV521" s="31">
        <v>3083.5</v>
      </c>
      <c r="AW521" s="31">
        <v>2761.5</v>
      </c>
      <c r="AX521" s="31">
        <v>2627.5</v>
      </c>
      <c r="AY521" s="31">
        <v>36803.75</v>
      </c>
      <c r="AZ521" s="31"/>
      <c r="BA521" s="31">
        <v>289.5</v>
      </c>
      <c r="BB521" s="31">
        <v>2596.75</v>
      </c>
      <c r="BC521" s="31">
        <v>2649</v>
      </c>
      <c r="BD521" s="31">
        <v>2639</v>
      </c>
      <c r="BE521" s="31">
        <v>2723.16</v>
      </c>
      <c r="BF521" s="31"/>
      <c r="BG521">
        <v>2144</v>
      </c>
      <c r="BJ521" s="30">
        <f t="shared" ref="BJ521:BJ584" si="55">SUM(F521:R521)</f>
        <v>37684.5</v>
      </c>
      <c r="BK521" s="30">
        <f t="shared" ref="BK521:BK584" si="56">SUM(V521:AH521)</f>
        <v>37088.75</v>
      </c>
      <c r="BL521" s="30">
        <f t="shared" ref="BL521:BL584" si="57">SUM(AL521:AX521)</f>
        <v>36506.5</v>
      </c>
      <c r="BN521" s="30">
        <f t="shared" ref="BN521:BN584" si="58">S521-E521-BJ521</f>
        <v>0</v>
      </c>
      <c r="BO521" s="30">
        <f t="shared" ref="BO521:BO584" si="59">AI521-U521-BK521</f>
        <v>0</v>
      </c>
      <c r="BP521" s="30">
        <f t="shared" ref="BP521:BP584" si="60">AY521-AK521-BL521</f>
        <v>0</v>
      </c>
    </row>
    <row r="522" spans="1:68" x14ac:dyDescent="0.35">
      <c r="A522" s="26" t="s">
        <v>1083</v>
      </c>
      <c r="B522" t="s">
        <v>4945</v>
      </c>
      <c r="C522" s="25" t="s">
        <v>10</v>
      </c>
      <c r="E522" s="31">
        <v>44.25</v>
      </c>
      <c r="F522" s="31">
        <v>186</v>
      </c>
      <c r="G522" s="31">
        <v>349.5</v>
      </c>
      <c r="H522" s="31">
        <v>363.5</v>
      </c>
      <c r="I522" s="31">
        <v>395.5</v>
      </c>
      <c r="J522" s="31">
        <v>439</v>
      </c>
      <c r="K522" s="31">
        <v>404.5</v>
      </c>
      <c r="L522" s="31">
        <v>477</v>
      </c>
      <c r="M522" s="31">
        <v>479</v>
      </c>
      <c r="N522" s="31">
        <v>558</v>
      </c>
      <c r="O522" s="31">
        <v>463</v>
      </c>
      <c r="P522" s="31">
        <v>483</v>
      </c>
      <c r="Q522" s="31">
        <v>476</v>
      </c>
      <c r="R522" s="31">
        <v>516</v>
      </c>
      <c r="S522" s="31">
        <v>5634.25</v>
      </c>
      <c r="T522" s="31"/>
      <c r="U522" s="31">
        <v>48.75</v>
      </c>
      <c r="V522" s="31">
        <v>185.75</v>
      </c>
      <c r="W522" s="31">
        <v>348.5</v>
      </c>
      <c r="X522" s="31">
        <v>344.5</v>
      </c>
      <c r="Y522" s="31">
        <v>363</v>
      </c>
      <c r="Z522" s="31">
        <v>397</v>
      </c>
      <c r="AA522" s="31">
        <v>433.5</v>
      </c>
      <c r="AB522" s="31">
        <v>407</v>
      </c>
      <c r="AC522" s="31">
        <v>463</v>
      </c>
      <c r="AD522" s="31">
        <v>477.5</v>
      </c>
      <c r="AE522" s="31">
        <v>547</v>
      </c>
      <c r="AF522" s="31">
        <v>458</v>
      </c>
      <c r="AG522" s="31">
        <v>484.5</v>
      </c>
      <c r="AH522" s="31">
        <v>462.5</v>
      </c>
      <c r="AI522" s="31">
        <v>5420.5</v>
      </c>
      <c r="AJ522" s="31"/>
      <c r="AK522" s="31">
        <v>46.5</v>
      </c>
      <c r="AL522" s="31">
        <v>199</v>
      </c>
      <c r="AM522" s="31">
        <v>348</v>
      </c>
      <c r="AN522" s="31">
        <v>347</v>
      </c>
      <c r="AO522" s="31">
        <v>342</v>
      </c>
      <c r="AP522" s="31">
        <v>362</v>
      </c>
      <c r="AQ522" s="31">
        <v>403.5</v>
      </c>
      <c r="AR522" s="31">
        <v>433.5</v>
      </c>
      <c r="AS522" s="31">
        <v>412.5</v>
      </c>
      <c r="AT522" s="31">
        <v>461.5</v>
      </c>
      <c r="AU522" s="31">
        <v>482.5</v>
      </c>
      <c r="AV522" s="31">
        <v>537.5</v>
      </c>
      <c r="AW522" s="31">
        <v>449</v>
      </c>
      <c r="AX522" s="31">
        <v>471</v>
      </c>
      <c r="AY522" s="31">
        <v>5295.5</v>
      </c>
      <c r="AZ522" s="31"/>
      <c r="BA522" s="31">
        <v>46.5</v>
      </c>
      <c r="BB522" s="31">
        <v>190.25</v>
      </c>
      <c r="BC522" s="31">
        <v>348.66</v>
      </c>
      <c r="BD522" s="31">
        <v>351.66</v>
      </c>
      <c r="BE522" s="31">
        <v>366.83</v>
      </c>
      <c r="BF522" s="31"/>
      <c r="BG522">
        <v>10735</v>
      </c>
      <c r="BJ522" s="30">
        <f t="shared" si="55"/>
        <v>5590</v>
      </c>
      <c r="BK522" s="30">
        <f t="shared" si="56"/>
        <v>5371.75</v>
      </c>
      <c r="BL522" s="30">
        <f t="shared" si="57"/>
        <v>5249</v>
      </c>
      <c r="BN522" s="30">
        <f t="shared" si="58"/>
        <v>0</v>
      </c>
      <c r="BO522" s="30">
        <f t="shared" si="59"/>
        <v>0</v>
      </c>
      <c r="BP522" s="30">
        <f t="shared" si="60"/>
        <v>0</v>
      </c>
    </row>
    <row r="523" spans="1:68" x14ac:dyDescent="0.35">
      <c r="A523" s="26" t="s">
        <v>1085</v>
      </c>
      <c r="B523" t="s">
        <v>4936</v>
      </c>
      <c r="C523" s="25" t="s">
        <v>10</v>
      </c>
      <c r="E523" s="31">
        <v>72.75</v>
      </c>
      <c r="F523" s="31">
        <v>777.75</v>
      </c>
      <c r="G523" s="31">
        <v>784</v>
      </c>
      <c r="H523" s="31">
        <v>821.5</v>
      </c>
      <c r="I523" s="31">
        <v>824</v>
      </c>
      <c r="J523" s="31">
        <v>905.5</v>
      </c>
      <c r="K523" s="31">
        <v>968</v>
      </c>
      <c r="L523" s="31">
        <v>945.5</v>
      </c>
      <c r="M523" s="31">
        <v>980.5</v>
      </c>
      <c r="N523" s="31">
        <v>935</v>
      </c>
      <c r="O523" s="31">
        <v>999</v>
      </c>
      <c r="P523" s="31">
        <v>1007</v>
      </c>
      <c r="Q523" s="31">
        <v>946</v>
      </c>
      <c r="R523" s="31">
        <v>857</v>
      </c>
      <c r="S523" s="31">
        <v>11823.5</v>
      </c>
      <c r="T523" s="31"/>
      <c r="U523" s="31">
        <v>72.25</v>
      </c>
      <c r="V523" s="31">
        <v>777.25</v>
      </c>
      <c r="W523" s="31">
        <v>779</v>
      </c>
      <c r="X523" s="31">
        <v>784</v>
      </c>
      <c r="Y523" s="31">
        <v>814.5</v>
      </c>
      <c r="Z523" s="31">
        <v>832</v>
      </c>
      <c r="AA523" s="31">
        <v>892</v>
      </c>
      <c r="AB523" s="31">
        <v>978.5</v>
      </c>
      <c r="AC523" s="31">
        <v>940</v>
      </c>
      <c r="AD523" s="31">
        <v>975</v>
      </c>
      <c r="AE523" s="31">
        <v>1052</v>
      </c>
      <c r="AF523" s="31">
        <v>877</v>
      </c>
      <c r="AG523" s="31">
        <v>971</v>
      </c>
      <c r="AH523" s="31">
        <v>911.5</v>
      </c>
      <c r="AI523" s="31">
        <v>11656</v>
      </c>
      <c r="AJ523" s="31"/>
      <c r="AK523" s="31">
        <v>91.5</v>
      </c>
      <c r="AL523" s="31">
        <v>808.5</v>
      </c>
      <c r="AM523" s="31">
        <v>776</v>
      </c>
      <c r="AN523" s="31">
        <v>755.5</v>
      </c>
      <c r="AO523" s="31">
        <v>779.5</v>
      </c>
      <c r="AP523" s="31">
        <v>814</v>
      </c>
      <c r="AQ523" s="31">
        <v>828.5</v>
      </c>
      <c r="AR523" s="31">
        <v>895</v>
      </c>
      <c r="AS523" s="31">
        <v>976</v>
      </c>
      <c r="AT523" s="31">
        <v>936.5</v>
      </c>
      <c r="AU523" s="31">
        <v>1040</v>
      </c>
      <c r="AV523" s="31">
        <v>892.5</v>
      </c>
      <c r="AW523" s="31">
        <v>800.5</v>
      </c>
      <c r="AX523" s="31">
        <v>900.5</v>
      </c>
      <c r="AY523" s="31">
        <v>11294.5</v>
      </c>
      <c r="AZ523" s="31"/>
      <c r="BA523" s="31">
        <v>78.83</v>
      </c>
      <c r="BB523" s="31">
        <v>787.83</v>
      </c>
      <c r="BC523" s="31">
        <v>779.66</v>
      </c>
      <c r="BD523" s="31">
        <v>787</v>
      </c>
      <c r="BE523" s="31">
        <v>806</v>
      </c>
      <c r="BF523" s="31"/>
      <c r="BG523">
        <v>6522</v>
      </c>
      <c r="BJ523" s="30">
        <f t="shared" si="55"/>
        <v>11750.75</v>
      </c>
      <c r="BK523" s="30">
        <f t="shared" si="56"/>
        <v>11583.75</v>
      </c>
      <c r="BL523" s="30">
        <f t="shared" si="57"/>
        <v>11203</v>
      </c>
      <c r="BN523" s="30">
        <f t="shared" si="58"/>
        <v>0</v>
      </c>
      <c r="BO523" s="30">
        <f t="shared" si="59"/>
        <v>0</v>
      </c>
      <c r="BP523" s="30">
        <f t="shared" si="60"/>
        <v>0</v>
      </c>
    </row>
    <row r="524" spans="1:68" x14ac:dyDescent="0.35">
      <c r="A524" s="26" t="s">
        <v>1087</v>
      </c>
      <c r="B524" t="s">
        <v>4928</v>
      </c>
      <c r="C524" s="25" t="s">
        <v>10</v>
      </c>
      <c r="E524" s="31">
        <v>90.25</v>
      </c>
      <c r="F524" s="31">
        <v>908.25</v>
      </c>
      <c r="G524" s="31">
        <v>1030</v>
      </c>
      <c r="H524" s="31">
        <v>1100.5</v>
      </c>
      <c r="I524" s="31">
        <v>1046</v>
      </c>
      <c r="J524" s="31">
        <v>1099</v>
      </c>
      <c r="K524" s="31">
        <v>1171.5</v>
      </c>
      <c r="L524" s="31">
        <v>1052.5</v>
      </c>
      <c r="M524" s="31">
        <v>1102.5</v>
      </c>
      <c r="N524" s="31">
        <v>1051</v>
      </c>
      <c r="O524" s="31">
        <v>1254</v>
      </c>
      <c r="P524" s="31">
        <v>1042</v>
      </c>
      <c r="Q524" s="31">
        <v>922</v>
      </c>
      <c r="R524" s="31">
        <v>696.5</v>
      </c>
      <c r="S524" s="31">
        <v>13566</v>
      </c>
      <c r="T524" s="31"/>
      <c r="U524" s="31">
        <v>95.5</v>
      </c>
      <c r="V524" s="31">
        <v>903.25</v>
      </c>
      <c r="W524" s="31">
        <v>902</v>
      </c>
      <c r="X524" s="31">
        <v>1011</v>
      </c>
      <c r="Y524" s="31">
        <v>1090.5</v>
      </c>
      <c r="Z524" s="31">
        <v>1043.5</v>
      </c>
      <c r="AA524" s="31">
        <v>1087</v>
      </c>
      <c r="AB524" s="31">
        <v>1115.5</v>
      </c>
      <c r="AC524" s="31">
        <v>1050</v>
      </c>
      <c r="AD524" s="31">
        <v>1087</v>
      </c>
      <c r="AE524" s="31">
        <v>1418.5</v>
      </c>
      <c r="AF524" s="31">
        <v>937.5</v>
      </c>
      <c r="AG524" s="31">
        <v>935.5</v>
      </c>
      <c r="AH524" s="31">
        <v>746</v>
      </c>
      <c r="AI524" s="31">
        <v>13422.75</v>
      </c>
      <c r="AJ524" s="31"/>
      <c r="AK524" s="31">
        <v>92</v>
      </c>
      <c r="AL524" s="31">
        <v>881.75</v>
      </c>
      <c r="AM524" s="31">
        <v>924.5</v>
      </c>
      <c r="AN524" s="31">
        <v>902</v>
      </c>
      <c r="AO524" s="31">
        <v>992.5</v>
      </c>
      <c r="AP524" s="31">
        <v>1068</v>
      </c>
      <c r="AQ524" s="31">
        <v>1040</v>
      </c>
      <c r="AR524" s="31">
        <v>1038.5</v>
      </c>
      <c r="AS524" s="31">
        <v>1092.5</v>
      </c>
      <c r="AT524" s="31">
        <v>1020.5</v>
      </c>
      <c r="AU524" s="31">
        <v>1443.5</v>
      </c>
      <c r="AV524" s="31">
        <v>972</v>
      </c>
      <c r="AW524" s="31">
        <v>901</v>
      </c>
      <c r="AX524" s="31">
        <v>782.5</v>
      </c>
      <c r="AY524" s="31">
        <v>13151.25</v>
      </c>
      <c r="AZ524" s="31"/>
      <c r="BA524" s="31">
        <v>92.58</v>
      </c>
      <c r="BB524" s="31">
        <v>897.75</v>
      </c>
      <c r="BC524" s="31">
        <v>952.16</v>
      </c>
      <c r="BD524" s="31">
        <v>1004.5</v>
      </c>
      <c r="BE524" s="31">
        <v>1043</v>
      </c>
      <c r="BF524" s="31"/>
      <c r="BG524">
        <v>10747</v>
      </c>
      <c r="BJ524" s="30">
        <f t="shared" si="55"/>
        <v>13475.75</v>
      </c>
      <c r="BK524" s="30">
        <f t="shared" si="56"/>
        <v>13327.25</v>
      </c>
      <c r="BL524" s="30">
        <f t="shared" si="57"/>
        <v>13059.25</v>
      </c>
      <c r="BN524" s="30">
        <f t="shared" si="58"/>
        <v>0</v>
      </c>
      <c r="BO524" s="30">
        <f t="shared" si="59"/>
        <v>0</v>
      </c>
      <c r="BP524" s="30">
        <f t="shared" si="60"/>
        <v>0</v>
      </c>
    </row>
    <row r="525" spans="1:68" x14ac:dyDescent="0.35">
      <c r="A525" s="26" t="s">
        <v>1089</v>
      </c>
      <c r="B525" t="s">
        <v>4919</v>
      </c>
      <c r="C525" s="25" t="s">
        <v>10</v>
      </c>
      <c r="E525" s="31">
        <v>127</v>
      </c>
      <c r="F525" s="31">
        <v>1425.75</v>
      </c>
      <c r="G525" s="31">
        <v>1503</v>
      </c>
      <c r="H525" s="31">
        <v>1507.5</v>
      </c>
      <c r="I525" s="31">
        <v>1542</v>
      </c>
      <c r="J525" s="31">
        <v>1602</v>
      </c>
      <c r="K525" s="31">
        <v>1579.5</v>
      </c>
      <c r="L525" s="31">
        <v>1591</v>
      </c>
      <c r="M525" s="31">
        <v>1639</v>
      </c>
      <c r="N525" s="31">
        <v>1583.5</v>
      </c>
      <c r="O525" s="31">
        <v>1785.5</v>
      </c>
      <c r="P525" s="31">
        <v>1627</v>
      </c>
      <c r="Q525" s="31">
        <v>1630.5</v>
      </c>
      <c r="R525" s="31">
        <v>1417</v>
      </c>
      <c r="S525" s="31">
        <v>20560.25</v>
      </c>
      <c r="T525" s="31"/>
      <c r="U525" s="31">
        <v>128.5</v>
      </c>
      <c r="V525" s="31">
        <v>1371.5</v>
      </c>
      <c r="W525" s="31">
        <v>1465.5</v>
      </c>
      <c r="X525" s="31">
        <v>1523</v>
      </c>
      <c r="Y525" s="31">
        <v>1510.5</v>
      </c>
      <c r="Z525" s="31">
        <v>1549.5</v>
      </c>
      <c r="AA525" s="31">
        <v>1607</v>
      </c>
      <c r="AB525" s="31">
        <v>1584</v>
      </c>
      <c r="AC525" s="31">
        <v>1589</v>
      </c>
      <c r="AD525" s="31">
        <v>1651</v>
      </c>
      <c r="AE525" s="31">
        <v>1767.5</v>
      </c>
      <c r="AF525" s="31">
        <v>1652</v>
      </c>
      <c r="AG525" s="31">
        <v>1594</v>
      </c>
      <c r="AH525" s="31">
        <v>1520</v>
      </c>
      <c r="AI525" s="31">
        <v>20513</v>
      </c>
      <c r="AJ525" s="31"/>
      <c r="AK525" s="31">
        <v>114.75</v>
      </c>
      <c r="AL525" s="31">
        <v>1433.25</v>
      </c>
      <c r="AM525" s="31">
        <v>1383.5</v>
      </c>
      <c r="AN525" s="31">
        <v>1485.5</v>
      </c>
      <c r="AO525" s="31">
        <v>1506.5</v>
      </c>
      <c r="AP525" s="31">
        <v>1500.5</v>
      </c>
      <c r="AQ525" s="31">
        <v>1545.5</v>
      </c>
      <c r="AR525" s="31">
        <v>1614.5</v>
      </c>
      <c r="AS525" s="31">
        <v>1605</v>
      </c>
      <c r="AT525" s="31">
        <v>1560.5</v>
      </c>
      <c r="AU525" s="31">
        <v>1831</v>
      </c>
      <c r="AV525" s="31">
        <v>1610.5</v>
      </c>
      <c r="AW525" s="31">
        <v>1568.5</v>
      </c>
      <c r="AX525" s="31">
        <v>1480.5</v>
      </c>
      <c r="AY525" s="31">
        <v>20240</v>
      </c>
      <c r="AZ525" s="31"/>
      <c r="BA525" s="31">
        <v>123.41</v>
      </c>
      <c r="BB525" s="31">
        <v>1410.16</v>
      </c>
      <c r="BC525" s="31">
        <v>1450.66</v>
      </c>
      <c r="BD525" s="31">
        <v>1505.33</v>
      </c>
      <c r="BE525" s="31">
        <v>1519.66</v>
      </c>
      <c r="BF525" s="31"/>
      <c r="BG525">
        <v>12989</v>
      </c>
      <c r="BJ525" s="30">
        <f t="shared" si="55"/>
        <v>20433.25</v>
      </c>
      <c r="BK525" s="30">
        <f t="shared" si="56"/>
        <v>20384.5</v>
      </c>
      <c r="BL525" s="30">
        <f t="shared" si="57"/>
        <v>20125.25</v>
      </c>
      <c r="BN525" s="30">
        <f t="shared" si="58"/>
        <v>0</v>
      </c>
      <c r="BO525" s="30">
        <f t="shared" si="59"/>
        <v>0</v>
      </c>
      <c r="BP525" s="30">
        <f t="shared" si="60"/>
        <v>0</v>
      </c>
    </row>
    <row r="526" spans="1:68" x14ac:dyDescent="0.35">
      <c r="A526" s="26" t="s">
        <v>1091</v>
      </c>
      <c r="B526" t="s">
        <v>4911</v>
      </c>
      <c r="C526" s="25" t="s">
        <v>10</v>
      </c>
      <c r="E526" s="31">
        <v>29.5</v>
      </c>
      <c r="F526" s="31">
        <v>294</v>
      </c>
      <c r="G526" s="31">
        <v>375</v>
      </c>
      <c r="H526" s="31">
        <v>347.5</v>
      </c>
      <c r="I526" s="31">
        <v>364.5</v>
      </c>
      <c r="J526" s="31">
        <v>326</v>
      </c>
      <c r="K526" s="31">
        <v>330</v>
      </c>
      <c r="L526" s="31">
        <v>311</v>
      </c>
      <c r="M526" s="31">
        <v>336.5</v>
      </c>
      <c r="N526" s="31">
        <v>341.5</v>
      </c>
      <c r="O526" s="31">
        <v>280</v>
      </c>
      <c r="P526" s="31">
        <v>289</v>
      </c>
      <c r="Q526" s="31">
        <v>258.5</v>
      </c>
      <c r="R526" s="31">
        <v>267</v>
      </c>
      <c r="S526" s="31">
        <v>4150</v>
      </c>
      <c r="T526" s="31"/>
      <c r="U526" s="31">
        <v>28.5</v>
      </c>
      <c r="V526" s="31">
        <v>324.5</v>
      </c>
      <c r="W526" s="31">
        <v>309</v>
      </c>
      <c r="X526" s="31">
        <v>377</v>
      </c>
      <c r="Y526" s="31">
        <v>346.5</v>
      </c>
      <c r="Z526" s="31">
        <v>371.5</v>
      </c>
      <c r="AA526" s="31">
        <v>337</v>
      </c>
      <c r="AB526" s="31">
        <v>335.5</v>
      </c>
      <c r="AC526" s="31">
        <v>324.5</v>
      </c>
      <c r="AD526" s="31">
        <v>332.5</v>
      </c>
      <c r="AE526" s="31">
        <v>356.5</v>
      </c>
      <c r="AF526" s="31">
        <v>277.5</v>
      </c>
      <c r="AG526" s="31">
        <v>296</v>
      </c>
      <c r="AH526" s="31">
        <v>255</v>
      </c>
      <c r="AI526" s="31">
        <v>4271.5</v>
      </c>
      <c r="AJ526" s="31"/>
      <c r="AK526" s="31">
        <v>25.5</v>
      </c>
      <c r="AL526" s="31">
        <v>316.5</v>
      </c>
      <c r="AM526" s="31">
        <v>341.5</v>
      </c>
      <c r="AN526" s="31">
        <v>317</v>
      </c>
      <c r="AO526" s="31">
        <v>380.5</v>
      </c>
      <c r="AP526" s="31">
        <v>357.5</v>
      </c>
      <c r="AQ526" s="31">
        <v>375</v>
      </c>
      <c r="AR526" s="31">
        <v>351.5</v>
      </c>
      <c r="AS526" s="31">
        <v>339.5</v>
      </c>
      <c r="AT526" s="31">
        <v>314.5</v>
      </c>
      <c r="AU526" s="31">
        <v>333</v>
      </c>
      <c r="AV526" s="31">
        <v>351.5</v>
      </c>
      <c r="AW526" s="31">
        <v>268</v>
      </c>
      <c r="AX526" s="31">
        <v>288</v>
      </c>
      <c r="AY526" s="31">
        <v>4359.5</v>
      </c>
      <c r="AZ526" s="31"/>
      <c r="BA526" s="31">
        <v>27.83</v>
      </c>
      <c r="BB526" s="31">
        <v>311.66000000000003</v>
      </c>
      <c r="BC526" s="31">
        <v>341.83</v>
      </c>
      <c r="BD526" s="31">
        <v>347.16</v>
      </c>
      <c r="BE526" s="31">
        <v>363.83</v>
      </c>
      <c r="BF526" s="31"/>
      <c r="BG526">
        <v>5876</v>
      </c>
      <c r="BJ526" s="30">
        <f t="shared" si="55"/>
        <v>4120.5</v>
      </c>
      <c r="BK526" s="30">
        <f t="shared" si="56"/>
        <v>4243</v>
      </c>
      <c r="BL526" s="30">
        <f t="shared" si="57"/>
        <v>4334</v>
      </c>
      <c r="BN526" s="30">
        <f t="shared" si="58"/>
        <v>0</v>
      </c>
      <c r="BO526" s="30">
        <f t="shared" si="59"/>
        <v>0</v>
      </c>
      <c r="BP526" s="30">
        <f t="shared" si="60"/>
        <v>0</v>
      </c>
    </row>
    <row r="527" spans="1:68" x14ac:dyDescent="0.35">
      <c r="A527" s="26" t="s">
        <v>1093</v>
      </c>
      <c r="B527" t="s">
        <v>4902</v>
      </c>
      <c r="C527" s="25" t="s">
        <v>10</v>
      </c>
      <c r="E527" s="31">
        <v>31.5</v>
      </c>
      <c r="F527" s="31">
        <v>167</v>
      </c>
      <c r="G527" s="31">
        <v>286.5</v>
      </c>
      <c r="H527" s="31">
        <v>295.5</v>
      </c>
      <c r="I527" s="31">
        <v>329</v>
      </c>
      <c r="J527" s="31">
        <v>326</v>
      </c>
      <c r="K527" s="31">
        <v>352.5</v>
      </c>
      <c r="L527" s="31">
        <v>383</v>
      </c>
      <c r="M527" s="31">
        <v>381</v>
      </c>
      <c r="N527" s="31">
        <v>351.5</v>
      </c>
      <c r="O527" s="31">
        <v>340</v>
      </c>
      <c r="P527" s="31">
        <v>354.5</v>
      </c>
      <c r="Q527" s="31">
        <v>322</v>
      </c>
      <c r="R527" s="31">
        <v>322.5</v>
      </c>
      <c r="S527" s="31">
        <v>4242.5</v>
      </c>
      <c r="T527" s="31"/>
      <c r="U527" s="31">
        <v>33.75</v>
      </c>
      <c r="V527" s="31">
        <v>138</v>
      </c>
      <c r="W527" s="31">
        <v>300</v>
      </c>
      <c r="X527" s="31">
        <v>283.5</v>
      </c>
      <c r="Y527" s="31">
        <v>288.5</v>
      </c>
      <c r="Z527" s="31">
        <v>330</v>
      </c>
      <c r="AA527" s="31">
        <v>331.5</v>
      </c>
      <c r="AB527" s="31">
        <v>350</v>
      </c>
      <c r="AC527" s="31">
        <v>378</v>
      </c>
      <c r="AD527" s="31">
        <v>376.5</v>
      </c>
      <c r="AE527" s="31">
        <v>335</v>
      </c>
      <c r="AF527" s="31">
        <v>329.5</v>
      </c>
      <c r="AG527" s="31">
        <v>345</v>
      </c>
      <c r="AH527" s="31">
        <v>320</v>
      </c>
      <c r="AI527" s="31">
        <v>4139.25</v>
      </c>
      <c r="AJ527" s="31"/>
      <c r="AK527" s="31">
        <v>26.5</v>
      </c>
      <c r="AL527" s="31">
        <v>154.75</v>
      </c>
      <c r="AM527" s="31">
        <v>290</v>
      </c>
      <c r="AN527" s="31">
        <v>292.5</v>
      </c>
      <c r="AO527" s="31">
        <v>285</v>
      </c>
      <c r="AP527" s="31">
        <v>291.5</v>
      </c>
      <c r="AQ527" s="31">
        <v>326.5</v>
      </c>
      <c r="AR527" s="31">
        <v>336</v>
      </c>
      <c r="AS527" s="31">
        <v>356.5</v>
      </c>
      <c r="AT527" s="31">
        <v>380.5</v>
      </c>
      <c r="AU527" s="31">
        <v>350</v>
      </c>
      <c r="AV527" s="31">
        <v>333</v>
      </c>
      <c r="AW527" s="31">
        <v>329</v>
      </c>
      <c r="AX527" s="31">
        <v>345.5</v>
      </c>
      <c r="AY527" s="31">
        <v>4097.25</v>
      </c>
      <c r="AZ527" s="31"/>
      <c r="BA527" s="31">
        <v>30.58</v>
      </c>
      <c r="BB527" s="31">
        <v>153.25</v>
      </c>
      <c r="BC527" s="31">
        <v>292.16000000000003</v>
      </c>
      <c r="BD527" s="31">
        <v>290.5</v>
      </c>
      <c r="BE527" s="31">
        <v>300.83</v>
      </c>
      <c r="BF527" s="31"/>
      <c r="BG527">
        <v>1247</v>
      </c>
      <c r="BJ527" s="30">
        <f t="shared" si="55"/>
        <v>4211</v>
      </c>
      <c r="BK527" s="30">
        <f t="shared" si="56"/>
        <v>4105.5</v>
      </c>
      <c r="BL527" s="30">
        <f t="shared" si="57"/>
        <v>4070.75</v>
      </c>
      <c r="BN527" s="30">
        <f t="shared" si="58"/>
        <v>0</v>
      </c>
      <c r="BO527" s="30">
        <f t="shared" si="59"/>
        <v>0</v>
      </c>
      <c r="BP527" s="30">
        <f t="shared" si="60"/>
        <v>0</v>
      </c>
    </row>
    <row r="528" spans="1:68" x14ac:dyDescent="0.35">
      <c r="A528" s="26" t="s">
        <v>1095</v>
      </c>
      <c r="B528" t="s">
        <v>4892</v>
      </c>
      <c r="C528" s="25" t="s">
        <v>10</v>
      </c>
      <c r="E528" s="31">
        <v>80</v>
      </c>
      <c r="F528" s="31">
        <v>337.25</v>
      </c>
      <c r="G528" s="31">
        <v>757.5</v>
      </c>
      <c r="H528" s="31">
        <v>780</v>
      </c>
      <c r="I528" s="31">
        <v>748</v>
      </c>
      <c r="J528" s="31">
        <v>815.5</v>
      </c>
      <c r="K528" s="31">
        <v>873</v>
      </c>
      <c r="L528" s="31">
        <v>932</v>
      </c>
      <c r="M528" s="31">
        <v>974.5</v>
      </c>
      <c r="N528" s="31">
        <v>1041</v>
      </c>
      <c r="O528" s="31">
        <v>1188</v>
      </c>
      <c r="P528" s="31">
        <v>1124</v>
      </c>
      <c r="Q528" s="31">
        <v>1135.5</v>
      </c>
      <c r="R528" s="31">
        <v>1125</v>
      </c>
      <c r="S528" s="31">
        <v>11911.25</v>
      </c>
      <c r="T528" s="31"/>
      <c r="U528" s="31">
        <v>78.25</v>
      </c>
      <c r="V528" s="31">
        <v>688.25</v>
      </c>
      <c r="W528" s="31">
        <v>698.5</v>
      </c>
      <c r="X528" s="31">
        <v>773.5</v>
      </c>
      <c r="Y528" s="31">
        <v>796.5</v>
      </c>
      <c r="Z528" s="31">
        <v>767.5</v>
      </c>
      <c r="AA528" s="31">
        <v>840</v>
      </c>
      <c r="AB528" s="31">
        <v>910</v>
      </c>
      <c r="AC528" s="31">
        <v>949.5</v>
      </c>
      <c r="AD528" s="31">
        <v>988.5</v>
      </c>
      <c r="AE528" s="31">
        <v>1072.5</v>
      </c>
      <c r="AF528" s="31">
        <v>1182.5</v>
      </c>
      <c r="AG528" s="31">
        <v>1119.5</v>
      </c>
      <c r="AH528" s="31">
        <v>1127.5</v>
      </c>
      <c r="AI528" s="31">
        <v>11992.5</v>
      </c>
      <c r="AJ528" s="31"/>
      <c r="AK528" s="31">
        <v>83.25</v>
      </c>
      <c r="AL528" s="31">
        <v>744.5</v>
      </c>
      <c r="AM528" s="31">
        <v>798.5</v>
      </c>
      <c r="AN528" s="31">
        <v>729.5</v>
      </c>
      <c r="AO528" s="31">
        <v>816</v>
      </c>
      <c r="AP528" s="31">
        <v>833.5</v>
      </c>
      <c r="AQ528" s="31">
        <v>804.5</v>
      </c>
      <c r="AR528" s="31">
        <v>888</v>
      </c>
      <c r="AS528" s="31">
        <v>943.5</v>
      </c>
      <c r="AT528" s="31">
        <v>979.5</v>
      </c>
      <c r="AU528" s="31">
        <v>1033</v>
      </c>
      <c r="AV528" s="31">
        <v>1089</v>
      </c>
      <c r="AW528" s="31">
        <v>1155</v>
      </c>
      <c r="AX528" s="31">
        <v>1136.5</v>
      </c>
      <c r="AY528" s="31">
        <v>12034.25</v>
      </c>
      <c r="AZ528" s="31"/>
      <c r="BA528" s="31">
        <v>80.5</v>
      </c>
      <c r="BB528" s="31">
        <v>590</v>
      </c>
      <c r="BC528" s="31">
        <v>751.5</v>
      </c>
      <c r="BD528" s="31">
        <v>761</v>
      </c>
      <c r="BE528" s="31">
        <v>786.83</v>
      </c>
      <c r="BF528" s="31"/>
      <c r="BG528">
        <v>9091</v>
      </c>
      <c r="BJ528" s="30">
        <f t="shared" si="55"/>
        <v>11831.25</v>
      </c>
      <c r="BK528" s="30">
        <f t="shared" si="56"/>
        <v>11914.25</v>
      </c>
      <c r="BL528" s="30">
        <f t="shared" si="57"/>
        <v>11951</v>
      </c>
      <c r="BN528" s="30">
        <f t="shared" si="58"/>
        <v>0</v>
      </c>
      <c r="BO528" s="30">
        <f t="shared" si="59"/>
        <v>0</v>
      </c>
      <c r="BP528" s="30">
        <f t="shared" si="60"/>
        <v>0</v>
      </c>
    </row>
    <row r="529" spans="1:68" x14ac:dyDescent="0.35">
      <c r="A529" s="26" t="s">
        <v>1097</v>
      </c>
      <c r="B529" t="s">
        <v>4881</v>
      </c>
      <c r="C529" s="25" t="s">
        <v>10</v>
      </c>
      <c r="E529" s="31">
        <v>31.25</v>
      </c>
      <c r="F529" s="31">
        <v>385.75</v>
      </c>
      <c r="G529" s="31">
        <v>409</v>
      </c>
      <c r="H529" s="31">
        <v>395</v>
      </c>
      <c r="I529" s="31">
        <v>405.5</v>
      </c>
      <c r="J529" s="31">
        <v>406.5</v>
      </c>
      <c r="K529" s="31">
        <v>432.5</v>
      </c>
      <c r="L529" s="31">
        <v>415.5</v>
      </c>
      <c r="M529" s="31">
        <v>441</v>
      </c>
      <c r="N529" s="31">
        <v>492.5</v>
      </c>
      <c r="O529" s="31">
        <v>468.5</v>
      </c>
      <c r="P529" s="31">
        <v>503.5</v>
      </c>
      <c r="Q529" s="31">
        <v>467.5</v>
      </c>
      <c r="R529" s="31">
        <v>506.5</v>
      </c>
      <c r="S529" s="31">
        <v>5760.5</v>
      </c>
      <c r="T529" s="31"/>
      <c r="U529" s="31">
        <v>21.5</v>
      </c>
      <c r="V529" s="31">
        <v>379.25</v>
      </c>
      <c r="W529" s="31">
        <v>395</v>
      </c>
      <c r="X529" s="31">
        <v>409</v>
      </c>
      <c r="Y529" s="31">
        <v>392.5</v>
      </c>
      <c r="Z529" s="31">
        <v>402</v>
      </c>
      <c r="AA529" s="31">
        <v>410</v>
      </c>
      <c r="AB529" s="31">
        <v>441.5</v>
      </c>
      <c r="AC529" s="31">
        <v>411.5</v>
      </c>
      <c r="AD529" s="31">
        <v>439</v>
      </c>
      <c r="AE529" s="31">
        <v>482.5</v>
      </c>
      <c r="AF529" s="31">
        <v>461.5</v>
      </c>
      <c r="AG529" s="31">
        <v>492.5</v>
      </c>
      <c r="AH529" s="31">
        <v>465.5</v>
      </c>
      <c r="AI529" s="31">
        <v>5603.25</v>
      </c>
      <c r="AJ529" s="31"/>
      <c r="AK529" s="31">
        <v>29</v>
      </c>
      <c r="AL529" s="31">
        <v>339.25</v>
      </c>
      <c r="AM529" s="31">
        <v>405</v>
      </c>
      <c r="AN529" s="31">
        <v>396.5</v>
      </c>
      <c r="AO529" s="31">
        <v>412</v>
      </c>
      <c r="AP529" s="31">
        <v>396.5</v>
      </c>
      <c r="AQ529" s="31">
        <v>400.5</v>
      </c>
      <c r="AR529" s="31">
        <v>418.5</v>
      </c>
      <c r="AS529" s="31">
        <v>428.5</v>
      </c>
      <c r="AT529" s="31">
        <v>415.5</v>
      </c>
      <c r="AU529" s="31">
        <v>421</v>
      </c>
      <c r="AV529" s="31">
        <v>476</v>
      </c>
      <c r="AW529" s="31">
        <v>449</v>
      </c>
      <c r="AX529" s="31">
        <v>477</v>
      </c>
      <c r="AY529" s="31">
        <v>5464.25</v>
      </c>
      <c r="AZ529" s="31"/>
      <c r="BA529" s="31">
        <v>27.25</v>
      </c>
      <c r="BB529" s="31">
        <v>368.08</v>
      </c>
      <c r="BC529" s="31">
        <v>403</v>
      </c>
      <c r="BD529" s="31">
        <v>400.16</v>
      </c>
      <c r="BE529" s="31">
        <v>403.33</v>
      </c>
      <c r="BF529" s="31"/>
      <c r="BG529">
        <v>118</v>
      </c>
      <c r="BJ529" s="30">
        <f t="shared" si="55"/>
        <v>5729.25</v>
      </c>
      <c r="BK529" s="30">
        <f t="shared" si="56"/>
        <v>5581.75</v>
      </c>
      <c r="BL529" s="30">
        <f t="shared" si="57"/>
        <v>5435.25</v>
      </c>
      <c r="BN529" s="30">
        <f t="shared" si="58"/>
        <v>0</v>
      </c>
      <c r="BO529" s="30">
        <f t="shared" si="59"/>
        <v>0</v>
      </c>
      <c r="BP529" s="30">
        <f t="shared" si="60"/>
        <v>0</v>
      </c>
    </row>
    <row r="530" spans="1:68" x14ac:dyDescent="0.35">
      <c r="A530" s="26" t="s">
        <v>1100</v>
      </c>
      <c r="B530" t="s">
        <v>4870</v>
      </c>
      <c r="C530" s="25" t="s">
        <v>10</v>
      </c>
      <c r="E530" s="31">
        <v>1.75</v>
      </c>
      <c r="F530" s="31">
        <v>17</v>
      </c>
      <c r="G530" s="31">
        <v>20</v>
      </c>
      <c r="H530" s="31">
        <v>18</v>
      </c>
      <c r="I530" s="31">
        <v>18.5</v>
      </c>
      <c r="J530" s="31">
        <v>19</v>
      </c>
      <c r="K530" s="31">
        <v>14.5</v>
      </c>
      <c r="L530" s="31">
        <v>30</v>
      </c>
      <c r="M530" s="31">
        <v>29</v>
      </c>
      <c r="N530" s="31">
        <v>18</v>
      </c>
      <c r="O530" s="31">
        <v>19.5</v>
      </c>
      <c r="P530" s="31">
        <v>33</v>
      </c>
      <c r="Q530" s="31">
        <v>22</v>
      </c>
      <c r="R530" s="31">
        <v>24.5</v>
      </c>
      <c r="S530" s="31">
        <v>284.75</v>
      </c>
      <c r="T530" s="31"/>
      <c r="U530" s="31">
        <v>1.75</v>
      </c>
      <c r="V530" s="31">
        <v>13.5</v>
      </c>
      <c r="W530" s="31">
        <v>16</v>
      </c>
      <c r="X530" s="31">
        <v>18</v>
      </c>
      <c r="Y530" s="31">
        <v>20.5</v>
      </c>
      <c r="Z530" s="31">
        <v>21</v>
      </c>
      <c r="AA530" s="31">
        <v>20.5</v>
      </c>
      <c r="AB530" s="31">
        <v>14.5</v>
      </c>
      <c r="AC530" s="31">
        <v>27.5</v>
      </c>
      <c r="AD530" s="31">
        <v>24</v>
      </c>
      <c r="AE530" s="31">
        <v>19</v>
      </c>
      <c r="AF530" s="31">
        <v>22</v>
      </c>
      <c r="AG530" s="31">
        <v>33</v>
      </c>
      <c r="AH530" s="31">
        <v>21</v>
      </c>
      <c r="AI530" s="31">
        <v>272.25</v>
      </c>
      <c r="AJ530" s="31"/>
      <c r="AK530" s="31">
        <v>2</v>
      </c>
      <c r="AL530" s="31">
        <v>24</v>
      </c>
      <c r="AM530" s="31">
        <v>15</v>
      </c>
      <c r="AN530" s="31">
        <v>16.5</v>
      </c>
      <c r="AO530" s="31">
        <v>20</v>
      </c>
      <c r="AP530" s="31">
        <v>18.5</v>
      </c>
      <c r="AQ530" s="31">
        <v>20.5</v>
      </c>
      <c r="AR530" s="31">
        <v>21.5</v>
      </c>
      <c r="AS530" s="31">
        <v>15.5</v>
      </c>
      <c r="AT530" s="31">
        <v>26</v>
      </c>
      <c r="AU530" s="31">
        <v>22.5</v>
      </c>
      <c r="AV530" s="31">
        <v>17.5</v>
      </c>
      <c r="AW530" s="31">
        <v>20.5</v>
      </c>
      <c r="AX530" s="31">
        <v>31</v>
      </c>
      <c r="AY530" s="31">
        <v>271</v>
      </c>
      <c r="AZ530" s="31"/>
      <c r="BA530" s="31">
        <v>1.83</v>
      </c>
      <c r="BB530" s="31">
        <v>18.16</v>
      </c>
      <c r="BC530" s="31">
        <v>17</v>
      </c>
      <c r="BD530" s="31">
        <v>17.5</v>
      </c>
      <c r="BE530" s="31">
        <v>19.66</v>
      </c>
      <c r="BF530" s="31"/>
      <c r="BG530">
        <v>801</v>
      </c>
      <c r="BJ530" s="30">
        <f t="shared" si="55"/>
        <v>283</v>
      </c>
      <c r="BK530" s="30">
        <f t="shared" si="56"/>
        <v>270.5</v>
      </c>
      <c r="BL530" s="30">
        <f t="shared" si="57"/>
        <v>269</v>
      </c>
      <c r="BN530" s="30">
        <f t="shared" si="58"/>
        <v>0</v>
      </c>
      <c r="BO530" s="30">
        <f t="shared" si="59"/>
        <v>0</v>
      </c>
      <c r="BP530" s="30">
        <f t="shared" si="60"/>
        <v>0</v>
      </c>
    </row>
    <row r="531" spans="1:68" x14ac:dyDescent="0.35">
      <c r="A531" s="26" t="s">
        <v>1103</v>
      </c>
      <c r="B531" t="s">
        <v>4860</v>
      </c>
      <c r="C531" s="25" t="s">
        <v>10</v>
      </c>
      <c r="E531" s="31">
        <v>6</v>
      </c>
      <c r="F531" s="31">
        <v>73.5</v>
      </c>
      <c r="G531" s="31">
        <v>68</v>
      </c>
      <c r="H531" s="31">
        <v>58</v>
      </c>
      <c r="I531" s="31">
        <v>77</v>
      </c>
      <c r="J531" s="31">
        <v>79</v>
      </c>
      <c r="K531" s="31">
        <v>62</v>
      </c>
      <c r="L531" s="31">
        <v>85</v>
      </c>
      <c r="M531" s="31">
        <v>72</v>
      </c>
      <c r="N531" s="31">
        <v>79</v>
      </c>
      <c r="O531" s="31">
        <v>93.5</v>
      </c>
      <c r="P531" s="31">
        <v>85</v>
      </c>
      <c r="Q531" s="31">
        <v>95.5</v>
      </c>
      <c r="R531" s="31">
        <v>85.5</v>
      </c>
      <c r="S531" s="31">
        <v>1019</v>
      </c>
      <c r="T531" s="31"/>
      <c r="U531" s="31">
        <v>6.75</v>
      </c>
      <c r="V531" s="31">
        <v>72</v>
      </c>
      <c r="W531" s="31">
        <v>74</v>
      </c>
      <c r="X531" s="31">
        <v>74</v>
      </c>
      <c r="Y531" s="31">
        <v>60</v>
      </c>
      <c r="Z531" s="31">
        <v>82.5</v>
      </c>
      <c r="AA531" s="31">
        <v>79.5</v>
      </c>
      <c r="AB531" s="31">
        <v>62.5</v>
      </c>
      <c r="AC531" s="31">
        <v>86</v>
      </c>
      <c r="AD531" s="31">
        <v>73.5</v>
      </c>
      <c r="AE531" s="31">
        <v>87</v>
      </c>
      <c r="AF531" s="31">
        <v>88.5</v>
      </c>
      <c r="AG531" s="31">
        <v>80.5</v>
      </c>
      <c r="AH531" s="31">
        <v>98</v>
      </c>
      <c r="AI531" s="31">
        <v>1024.75</v>
      </c>
      <c r="AJ531" s="31"/>
      <c r="AK531" s="31">
        <v>9.75</v>
      </c>
      <c r="AL531" s="31">
        <v>58.5</v>
      </c>
      <c r="AM531" s="31">
        <v>67</v>
      </c>
      <c r="AN531" s="31">
        <v>70</v>
      </c>
      <c r="AO531" s="31">
        <v>71.5</v>
      </c>
      <c r="AP531" s="31">
        <v>59</v>
      </c>
      <c r="AQ531" s="31">
        <v>83.5</v>
      </c>
      <c r="AR531" s="31">
        <v>79</v>
      </c>
      <c r="AS531" s="31">
        <v>62.5</v>
      </c>
      <c r="AT531" s="31">
        <v>87</v>
      </c>
      <c r="AU531" s="31">
        <v>73</v>
      </c>
      <c r="AV531" s="31">
        <v>78.5</v>
      </c>
      <c r="AW531" s="31">
        <v>86.5</v>
      </c>
      <c r="AX531" s="31">
        <v>81</v>
      </c>
      <c r="AY531" s="31">
        <v>966.75</v>
      </c>
      <c r="AZ531" s="31"/>
      <c r="BA531" s="31">
        <v>7.5</v>
      </c>
      <c r="BB531" s="31">
        <v>68</v>
      </c>
      <c r="BC531" s="31">
        <v>69.66</v>
      </c>
      <c r="BD531" s="31">
        <v>67.33</v>
      </c>
      <c r="BE531" s="31">
        <v>69.5</v>
      </c>
      <c r="BF531" s="31"/>
      <c r="BG531">
        <v>8773</v>
      </c>
      <c r="BJ531" s="30">
        <f t="shared" si="55"/>
        <v>1013</v>
      </c>
      <c r="BK531" s="30">
        <f t="shared" si="56"/>
        <v>1018</v>
      </c>
      <c r="BL531" s="30">
        <f t="shared" si="57"/>
        <v>957</v>
      </c>
      <c r="BN531" s="30">
        <f t="shared" si="58"/>
        <v>0</v>
      </c>
      <c r="BO531" s="30">
        <f t="shared" si="59"/>
        <v>0</v>
      </c>
      <c r="BP531" s="30">
        <f t="shared" si="60"/>
        <v>0</v>
      </c>
    </row>
    <row r="532" spans="1:68" x14ac:dyDescent="0.35">
      <c r="A532" s="26" t="s">
        <v>1105</v>
      </c>
      <c r="B532" t="s">
        <v>4850</v>
      </c>
      <c r="C532" s="25" t="s">
        <v>10</v>
      </c>
      <c r="E532" s="31">
        <v>1</v>
      </c>
      <c r="F532" s="31">
        <v>23</v>
      </c>
      <c r="G532" s="31">
        <v>22</v>
      </c>
      <c r="H532" s="31">
        <v>22</v>
      </c>
      <c r="I532" s="31">
        <v>20</v>
      </c>
      <c r="J532" s="31">
        <v>26</v>
      </c>
      <c r="K532" s="31">
        <v>18</v>
      </c>
      <c r="L532" s="31">
        <v>26</v>
      </c>
      <c r="M532" s="31">
        <v>22</v>
      </c>
      <c r="N532" s="31">
        <v>17.5</v>
      </c>
      <c r="O532" s="31">
        <v>24</v>
      </c>
      <c r="P532" s="31">
        <v>17</v>
      </c>
      <c r="Q532" s="31">
        <v>22.5</v>
      </c>
      <c r="R532" s="31">
        <v>18</v>
      </c>
      <c r="S532" s="31">
        <v>279</v>
      </c>
      <c r="T532" s="31"/>
      <c r="U532" s="31">
        <v>0.5</v>
      </c>
      <c r="V532" s="31">
        <v>23</v>
      </c>
      <c r="W532" s="31">
        <v>21.5</v>
      </c>
      <c r="X532" s="31">
        <v>20</v>
      </c>
      <c r="Y532" s="31">
        <v>23</v>
      </c>
      <c r="Z532" s="31">
        <v>19</v>
      </c>
      <c r="AA532" s="31">
        <v>27</v>
      </c>
      <c r="AB532" s="31">
        <v>16</v>
      </c>
      <c r="AC532" s="31">
        <v>26</v>
      </c>
      <c r="AD532" s="31">
        <v>20</v>
      </c>
      <c r="AE532" s="31">
        <v>17.5</v>
      </c>
      <c r="AF532" s="31">
        <v>22</v>
      </c>
      <c r="AG532" s="31">
        <v>17</v>
      </c>
      <c r="AH532" s="31">
        <v>21</v>
      </c>
      <c r="AI532" s="31">
        <v>273.5</v>
      </c>
      <c r="AJ532" s="31"/>
      <c r="AK532" s="31">
        <v>0.5</v>
      </c>
      <c r="AL532" s="31">
        <v>14</v>
      </c>
      <c r="AM532" s="31">
        <v>23</v>
      </c>
      <c r="AN532" s="31">
        <v>20</v>
      </c>
      <c r="AO532" s="31">
        <v>20</v>
      </c>
      <c r="AP532" s="31">
        <v>23</v>
      </c>
      <c r="AQ532" s="31">
        <v>19.5</v>
      </c>
      <c r="AR532" s="31">
        <v>26</v>
      </c>
      <c r="AS532" s="31">
        <v>16</v>
      </c>
      <c r="AT532" s="31">
        <v>26</v>
      </c>
      <c r="AU532" s="31">
        <v>20.5</v>
      </c>
      <c r="AV532" s="31">
        <v>15</v>
      </c>
      <c r="AW532" s="31">
        <v>22</v>
      </c>
      <c r="AX532" s="31">
        <v>17</v>
      </c>
      <c r="AY532" s="31">
        <v>262.5</v>
      </c>
      <c r="AZ532" s="31"/>
      <c r="BA532" s="31">
        <v>0.66</v>
      </c>
      <c r="BB532" s="31">
        <v>20</v>
      </c>
      <c r="BC532" s="31">
        <v>22.16</v>
      </c>
      <c r="BD532" s="31">
        <v>20.66</v>
      </c>
      <c r="BE532" s="31">
        <v>21</v>
      </c>
      <c r="BF532" s="31"/>
      <c r="BG532">
        <v>9631</v>
      </c>
      <c r="BJ532" s="30">
        <f t="shared" si="55"/>
        <v>278</v>
      </c>
      <c r="BK532" s="30">
        <f t="shared" si="56"/>
        <v>273</v>
      </c>
      <c r="BL532" s="30">
        <f t="shared" si="57"/>
        <v>262</v>
      </c>
      <c r="BN532" s="30">
        <f t="shared" si="58"/>
        <v>0</v>
      </c>
      <c r="BO532" s="30">
        <f t="shared" si="59"/>
        <v>0</v>
      </c>
      <c r="BP532" s="30">
        <f t="shared" si="60"/>
        <v>0</v>
      </c>
    </row>
    <row r="533" spans="1:68" x14ac:dyDescent="0.35">
      <c r="A533" s="26" t="s">
        <v>1107</v>
      </c>
      <c r="B533" t="s">
        <v>4841</v>
      </c>
      <c r="C533" s="25" t="s">
        <v>10</v>
      </c>
      <c r="E533" s="31">
        <v>8</v>
      </c>
      <c r="F533" s="31">
        <v>68.5</v>
      </c>
      <c r="G533" s="31">
        <v>71</v>
      </c>
      <c r="H533" s="31">
        <v>69</v>
      </c>
      <c r="I533" s="31">
        <v>86</v>
      </c>
      <c r="J533" s="31">
        <v>70</v>
      </c>
      <c r="K533" s="31">
        <v>65.5</v>
      </c>
      <c r="L533" s="31">
        <v>78</v>
      </c>
      <c r="M533" s="31">
        <v>65</v>
      </c>
      <c r="N533" s="31">
        <v>85</v>
      </c>
      <c r="O533" s="31">
        <v>87.5</v>
      </c>
      <c r="P533" s="31">
        <v>68</v>
      </c>
      <c r="Q533" s="31">
        <v>75</v>
      </c>
      <c r="R533" s="31">
        <v>72</v>
      </c>
      <c r="S533" s="31">
        <v>968.5</v>
      </c>
      <c r="T533" s="31"/>
      <c r="U533" s="31">
        <v>8.75</v>
      </c>
      <c r="V533" s="31">
        <v>64.5</v>
      </c>
      <c r="W533" s="31">
        <v>56.5</v>
      </c>
      <c r="X533" s="31">
        <v>72</v>
      </c>
      <c r="Y533" s="31">
        <v>65.5</v>
      </c>
      <c r="Z533" s="31">
        <v>81</v>
      </c>
      <c r="AA533" s="31">
        <v>71.5</v>
      </c>
      <c r="AB533" s="31">
        <v>70</v>
      </c>
      <c r="AC533" s="31">
        <v>73</v>
      </c>
      <c r="AD533" s="31">
        <v>63.5</v>
      </c>
      <c r="AE533" s="31">
        <v>83.5</v>
      </c>
      <c r="AF533" s="31">
        <v>79</v>
      </c>
      <c r="AG533" s="31">
        <v>62</v>
      </c>
      <c r="AH533" s="31">
        <v>70</v>
      </c>
      <c r="AI533" s="31">
        <v>920.75</v>
      </c>
      <c r="AJ533" s="31"/>
      <c r="AK533" s="31">
        <v>5.5</v>
      </c>
      <c r="AL533" s="31">
        <v>65</v>
      </c>
      <c r="AM533" s="31">
        <v>54</v>
      </c>
      <c r="AN533" s="31">
        <v>57</v>
      </c>
      <c r="AO533" s="31">
        <v>68.5</v>
      </c>
      <c r="AP533" s="31">
        <v>63.5</v>
      </c>
      <c r="AQ533" s="31">
        <v>75</v>
      </c>
      <c r="AR533" s="31">
        <v>72</v>
      </c>
      <c r="AS533" s="31">
        <v>73.5</v>
      </c>
      <c r="AT533" s="31">
        <v>75.5</v>
      </c>
      <c r="AU533" s="31">
        <v>71.5</v>
      </c>
      <c r="AV533" s="31">
        <v>70.5</v>
      </c>
      <c r="AW533" s="31">
        <v>75.5</v>
      </c>
      <c r="AX533" s="31">
        <v>56</v>
      </c>
      <c r="AY533" s="31">
        <v>883</v>
      </c>
      <c r="AZ533" s="31"/>
      <c r="BA533" s="31">
        <v>7.41</v>
      </c>
      <c r="BB533" s="31">
        <v>66</v>
      </c>
      <c r="BC533" s="31">
        <v>60.5</v>
      </c>
      <c r="BD533" s="31">
        <v>66</v>
      </c>
      <c r="BE533" s="31">
        <v>73.33</v>
      </c>
      <c r="BF533" s="31"/>
      <c r="BG533">
        <v>3326</v>
      </c>
      <c r="BJ533" s="30">
        <f t="shared" si="55"/>
        <v>960.5</v>
      </c>
      <c r="BK533" s="30">
        <f t="shared" si="56"/>
        <v>912</v>
      </c>
      <c r="BL533" s="30">
        <f t="shared" si="57"/>
        <v>877.5</v>
      </c>
      <c r="BN533" s="30">
        <f t="shared" si="58"/>
        <v>0</v>
      </c>
      <c r="BO533" s="30">
        <f t="shared" si="59"/>
        <v>0</v>
      </c>
      <c r="BP533" s="30">
        <f t="shared" si="60"/>
        <v>0</v>
      </c>
    </row>
    <row r="534" spans="1:68" x14ac:dyDescent="0.35">
      <c r="A534" s="26" t="s">
        <v>1109</v>
      </c>
      <c r="B534" t="s">
        <v>4832</v>
      </c>
      <c r="C534" s="25" t="s">
        <v>10</v>
      </c>
      <c r="E534" s="31">
        <v>5.5</v>
      </c>
      <c r="F534" s="31">
        <v>72</v>
      </c>
      <c r="G534" s="31">
        <v>58</v>
      </c>
      <c r="H534" s="31">
        <v>68.5</v>
      </c>
      <c r="I534" s="31">
        <v>62.5</v>
      </c>
      <c r="J534" s="31">
        <v>55</v>
      </c>
      <c r="K534" s="31">
        <v>66.5</v>
      </c>
      <c r="L534" s="31">
        <v>70.5</v>
      </c>
      <c r="M534" s="31">
        <v>80.5</v>
      </c>
      <c r="N534" s="31">
        <v>77</v>
      </c>
      <c r="O534" s="31">
        <v>85</v>
      </c>
      <c r="P534" s="31">
        <v>66.5</v>
      </c>
      <c r="Q534" s="31">
        <v>62.5</v>
      </c>
      <c r="R534" s="31">
        <v>75.5</v>
      </c>
      <c r="S534" s="31">
        <v>905.5</v>
      </c>
      <c r="T534" s="31"/>
      <c r="U534" s="31">
        <v>5.75</v>
      </c>
      <c r="V534" s="31">
        <v>66</v>
      </c>
      <c r="W534" s="31">
        <v>71.5</v>
      </c>
      <c r="X534" s="31">
        <v>56.5</v>
      </c>
      <c r="Y534" s="31">
        <v>66.5</v>
      </c>
      <c r="Z534" s="31">
        <v>63.5</v>
      </c>
      <c r="AA534" s="31">
        <v>52.5</v>
      </c>
      <c r="AB534" s="31">
        <v>59.5</v>
      </c>
      <c r="AC534" s="31">
        <v>73.5</v>
      </c>
      <c r="AD534" s="31">
        <v>83</v>
      </c>
      <c r="AE534" s="31">
        <v>80.5</v>
      </c>
      <c r="AF534" s="31">
        <v>83.5</v>
      </c>
      <c r="AG534" s="31">
        <v>67.5</v>
      </c>
      <c r="AH534" s="31">
        <v>63</v>
      </c>
      <c r="AI534" s="31">
        <v>892.75</v>
      </c>
      <c r="AJ534" s="31"/>
      <c r="AK534" s="31">
        <v>6</v>
      </c>
      <c r="AL534" s="31">
        <v>54</v>
      </c>
      <c r="AM534" s="31">
        <v>60.5</v>
      </c>
      <c r="AN534" s="31">
        <v>67.5</v>
      </c>
      <c r="AO534" s="31">
        <v>54</v>
      </c>
      <c r="AP534" s="31">
        <v>64.5</v>
      </c>
      <c r="AQ534" s="31">
        <v>62.5</v>
      </c>
      <c r="AR534" s="31">
        <v>50.5</v>
      </c>
      <c r="AS534" s="31">
        <v>65.5</v>
      </c>
      <c r="AT534" s="31">
        <v>76.5</v>
      </c>
      <c r="AU534" s="31">
        <v>81.5</v>
      </c>
      <c r="AV534" s="31">
        <v>79</v>
      </c>
      <c r="AW534" s="31">
        <v>82</v>
      </c>
      <c r="AX534" s="31">
        <v>63.5</v>
      </c>
      <c r="AY534" s="31">
        <v>867.5</v>
      </c>
      <c r="AZ534" s="31"/>
      <c r="BA534" s="31">
        <v>5.75</v>
      </c>
      <c r="BB534" s="31">
        <v>64</v>
      </c>
      <c r="BC534" s="31">
        <v>63.33</v>
      </c>
      <c r="BD534" s="31">
        <v>64.16</v>
      </c>
      <c r="BE534" s="31">
        <v>61</v>
      </c>
      <c r="BF534" s="31"/>
      <c r="BG534">
        <v>524</v>
      </c>
      <c r="BJ534" s="30">
        <f t="shared" si="55"/>
        <v>900</v>
      </c>
      <c r="BK534" s="30">
        <f t="shared" si="56"/>
        <v>887</v>
      </c>
      <c r="BL534" s="30">
        <f t="shared" si="57"/>
        <v>861.5</v>
      </c>
      <c r="BN534" s="30">
        <f t="shared" si="58"/>
        <v>0</v>
      </c>
      <c r="BO534" s="30">
        <f t="shared" si="59"/>
        <v>0</v>
      </c>
      <c r="BP534" s="30">
        <f t="shared" si="60"/>
        <v>0</v>
      </c>
    </row>
    <row r="535" spans="1:68" x14ac:dyDescent="0.35">
      <c r="A535" s="26" t="s">
        <v>1111</v>
      </c>
      <c r="B535" t="s">
        <v>4822</v>
      </c>
      <c r="C535" s="25" t="s">
        <v>10</v>
      </c>
      <c r="E535" s="31">
        <v>1.5</v>
      </c>
      <c r="F535" s="31">
        <v>33</v>
      </c>
      <c r="G535" s="31">
        <v>44</v>
      </c>
      <c r="H535" s="31">
        <v>29</v>
      </c>
      <c r="I535" s="31">
        <v>41.5</v>
      </c>
      <c r="J535" s="31">
        <v>37.5</v>
      </c>
      <c r="K535" s="31">
        <v>45.5</v>
      </c>
      <c r="L535" s="31">
        <v>41.5</v>
      </c>
      <c r="M535" s="31">
        <v>48</v>
      </c>
      <c r="N535" s="31">
        <v>45</v>
      </c>
      <c r="O535" s="31">
        <v>47</v>
      </c>
      <c r="P535" s="31">
        <v>55</v>
      </c>
      <c r="Q535" s="31">
        <v>42.5</v>
      </c>
      <c r="R535" s="31">
        <v>50.5</v>
      </c>
      <c r="S535" s="31">
        <v>561.5</v>
      </c>
      <c r="T535" s="31"/>
      <c r="U535" s="31">
        <v>1.75</v>
      </c>
      <c r="V535" s="31">
        <v>32.5</v>
      </c>
      <c r="W535" s="31">
        <v>31.5</v>
      </c>
      <c r="X535" s="31">
        <v>44</v>
      </c>
      <c r="Y535" s="31">
        <v>30</v>
      </c>
      <c r="Z535" s="31">
        <v>39.5</v>
      </c>
      <c r="AA535" s="31">
        <v>35.5</v>
      </c>
      <c r="AB535" s="31">
        <v>41.5</v>
      </c>
      <c r="AC535" s="31">
        <v>40.5</v>
      </c>
      <c r="AD535" s="31">
        <v>48.5</v>
      </c>
      <c r="AE535" s="31">
        <v>45</v>
      </c>
      <c r="AF535" s="31">
        <v>45.5</v>
      </c>
      <c r="AG535" s="31">
        <v>52</v>
      </c>
      <c r="AH535" s="31">
        <v>33.5</v>
      </c>
      <c r="AI535" s="31">
        <v>521.25</v>
      </c>
      <c r="AJ535" s="31"/>
      <c r="AK535" s="31">
        <v>1.75</v>
      </c>
      <c r="AL535" s="31">
        <v>30</v>
      </c>
      <c r="AM535" s="31">
        <v>29.5</v>
      </c>
      <c r="AN535" s="31">
        <v>32</v>
      </c>
      <c r="AO535" s="31">
        <v>41</v>
      </c>
      <c r="AP535" s="31">
        <v>31.5</v>
      </c>
      <c r="AQ535" s="31">
        <v>41.5</v>
      </c>
      <c r="AR535" s="31">
        <v>37.5</v>
      </c>
      <c r="AS535" s="31">
        <v>41</v>
      </c>
      <c r="AT535" s="31">
        <v>38.5</v>
      </c>
      <c r="AU535" s="31">
        <v>51.5</v>
      </c>
      <c r="AV535" s="31">
        <v>45</v>
      </c>
      <c r="AW535" s="31">
        <v>42.5</v>
      </c>
      <c r="AX535" s="31">
        <v>46</v>
      </c>
      <c r="AY535" s="31">
        <v>509.25</v>
      </c>
      <c r="AZ535" s="31"/>
      <c r="BA535" s="31">
        <v>1.66</v>
      </c>
      <c r="BB535" s="31">
        <v>31.83</v>
      </c>
      <c r="BC535" s="31">
        <v>35</v>
      </c>
      <c r="BD535" s="31">
        <v>35</v>
      </c>
      <c r="BE535" s="31">
        <v>37.5</v>
      </c>
      <c r="BF535" s="31"/>
      <c r="BG535">
        <v>60995</v>
      </c>
      <c r="BJ535" s="30">
        <f t="shared" si="55"/>
        <v>560</v>
      </c>
      <c r="BK535" s="30">
        <f t="shared" si="56"/>
        <v>519.5</v>
      </c>
      <c r="BL535" s="30">
        <f t="shared" si="57"/>
        <v>507.5</v>
      </c>
      <c r="BN535" s="30">
        <f t="shared" si="58"/>
        <v>0</v>
      </c>
      <c r="BO535" s="30">
        <f t="shared" si="59"/>
        <v>0</v>
      </c>
      <c r="BP535" s="30">
        <f t="shared" si="60"/>
        <v>0</v>
      </c>
    </row>
    <row r="536" spans="1:68" x14ac:dyDescent="0.35">
      <c r="A536" s="26" t="s">
        <v>1113</v>
      </c>
      <c r="B536" t="s">
        <v>4814</v>
      </c>
      <c r="C536" s="25" t="s">
        <v>10</v>
      </c>
      <c r="E536" s="31">
        <v>0</v>
      </c>
      <c r="F536" s="31">
        <v>15</v>
      </c>
      <c r="G536" s="31">
        <v>6</v>
      </c>
      <c r="H536" s="31">
        <v>8</v>
      </c>
      <c r="I536" s="31">
        <v>10</v>
      </c>
      <c r="J536" s="31">
        <v>6.5</v>
      </c>
      <c r="K536" s="31">
        <v>12</v>
      </c>
      <c r="L536" s="31">
        <v>6.5</v>
      </c>
      <c r="M536" s="31">
        <v>7</v>
      </c>
      <c r="N536" s="31">
        <v>8.5</v>
      </c>
      <c r="O536" s="31">
        <v>6</v>
      </c>
      <c r="P536" s="31">
        <v>8</v>
      </c>
      <c r="Q536" s="31">
        <v>10.5</v>
      </c>
      <c r="R536" s="31">
        <v>10</v>
      </c>
      <c r="S536" s="31">
        <v>114</v>
      </c>
      <c r="T536" s="31"/>
      <c r="U536" s="31">
        <v>0</v>
      </c>
      <c r="V536" s="31">
        <v>9.5</v>
      </c>
      <c r="W536" s="31">
        <v>15.5</v>
      </c>
      <c r="X536" s="31">
        <v>5</v>
      </c>
      <c r="Y536" s="31">
        <v>7</v>
      </c>
      <c r="Z536" s="31">
        <v>6.5</v>
      </c>
      <c r="AA536" s="31">
        <v>7.5</v>
      </c>
      <c r="AB536" s="31">
        <v>11.5</v>
      </c>
      <c r="AC536" s="31">
        <v>5</v>
      </c>
      <c r="AD536" s="31">
        <v>8</v>
      </c>
      <c r="AE536" s="31">
        <v>8</v>
      </c>
      <c r="AF536" s="31">
        <v>7</v>
      </c>
      <c r="AG536" s="31">
        <v>7</v>
      </c>
      <c r="AH536" s="31">
        <v>8</v>
      </c>
      <c r="AI536" s="31">
        <v>105.5</v>
      </c>
      <c r="AJ536" s="31"/>
      <c r="AK536" s="31">
        <v>1</v>
      </c>
      <c r="AL536" s="31">
        <v>7.5</v>
      </c>
      <c r="AM536" s="31">
        <v>10</v>
      </c>
      <c r="AN536" s="31">
        <v>13.5</v>
      </c>
      <c r="AO536" s="31">
        <v>5.5</v>
      </c>
      <c r="AP536" s="31">
        <v>7</v>
      </c>
      <c r="AQ536" s="31">
        <v>7.5</v>
      </c>
      <c r="AR536" s="31">
        <v>5.5</v>
      </c>
      <c r="AS536" s="31">
        <v>11.5</v>
      </c>
      <c r="AT536" s="31">
        <v>6</v>
      </c>
      <c r="AU536" s="31">
        <v>8</v>
      </c>
      <c r="AV536" s="31">
        <v>7.5</v>
      </c>
      <c r="AW536" s="31">
        <v>7</v>
      </c>
      <c r="AX536" s="31">
        <v>8</v>
      </c>
      <c r="AY536" s="31">
        <v>105.5</v>
      </c>
      <c r="AZ536" s="31"/>
      <c r="BA536" s="31">
        <v>0.33</v>
      </c>
      <c r="BB536" s="31">
        <v>10.66</v>
      </c>
      <c r="BC536" s="31">
        <v>10.5</v>
      </c>
      <c r="BD536" s="31">
        <v>8.83</v>
      </c>
      <c r="BE536" s="31">
        <v>7.5</v>
      </c>
      <c r="BF536" s="31"/>
      <c r="BG536">
        <v>17</v>
      </c>
      <c r="BJ536" s="30">
        <f t="shared" si="55"/>
        <v>114</v>
      </c>
      <c r="BK536" s="30">
        <f t="shared" si="56"/>
        <v>105.5</v>
      </c>
      <c r="BL536" s="30">
        <f t="shared" si="57"/>
        <v>104.5</v>
      </c>
      <c r="BN536" s="30">
        <f t="shared" si="58"/>
        <v>0</v>
      </c>
      <c r="BO536" s="30">
        <f t="shared" si="59"/>
        <v>0</v>
      </c>
      <c r="BP536" s="30">
        <f t="shared" si="60"/>
        <v>0</v>
      </c>
    </row>
    <row r="537" spans="1:68" x14ac:dyDescent="0.35">
      <c r="A537" s="26" t="s">
        <v>1115</v>
      </c>
      <c r="B537" t="s">
        <v>4803</v>
      </c>
      <c r="C537" s="25" t="s">
        <v>10</v>
      </c>
      <c r="E537" s="31">
        <v>5.5</v>
      </c>
      <c r="F537" s="31">
        <v>52</v>
      </c>
      <c r="G537" s="31">
        <v>57.5</v>
      </c>
      <c r="H537" s="31">
        <v>68.5</v>
      </c>
      <c r="I537" s="31">
        <v>76</v>
      </c>
      <c r="J537" s="31">
        <v>72</v>
      </c>
      <c r="K537" s="31">
        <v>77</v>
      </c>
      <c r="L537" s="31">
        <v>89</v>
      </c>
      <c r="M537" s="31">
        <v>84</v>
      </c>
      <c r="N537" s="31">
        <v>95.5</v>
      </c>
      <c r="O537" s="31">
        <v>84</v>
      </c>
      <c r="P537" s="31">
        <v>86.5</v>
      </c>
      <c r="Q537" s="31">
        <v>89</v>
      </c>
      <c r="R537" s="31">
        <v>68</v>
      </c>
      <c r="S537" s="31">
        <v>1004.5</v>
      </c>
      <c r="T537" s="31"/>
      <c r="U537" s="31">
        <v>7.75</v>
      </c>
      <c r="V537" s="31">
        <v>65.5</v>
      </c>
      <c r="W537" s="31">
        <v>57.5</v>
      </c>
      <c r="X537" s="31">
        <v>64</v>
      </c>
      <c r="Y537" s="31">
        <v>75</v>
      </c>
      <c r="Z537" s="31">
        <v>69.5</v>
      </c>
      <c r="AA537" s="31">
        <v>77</v>
      </c>
      <c r="AB537" s="31">
        <v>71.5</v>
      </c>
      <c r="AC537" s="31">
        <v>91.5</v>
      </c>
      <c r="AD537" s="31">
        <v>79</v>
      </c>
      <c r="AE537" s="31">
        <v>94</v>
      </c>
      <c r="AF537" s="31">
        <v>81.5</v>
      </c>
      <c r="AG537" s="31">
        <v>88</v>
      </c>
      <c r="AH537" s="31">
        <v>81</v>
      </c>
      <c r="AI537" s="31">
        <v>1002.75</v>
      </c>
      <c r="AJ537" s="31"/>
      <c r="AK537" s="31">
        <v>6</v>
      </c>
      <c r="AL537" s="31">
        <v>76.5</v>
      </c>
      <c r="AM537" s="31">
        <v>69.5</v>
      </c>
      <c r="AN537" s="31">
        <v>55.5</v>
      </c>
      <c r="AO537" s="31">
        <v>62.5</v>
      </c>
      <c r="AP537" s="31">
        <v>70</v>
      </c>
      <c r="AQ537" s="31">
        <v>73</v>
      </c>
      <c r="AR537" s="31">
        <v>76.5</v>
      </c>
      <c r="AS537" s="31">
        <v>76.5</v>
      </c>
      <c r="AT537" s="31">
        <v>90.5</v>
      </c>
      <c r="AU537" s="31">
        <v>79.5</v>
      </c>
      <c r="AV537" s="31">
        <v>81.5</v>
      </c>
      <c r="AW537" s="31">
        <v>76</v>
      </c>
      <c r="AX537" s="31">
        <v>74.5</v>
      </c>
      <c r="AY537" s="31">
        <v>968</v>
      </c>
      <c r="AZ537" s="31"/>
      <c r="BA537" s="31">
        <v>6.41</v>
      </c>
      <c r="BB537" s="31">
        <v>64.66</v>
      </c>
      <c r="BC537" s="31">
        <v>61.5</v>
      </c>
      <c r="BD537" s="31">
        <v>62.66</v>
      </c>
      <c r="BE537" s="31">
        <v>71.16</v>
      </c>
      <c r="BF537" s="31"/>
      <c r="BG537">
        <v>8237</v>
      </c>
      <c r="BJ537" s="30">
        <f t="shared" si="55"/>
        <v>999</v>
      </c>
      <c r="BK537" s="30">
        <f t="shared" si="56"/>
        <v>995</v>
      </c>
      <c r="BL537" s="30">
        <f t="shared" si="57"/>
        <v>962</v>
      </c>
      <c r="BN537" s="30">
        <f t="shared" si="58"/>
        <v>0</v>
      </c>
      <c r="BO537" s="30">
        <f t="shared" si="59"/>
        <v>0</v>
      </c>
      <c r="BP537" s="30">
        <f t="shared" si="60"/>
        <v>0</v>
      </c>
    </row>
    <row r="538" spans="1:68" x14ac:dyDescent="0.35">
      <c r="A538" s="26" t="s">
        <v>1117</v>
      </c>
      <c r="B538" t="s">
        <v>4794</v>
      </c>
      <c r="C538" s="25" t="s">
        <v>10</v>
      </c>
      <c r="E538" s="31">
        <v>17.75</v>
      </c>
      <c r="F538" s="31">
        <v>124.5</v>
      </c>
      <c r="G538" s="31">
        <v>108.5</v>
      </c>
      <c r="H538" s="31">
        <v>118.5</v>
      </c>
      <c r="I538" s="31">
        <v>132</v>
      </c>
      <c r="J538" s="31">
        <v>135.5</v>
      </c>
      <c r="K538" s="31">
        <v>136</v>
      </c>
      <c r="L538" s="31">
        <v>121.5</v>
      </c>
      <c r="M538" s="31">
        <v>125.5</v>
      </c>
      <c r="N538" s="31">
        <v>120.5</v>
      </c>
      <c r="O538" s="31">
        <v>115</v>
      </c>
      <c r="P538" s="31">
        <v>138</v>
      </c>
      <c r="Q538" s="31">
        <v>146</v>
      </c>
      <c r="R538" s="31">
        <v>139.5</v>
      </c>
      <c r="S538" s="31">
        <v>1678.75</v>
      </c>
      <c r="T538" s="31"/>
      <c r="U538" s="31">
        <v>19.25</v>
      </c>
      <c r="V538" s="31">
        <v>107.5</v>
      </c>
      <c r="W538" s="31">
        <v>128</v>
      </c>
      <c r="X538" s="31">
        <v>106.5</v>
      </c>
      <c r="Y538" s="31">
        <v>119</v>
      </c>
      <c r="Z538" s="31">
        <v>137</v>
      </c>
      <c r="AA538" s="31">
        <v>134</v>
      </c>
      <c r="AB538" s="31">
        <v>136</v>
      </c>
      <c r="AC538" s="31">
        <v>115.5</v>
      </c>
      <c r="AD538" s="31">
        <v>125</v>
      </c>
      <c r="AE538" s="31">
        <v>127.5</v>
      </c>
      <c r="AF538" s="31">
        <v>117</v>
      </c>
      <c r="AG538" s="31">
        <v>137.5</v>
      </c>
      <c r="AH538" s="31">
        <v>140.5</v>
      </c>
      <c r="AI538" s="31">
        <v>1650.25</v>
      </c>
      <c r="AJ538" s="31"/>
      <c r="AK538" s="31">
        <v>21.25</v>
      </c>
      <c r="AL538" s="31">
        <v>114.5</v>
      </c>
      <c r="AM538" s="31">
        <v>109.5</v>
      </c>
      <c r="AN538" s="31">
        <v>128.5</v>
      </c>
      <c r="AO538" s="31">
        <v>110.5</v>
      </c>
      <c r="AP538" s="31">
        <v>120</v>
      </c>
      <c r="AQ538" s="31">
        <v>140.5</v>
      </c>
      <c r="AR538" s="31">
        <v>134.5</v>
      </c>
      <c r="AS538" s="31">
        <v>136.5</v>
      </c>
      <c r="AT538" s="31">
        <v>114.5</v>
      </c>
      <c r="AU538" s="31">
        <v>127.5</v>
      </c>
      <c r="AV538" s="31">
        <v>124.5</v>
      </c>
      <c r="AW538" s="31">
        <v>114.5</v>
      </c>
      <c r="AX538" s="31">
        <v>134.5</v>
      </c>
      <c r="AY538" s="31">
        <v>1631.25</v>
      </c>
      <c r="AZ538" s="31"/>
      <c r="BA538" s="31">
        <v>19.41</v>
      </c>
      <c r="BB538" s="31">
        <v>115.5</v>
      </c>
      <c r="BC538" s="31">
        <v>115.33</v>
      </c>
      <c r="BD538" s="31">
        <v>117.83</v>
      </c>
      <c r="BE538" s="31">
        <v>120.5</v>
      </c>
      <c r="BF538" s="31"/>
      <c r="BG538">
        <v>6198</v>
      </c>
      <c r="BJ538" s="30">
        <f t="shared" si="55"/>
        <v>1661</v>
      </c>
      <c r="BK538" s="30">
        <f t="shared" si="56"/>
        <v>1631</v>
      </c>
      <c r="BL538" s="30">
        <f t="shared" si="57"/>
        <v>1610</v>
      </c>
      <c r="BN538" s="30">
        <f t="shared" si="58"/>
        <v>0</v>
      </c>
      <c r="BO538" s="30">
        <f t="shared" si="59"/>
        <v>0</v>
      </c>
      <c r="BP538" s="30">
        <f t="shared" si="60"/>
        <v>0</v>
      </c>
    </row>
    <row r="539" spans="1:68" x14ac:dyDescent="0.35">
      <c r="A539" s="26" t="s">
        <v>1119</v>
      </c>
      <c r="B539" t="s">
        <v>4784</v>
      </c>
      <c r="C539" s="25" t="s">
        <v>10</v>
      </c>
      <c r="E539" s="31">
        <v>13</v>
      </c>
      <c r="F539" s="31">
        <v>148.5</v>
      </c>
      <c r="G539" s="31">
        <v>118.5</v>
      </c>
      <c r="H539" s="31">
        <v>127</v>
      </c>
      <c r="I539" s="31">
        <v>117.5</v>
      </c>
      <c r="J539" s="31">
        <v>143</v>
      </c>
      <c r="K539" s="31">
        <v>138.5</v>
      </c>
      <c r="L539" s="31">
        <v>152</v>
      </c>
      <c r="M539" s="31">
        <v>154</v>
      </c>
      <c r="N539" s="31">
        <v>153</v>
      </c>
      <c r="O539" s="31">
        <v>185</v>
      </c>
      <c r="P539" s="31">
        <v>151.5</v>
      </c>
      <c r="Q539" s="31">
        <v>173</v>
      </c>
      <c r="R539" s="31">
        <v>168</v>
      </c>
      <c r="S539" s="31">
        <v>1942.5</v>
      </c>
      <c r="T539" s="31"/>
      <c r="U539" s="31">
        <v>12.25</v>
      </c>
      <c r="V539" s="31">
        <v>111.5</v>
      </c>
      <c r="W539" s="31">
        <v>149</v>
      </c>
      <c r="X539" s="31">
        <v>126</v>
      </c>
      <c r="Y539" s="31">
        <v>129.5</v>
      </c>
      <c r="Z539" s="31">
        <v>128.5</v>
      </c>
      <c r="AA539" s="31">
        <v>144.5</v>
      </c>
      <c r="AB539" s="31">
        <v>137.5</v>
      </c>
      <c r="AC539" s="31">
        <v>150.5</v>
      </c>
      <c r="AD539" s="31">
        <v>155.5</v>
      </c>
      <c r="AE539" s="31">
        <v>155</v>
      </c>
      <c r="AF539" s="31">
        <v>181</v>
      </c>
      <c r="AG539" s="31">
        <v>152</v>
      </c>
      <c r="AH539" s="31">
        <v>173.5</v>
      </c>
      <c r="AI539" s="31">
        <v>1906.25</v>
      </c>
      <c r="AJ539" s="31"/>
      <c r="AK539" s="31">
        <v>11.5</v>
      </c>
      <c r="AL539" s="31">
        <v>123</v>
      </c>
      <c r="AM539" s="31">
        <v>118</v>
      </c>
      <c r="AN539" s="31">
        <v>151.5</v>
      </c>
      <c r="AO539" s="31">
        <v>130</v>
      </c>
      <c r="AP539" s="31">
        <v>137.5</v>
      </c>
      <c r="AQ539" s="31">
        <v>133.5</v>
      </c>
      <c r="AR539" s="31">
        <v>146</v>
      </c>
      <c r="AS539" s="31">
        <v>142</v>
      </c>
      <c r="AT539" s="31">
        <v>152</v>
      </c>
      <c r="AU539" s="31">
        <v>155.5</v>
      </c>
      <c r="AV539" s="31">
        <v>153.5</v>
      </c>
      <c r="AW539" s="31">
        <v>182.5</v>
      </c>
      <c r="AX539" s="31">
        <v>147</v>
      </c>
      <c r="AY539" s="31">
        <v>1883.5</v>
      </c>
      <c r="AZ539" s="31"/>
      <c r="BA539" s="31">
        <v>12.25</v>
      </c>
      <c r="BB539" s="31">
        <v>127.66</v>
      </c>
      <c r="BC539" s="31">
        <v>128.5</v>
      </c>
      <c r="BD539" s="31">
        <v>134.83000000000001</v>
      </c>
      <c r="BE539" s="31">
        <v>125.66</v>
      </c>
      <c r="BF539" s="31"/>
      <c r="BG539">
        <v>13349</v>
      </c>
      <c r="BJ539" s="30">
        <f t="shared" si="55"/>
        <v>1929.5</v>
      </c>
      <c r="BK539" s="30">
        <f t="shared" si="56"/>
        <v>1894</v>
      </c>
      <c r="BL539" s="30">
        <f t="shared" si="57"/>
        <v>1872</v>
      </c>
      <c r="BN539" s="30">
        <f t="shared" si="58"/>
        <v>0</v>
      </c>
      <c r="BO539" s="30">
        <f t="shared" si="59"/>
        <v>0</v>
      </c>
      <c r="BP539" s="30">
        <f t="shared" si="60"/>
        <v>0</v>
      </c>
    </row>
    <row r="540" spans="1:68" x14ac:dyDescent="0.35">
      <c r="A540" s="26" t="s">
        <v>1121</v>
      </c>
      <c r="B540" t="s">
        <v>4775</v>
      </c>
      <c r="C540" s="25" t="s">
        <v>10</v>
      </c>
      <c r="E540" s="31">
        <v>1</v>
      </c>
      <c r="F540" s="31">
        <v>33.25</v>
      </c>
      <c r="G540" s="31">
        <v>38.5</v>
      </c>
      <c r="H540" s="31">
        <v>29</v>
      </c>
      <c r="I540" s="31">
        <v>26</v>
      </c>
      <c r="J540" s="31">
        <v>32.5</v>
      </c>
      <c r="K540" s="31">
        <v>29</v>
      </c>
      <c r="L540" s="31">
        <v>34</v>
      </c>
      <c r="M540" s="31">
        <v>42</v>
      </c>
      <c r="N540" s="31">
        <v>33</v>
      </c>
      <c r="O540" s="31">
        <v>40</v>
      </c>
      <c r="P540" s="31">
        <v>53</v>
      </c>
      <c r="Q540" s="31">
        <v>44</v>
      </c>
      <c r="R540" s="31">
        <v>42</v>
      </c>
      <c r="S540" s="31">
        <v>477.25</v>
      </c>
      <c r="T540" s="31"/>
      <c r="U540" s="31">
        <v>2.25</v>
      </c>
      <c r="V540" s="31">
        <v>19.5</v>
      </c>
      <c r="W540" s="31">
        <v>35</v>
      </c>
      <c r="X540" s="31">
        <v>35.5</v>
      </c>
      <c r="Y540" s="31">
        <v>28</v>
      </c>
      <c r="Z540" s="31">
        <v>28.5</v>
      </c>
      <c r="AA540" s="31">
        <v>35</v>
      </c>
      <c r="AB540" s="31">
        <v>27.5</v>
      </c>
      <c r="AC540" s="31">
        <v>36</v>
      </c>
      <c r="AD540" s="31">
        <v>42.5</v>
      </c>
      <c r="AE540" s="31">
        <v>34</v>
      </c>
      <c r="AF540" s="31">
        <v>40.5</v>
      </c>
      <c r="AG540" s="31">
        <v>48.5</v>
      </c>
      <c r="AH540" s="31">
        <v>43</v>
      </c>
      <c r="AI540" s="31">
        <v>455.75</v>
      </c>
      <c r="AJ540" s="31"/>
      <c r="AK540" s="31">
        <v>1.25</v>
      </c>
      <c r="AL540" s="31">
        <v>32</v>
      </c>
      <c r="AM540" s="31">
        <v>18.5</v>
      </c>
      <c r="AN540" s="31">
        <v>32</v>
      </c>
      <c r="AO540" s="31">
        <v>35.5</v>
      </c>
      <c r="AP540" s="31">
        <v>26</v>
      </c>
      <c r="AQ540" s="31">
        <v>26</v>
      </c>
      <c r="AR540" s="31">
        <v>33</v>
      </c>
      <c r="AS540" s="31">
        <v>30</v>
      </c>
      <c r="AT540" s="31">
        <v>38.5</v>
      </c>
      <c r="AU540" s="31">
        <v>45</v>
      </c>
      <c r="AV540" s="31">
        <v>27.5</v>
      </c>
      <c r="AW540" s="31">
        <v>37.5</v>
      </c>
      <c r="AX540" s="31">
        <v>44</v>
      </c>
      <c r="AY540" s="31">
        <v>426.75</v>
      </c>
      <c r="AZ540" s="31"/>
      <c r="BA540" s="31">
        <v>1.5</v>
      </c>
      <c r="BB540" s="31">
        <v>28.25</v>
      </c>
      <c r="BC540" s="31">
        <v>30.66</v>
      </c>
      <c r="BD540" s="31">
        <v>32.159999999999997</v>
      </c>
      <c r="BE540" s="31">
        <v>29.83</v>
      </c>
      <c r="BF540" s="31"/>
      <c r="BG540">
        <v>4632</v>
      </c>
      <c r="BJ540" s="30">
        <f t="shared" si="55"/>
        <v>476.25</v>
      </c>
      <c r="BK540" s="30">
        <f t="shared" si="56"/>
        <v>453.5</v>
      </c>
      <c r="BL540" s="30">
        <f t="shared" si="57"/>
        <v>425.5</v>
      </c>
      <c r="BN540" s="30">
        <f t="shared" si="58"/>
        <v>0</v>
      </c>
      <c r="BO540" s="30">
        <f t="shared" si="59"/>
        <v>0</v>
      </c>
      <c r="BP540" s="30">
        <f t="shared" si="60"/>
        <v>0</v>
      </c>
    </row>
    <row r="541" spans="1:68" x14ac:dyDescent="0.35">
      <c r="A541" s="26" t="s">
        <v>1123</v>
      </c>
      <c r="B541" t="s">
        <v>4765</v>
      </c>
      <c r="C541" s="25" t="s">
        <v>108</v>
      </c>
      <c r="E541" s="31">
        <v>21</v>
      </c>
      <c r="F541" s="31">
        <v>254.5</v>
      </c>
      <c r="G541" s="31">
        <v>250.5</v>
      </c>
      <c r="H541" s="31">
        <v>241.5</v>
      </c>
      <c r="I541" s="31">
        <v>267</v>
      </c>
      <c r="J541" s="31">
        <v>271</v>
      </c>
      <c r="K541" s="31">
        <v>266</v>
      </c>
      <c r="L541" s="31">
        <v>278</v>
      </c>
      <c r="M541" s="31">
        <v>262.5</v>
      </c>
      <c r="N541" s="31">
        <v>257.5</v>
      </c>
      <c r="O541" s="31">
        <v>0</v>
      </c>
      <c r="P541" s="31">
        <v>0</v>
      </c>
      <c r="Q541" s="31">
        <v>0</v>
      </c>
      <c r="R541" s="31">
        <v>0</v>
      </c>
      <c r="S541" s="31">
        <v>2369.5</v>
      </c>
      <c r="T541" s="31"/>
      <c r="U541" s="31">
        <v>18.25</v>
      </c>
      <c r="V541" s="31">
        <v>226.75</v>
      </c>
      <c r="W541" s="31">
        <v>266</v>
      </c>
      <c r="X541" s="31">
        <v>248.5</v>
      </c>
      <c r="Y541" s="31">
        <v>243.5</v>
      </c>
      <c r="Z541" s="31">
        <v>268</v>
      </c>
      <c r="AA541" s="31">
        <v>270.5</v>
      </c>
      <c r="AB541" s="31">
        <v>277</v>
      </c>
      <c r="AC541" s="31">
        <v>288.5</v>
      </c>
      <c r="AD541" s="31">
        <v>270</v>
      </c>
      <c r="AE541" s="31">
        <v>0</v>
      </c>
      <c r="AF541" s="31">
        <v>0</v>
      </c>
      <c r="AG541" s="31">
        <v>0</v>
      </c>
      <c r="AH541" s="31">
        <v>0</v>
      </c>
      <c r="AI541" s="31">
        <v>2377</v>
      </c>
      <c r="AJ541" s="31"/>
      <c r="AK541" s="31">
        <v>20</v>
      </c>
      <c r="AL541" s="31">
        <v>245</v>
      </c>
      <c r="AM541" s="31">
        <v>231.5</v>
      </c>
      <c r="AN541" s="31">
        <v>269.5</v>
      </c>
      <c r="AO541" s="31">
        <v>242.5</v>
      </c>
      <c r="AP541" s="31">
        <v>251</v>
      </c>
      <c r="AQ541" s="31">
        <v>270</v>
      </c>
      <c r="AR541" s="31">
        <v>272</v>
      </c>
      <c r="AS541" s="31">
        <v>290</v>
      </c>
      <c r="AT541" s="31">
        <v>287</v>
      </c>
      <c r="AU541" s="31">
        <v>0</v>
      </c>
      <c r="AV541" s="31">
        <v>0</v>
      </c>
      <c r="AW541" s="31">
        <v>0</v>
      </c>
      <c r="AX541" s="31">
        <v>0</v>
      </c>
      <c r="AY541" s="31">
        <v>2378.5</v>
      </c>
      <c r="AZ541" s="31"/>
      <c r="BA541" s="31">
        <v>19.75</v>
      </c>
      <c r="BB541" s="31">
        <v>242.08</v>
      </c>
      <c r="BC541" s="31">
        <v>249.33</v>
      </c>
      <c r="BD541" s="31">
        <v>253.16</v>
      </c>
      <c r="BE541" s="31">
        <v>251</v>
      </c>
      <c r="BF541" s="31"/>
      <c r="BG541">
        <v>1788</v>
      </c>
      <c r="BJ541" s="30">
        <f t="shared" si="55"/>
        <v>2348.5</v>
      </c>
      <c r="BK541" s="30">
        <f t="shared" si="56"/>
        <v>2358.75</v>
      </c>
      <c r="BL541" s="30">
        <f t="shared" si="57"/>
        <v>2358.5</v>
      </c>
      <c r="BN541" s="30">
        <f t="shared" si="58"/>
        <v>0</v>
      </c>
      <c r="BO541" s="30">
        <f t="shared" si="59"/>
        <v>0</v>
      </c>
      <c r="BP541" s="30">
        <f t="shared" si="60"/>
        <v>0</v>
      </c>
    </row>
    <row r="542" spans="1:68" x14ac:dyDescent="0.35">
      <c r="A542" s="26" t="s">
        <v>1125</v>
      </c>
      <c r="B542" t="s">
        <v>4757</v>
      </c>
      <c r="C542" s="25" t="s">
        <v>108</v>
      </c>
      <c r="E542" s="31">
        <v>13</v>
      </c>
      <c r="F542" s="31">
        <v>107.25</v>
      </c>
      <c r="G542" s="31">
        <v>125.5</v>
      </c>
      <c r="H542" s="31">
        <v>144</v>
      </c>
      <c r="I542" s="31">
        <v>149.5</v>
      </c>
      <c r="J542" s="31">
        <v>168.5</v>
      </c>
      <c r="K542" s="31">
        <v>173</v>
      </c>
      <c r="L542" s="31">
        <v>140</v>
      </c>
      <c r="M542" s="31">
        <v>153.5</v>
      </c>
      <c r="N542" s="31">
        <v>183.5</v>
      </c>
      <c r="O542" s="31">
        <v>0</v>
      </c>
      <c r="P542" s="31">
        <v>0</v>
      </c>
      <c r="Q542" s="31">
        <v>0</v>
      </c>
      <c r="R542" s="31">
        <v>0</v>
      </c>
      <c r="S542" s="31">
        <v>1357.75</v>
      </c>
      <c r="T542" s="31"/>
      <c r="U542" s="31">
        <v>15.5</v>
      </c>
      <c r="V542" s="31">
        <v>127</v>
      </c>
      <c r="W542" s="31">
        <v>121.5</v>
      </c>
      <c r="X542" s="31">
        <v>125</v>
      </c>
      <c r="Y542" s="31">
        <v>141.5</v>
      </c>
      <c r="Z542" s="31">
        <v>152</v>
      </c>
      <c r="AA542" s="31">
        <v>164.5</v>
      </c>
      <c r="AB542" s="31">
        <v>164.5</v>
      </c>
      <c r="AC542" s="31">
        <v>136.5</v>
      </c>
      <c r="AD542" s="31">
        <v>154</v>
      </c>
      <c r="AE542" s="31">
        <v>0</v>
      </c>
      <c r="AF542" s="31">
        <v>0</v>
      </c>
      <c r="AG542" s="31">
        <v>0</v>
      </c>
      <c r="AH542" s="31">
        <v>0</v>
      </c>
      <c r="AI542" s="31">
        <v>1302</v>
      </c>
      <c r="AJ542" s="31"/>
      <c r="AK542" s="31">
        <v>14.75</v>
      </c>
      <c r="AL542" s="31">
        <v>135</v>
      </c>
      <c r="AM542" s="31">
        <v>133</v>
      </c>
      <c r="AN542" s="31">
        <v>125.5</v>
      </c>
      <c r="AO542" s="31">
        <v>115</v>
      </c>
      <c r="AP542" s="31">
        <v>135.5</v>
      </c>
      <c r="AQ542" s="31">
        <v>152.5</v>
      </c>
      <c r="AR542" s="31">
        <v>161.5</v>
      </c>
      <c r="AS542" s="31">
        <v>161</v>
      </c>
      <c r="AT542" s="31">
        <v>130</v>
      </c>
      <c r="AU542" s="31">
        <v>0</v>
      </c>
      <c r="AV542" s="31">
        <v>0</v>
      </c>
      <c r="AW542" s="31">
        <v>0</v>
      </c>
      <c r="AX542" s="31">
        <v>0</v>
      </c>
      <c r="AY542" s="31">
        <v>1263.75</v>
      </c>
      <c r="AZ542" s="31"/>
      <c r="BA542" s="31">
        <v>14.41</v>
      </c>
      <c r="BB542" s="31">
        <v>123.08</v>
      </c>
      <c r="BC542" s="31">
        <v>126.66</v>
      </c>
      <c r="BD542" s="31">
        <v>131.5</v>
      </c>
      <c r="BE542" s="31">
        <v>135.33000000000001</v>
      </c>
      <c r="BF542" s="31"/>
      <c r="BG542">
        <v>10110</v>
      </c>
      <c r="BJ542" s="30">
        <f t="shared" si="55"/>
        <v>1344.75</v>
      </c>
      <c r="BK542" s="30">
        <f t="shared" si="56"/>
        <v>1286.5</v>
      </c>
      <c r="BL542" s="30">
        <f t="shared" si="57"/>
        <v>1249</v>
      </c>
      <c r="BN542" s="30">
        <f t="shared" si="58"/>
        <v>0</v>
      </c>
      <c r="BO542" s="30">
        <f t="shared" si="59"/>
        <v>0</v>
      </c>
      <c r="BP542" s="30">
        <f t="shared" si="60"/>
        <v>0</v>
      </c>
    </row>
    <row r="543" spans="1:68" x14ac:dyDescent="0.35">
      <c r="A543" s="26" t="s">
        <v>1127</v>
      </c>
      <c r="B543" t="s">
        <v>4749</v>
      </c>
      <c r="C543" s="25" t="s">
        <v>10</v>
      </c>
      <c r="E543" s="31">
        <v>31</v>
      </c>
      <c r="F543" s="31">
        <v>361.5</v>
      </c>
      <c r="G543" s="31">
        <v>319.5</v>
      </c>
      <c r="H543" s="31">
        <v>361.5</v>
      </c>
      <c r="I543" s="31">
        <v>372.5</v>
      </c>
      <c r="J543" s="31">
        <v>384.5</v>
      </c>
      <c r="K543" s="31">
        <v>416</v>
      </c>
      <c r="L543" s="31">
        <v>388</v>
      </c>
      <c r="M543" s="31">
        <v>384</v>
      </c>
      <c r="N543" s="31">
        <v>355</v>
      </c>
      <c r="O543" s="31">
        <v>328.5</v>
      </c>
      <c r="P543" s="31">
        <v>346</v>
      </c>
      <c r="Q543" s="31">
        <v>335.5</v>
      </c>
      <c r="R543" s="31">
        <v>319</v>
      </c>
      <c r="S543" s="31">
        <v>4702.5</v>
      </c>
      <c r="T543" s="31"/>
      <c r="U543" s="31">
        <v>34.25</v>
      </c>
      <c r="V543" s="31">
        <v>335.5</v>
      </c>
      <c r="W543" s="31">
        <v>358.5</v>
      </c>
      <c r="X543" s="31">
        <v>317.5</v>
      </c>
      <c r="Y543" s="31">
        <v>351</v>
      </c>
      <c r="Z543" s="31">
        <v>369</v>
      </c>
      <c r="AA543" s="31">
        <v>379</v>
      </c>
      <c r="AB543" s="31">
        <v>423.5</v>
      </c>
      <c r="AC543" s="31">
        <v>386</v>
      </c>
      <c r="AD543" s="31">
        <v>370</v>
      </c>
      <c r="AE543" s="31">
        <v>344</v>
      </c>
      <c r="AF543" s="31">
        <v>320.5</v>
      </c>
      <c r="AG543" s="31">
        <v>354.5</v>
      </c>
      <c r="AH543" s="31">
        <v>319.5</v>
      </c>
      <c r="AI543" s="31">
        <v>4662.75</v>
      </c>
      <c r="AJ543" s="31"/>
      <c r="AK543" s="31">
        <v>40.25</v>
      </c>
      <c r="AL543" s="31">
        <v>329.5</v>
      </c>
      <c r="AM543" s="31">
        <v>326.5</v>
      </c>
      <c r="AN543" s="31">
        <v>343</v>
      </c>
      <c r="AO543" s="31">
        <v>310</v>
      </c>
      <c r="AP543" s="31">
        <v>344.5</v>
      </c>
      <c r="AQ543" s="31">
        <v>354</v>
      </c>
      <c r="AR543" s="31">
        <v>384.5</v>
      </c>
      <c r="AS543" s="31">
        <v>407.5</v>
      </c>
      <c r="AT543" s="31">
        <v>381.5</v>
      </c>
      <c r="AU543" s="31">
        <v>368.5</v>
      </c>
      <c r="AV543" s="31">
        <v>329.5</v>
      </c>
      <c r="AW543" s="31">
        <v>304.5</v>
      </c>
      <c r="AX543" s="31">
        <v>367.5</v>
      </c>
      <c r="AY543" s="31">
        <v>4591.25</v>
      </c>
      <c r="AZ543" s="31"/>
      <c r="BA543" s="31">
        <v>35.159999999999997</v>
      </c>
      <c r="BB543" s="31">
        <v>342.16</v>
      </c>
      <c r="BC543" s="31">
        <v>334.83</v>
      </c>
      <c r="BD543" s="31">
        <v>340.66</v>
      </c>
      <c r="BE543" s="31">
        <v>344.5</v>
      </c>
      <c r="BF543" s="31"/>
      <c r="BG543">
        <v>5548</v>
      </c>
      <c r="BJ543" s="30">
        <f t="shared" si="55"/>
        <v>4671.5</v>
      </c>
      <c r="BK543" s="30">
        <f t="shared" si="56"/>
        <v>4628.5</v>
      </c>
      <c r="BL543" s="30">
        <f t="shared" si="57"/>
        <v>4551</v>
      </c>
      <c r="BN543" s="30">
        <f t="shared" si="58"/>
        <v>0</v>
      </c>
      <c r="BO543" s="30">
        <f t="shared" si="59"/>
        <v>0</v>
      </c>
      <c r="BP543" s="30">
        <f t="shared" si="60"/>
        <v>0</v>
      </c>
    </row>
    <row r="544" spans="1:68" x14ac:dyDescent="0.35">
      <c r="A544" s="26" t="s">
        <v>1129</v>
      </c>
      <c r="B544" t="s">
        <v>4741</v>
      </c>
      <c r="C544" s="25" t="s">
        <v>108</v>
      </c>
      <c r="E544" s="31">
        <v>3.5</v>
      </c>
      <c r="F544" s="31">
        <v>32</v>
      </c>
      <c r="G544" s="31">
        <v>28.5</v>
      </c>
      <c r="H544" s="31">
        <v>30.5</v>
      </c>
      <c r="I544" s="31">
        <v>35</v>
      </c>
      <c r="J544" s="31">
        <v>37</v>
      </c>
      <c r="K544" s="31">
        <v>33</v>
      </c>
      <c r="L544" s="31">
        <v>46</v>
      </c>
      <c r="M544" s="31">
        <v>37</v>
      </c>
      <c r="N544" s="31">
        <v>34.5</v>
      </c>
      <c r="O544" s="31">
        <v>0</v>
      </c>
      <c r="P544" s="31">
        <v>0</v>
      </c>
      <c r="Q544" s="31">
        <v>0</v>
      </c>
      <c r="R544" s="31">
        <v>0</v>
      </c>
      <c r="S544" s="31">
        <v>317</v>
      </c>
      <c r="T544" s="31"/>
      <c r="U544" s="31">
        <v>3.5</v>
      </c>
      <c r="V544" s="31">
        <v>33.5</v>
      </c>
      <c r="W544" s="31">
        <v>36.5</v>
      </c>
      <c r="X544" s="31">
        <v>27.5</v>
      </c>
      <c r="Y544" s="31">
        <v>30</v>
      </c>
      <c r="Z544" s="31">
        <v>36</v>
      </c>
      <c r="AA544" s="31">
        <v>38.5</v>
      </c>
      <c r="AB544" s="31">
        <v>36.5</v>
      </c>
      <c r="AC544" s="31">
        <v>41.5</v>
      </c>
      <c r="AD544" s="31">
        <v>35.5</v>
      </c>
      <c r="AE544" s="31">
        <v>0</v>
      </c>
      <c r="AF544" s="31">
        <v>0</v>
      </c>
      <c r="AG544" s="31">
        <v>0</v>
      </c>
      <c r="AH544" s="31">
        <v>0</v>
      </c>
      <c r="AI544" s="31">
        <v>319</v>
      </c>
      <c r="AJ544" s="31"/>
      <c r="AK544" s="31">
        <v>3.5</v>
      </c>
      <c r="AL544" s="31">
        <v>30.5</v>
      </c>
      <c r="AM544" s="31">
        <v>32.5</v>
      </c>
      <c r="AN544" s="31">
        <v>35.5</v>
      </c>
      <c r="AO544" s="31">
        <v>26.5</v>
      </c>
      <c r="AP544" s="31">
        <v>30.5</v>
      </c>
      <c r="AQ544" s="31">
        <v>38</v>
      </c>
      <c r="AR544" s="31">
        <v>35</v>
      </c>
      <c r="AS544" s="31">
        <v>33.5</v>
      </c>
      <c r="AT544" s="31">
        <v>33.5</v>
      </c>
      <c r="AU544" s="31">
        <v>0</v>
      </c>
      <c r="AV544" s="31">
        <v>0</v>
      </c>
      <c r="AW544" s="31">
        <v>0</v>
      </c>
      <c r="AX544" s="31">
        <v>0</v>
      </c>
      <c r="AY544" s="31">
        <v>299</v>
      </c>
      <c r="AZ544" s="31"/>
      <c r="BA544" s="31">
        <v>3.5</v>
      </c>
      <c r="BB544" s="31">
        <v>32</v>
      </c>
      <c r="BC544" s="31">
        <v>32.5</v>
      </c>
      <c r="BD544" s="31">
        <v>31.16</v>
      </c>
      <c r="BE544" s="31">
        <v>30.5</v>
      </c>
      <c r="BF544" s="31"/>
      <c r="BG544">
        <v>2361</v>
      </c>
      <c r="BJ544" s="30">
        <f t="shared" si="55"/>
        <v>313.5</v>
      </c>
      <c r="BK544" s="30">
        <f t="shared" si="56"/>
        <v>315.5</v>
      </c>
      <c r="BL544" s="30">
        <f t="shared" si="57"/>
        <v>295.5</v>
      </c>
      <c r="BN544" s="30">
        <f t="shared" si="58"/>
        <v>0</v>
      </c>
      <c r="BO544" s="30">
        <f t="shared" si="59"/>
        <v>0</v>
      </c>
      <c r="BP544" s="30">
        <f t="shared" si="60"/>
        <v>0</v>
      </c>
    </row>
    <row r="545" spans="1:68" x14ac:dyDescent="0.35">
      <c r="A545" s="26" t="s">
        <v>1131</v>
      </c>
      <c r="B545" t="s">
        <v>4735</v>
      </c>
      <c r="C545" s="25" t="s">
        <v>108</v>
      </c>
      <c r="E545" s="31">
        <v>3.25</v>
      </c>
      <c r="F545" s="31">
        <v>29</v>
      </c>
      <c r="G545" s="31">
        <v>49.5</v>
      </c>
      <c r="H545" s="31">
        <v>43</v>
      </c>
      <c r="I545" s="31">
        <v>46.5</v>
      </c>
      <c r="J545" s="31">
        <v>48.5</v>
      </c>
      <c r="K545" s="31">
        <v>57</v>
      </c>
      <c r="L545" s="31">
        <v>56.5</v>
      </c>
      <c r="M545" s="31">
        <v>66.5</v>
      </c>
      <c r="N545" s="31">
        <v>41</v>
      </c>
      <c r="O545" s="31">
        <v>0</v>
      </c>
      <c r="P545" s="31">
        <v>0</v>
      </c>
      <c r="Q545" s="31">
        <v>0</v>
      </c>
      <c r="R545" s="31">
        <v>0</v>
      </c>
      <c r="S545" s="31">
        <v>440.75</v>
      </c>
      <c r="T545" s="31"/>
      <c r="U545" s="31">
        <v>4.25</v>
      </c>
      <c r="V545" s="31">
        <v>31</v>
      </c>
      <c r="W545" s="31">
        <v>32.5</v>
      </c>
      <c r="X545" s="31">
        <v>45.5</v>
      </c>
      <c r="Y545" s="31">
        <v>37.5</v>
      </c>
      <c r="Z545" s="31">
        <v>48.5</v>
      </c>
      <c r="AA545" s="31">
        <v>45</v>
      </c>
      <c r="AB545" s="31">
        <v>58.5</v>
      </c>
      <c r="AC545" s="31">
        <v>60</v>
      </c>
      <c r="AD545" s="31">
        <v>63</v>
      </c>
      <c r="AE545" s="31">
        <v>0</v>
      </c>
      <c r="AF545" s="31">
        <v>0</v>
      </c>
      <c r="AG545" s="31">
        <v>0</v>
      </c>
      <c r="AH545" s="31">
        <v>0</v>
      </c>
      <c r="AI545" s="31">
        <v>425.75</v>
      </c>
      <c r="AJ545" s="31"/>
      <c r="AK545" s="31">
        <v>5.5</v>
      </c>
      <c r="AL545" s="31">
        <v>45.5</v>
      </c>
      <c r="AM545" s="31">
        <v>33.5</v>
      </c>
      <c r="AN545" s="31">
        <v>32</v>
      </c>
      <c r="AO545" s="31">
        <v>49.5</v>
      </c>
      <c r="AP545" s="31">
        <v>39</v>
      </c>
      <c r="AQ545" s="31">
        <v>49.5</v>
      </c>
      <c r="AR545" s="31">
        <v>46</v>
      </c>
      <c r="AS545" s="31">
        <v>57.5</v>
      </c>
      <c r="AT545" s="31">
        <v>57</v>
      </c>
      <c r="AU545" s="31">
        <v>0</v>
      </c>
      <c r="AV545" s="31">
        <v>0</v>
      </c>
      <c r="AW545" s="31">
        <v>0</v>
      </c>
      <c r="AX545" s="31">
        <v>0</v>
      </c>
      <c r="AY545" s="31">
        <v>415</v>
      </c>
      <c r="AZ545" s="31"/>
      <c r="BA545" s="31">
        <v>4.33</v>
      </c>
      <c r="BB545" s="31">
        <v>35.159999999999997</v>
      </c>
      <c r="BC545" s="31">
        <v>38.5</v>
      </c>
      <c r="BD545" s="31">
        <v>40.159999999999997</v>
      </c>
      <c r="BE545" s="31">
        <v>44.5</v>
      </c>
      <c r="BF545" s="31"/>
      <c r="BG545">
        <v>4967</v>
      </c>
      <c r="BJ545" s="30">
        <f t="shared" si="55"/>
        <v>437.5</v>
      </c>
      <c r="BK545" s="30">
        <f t="shared" si="56"/>
        <v>421.5</v>
      </c>
      <c r="BL545" s="30">
        <f t="shared" si="57"/>
        <v>409.5</v>
      </c>
      <c r="BN545" s="30">
        <f t="shared" si="58"/>
        <v>0</v>
      </c>
      <c r="BO545" s="30">
        <f t="shared" si="59"/>
        <v>0</v>
      </c>
      <c r="BP545" s="30">
        <f t="shared" si="60"/>
        <v>0</v>
      </c>
    </row>
    <row r="546" spans="1:68" x14ac:dyDescent="0.35">
      <c r="A546" s="26" t="s">
        <v>1133</v>
      </c>
      <c r="B546" t="s">
        <v>4726</v>
      </c>
      <c r="C546" s="25" t="s">
        <v>108</v>
      </c>
      <c r="E546" s="31">
        <v>0</v>
      </c>
      <c r="F546" s="31">
        <v>23</v>
      </c>
      <c r="G546" s="31">
        <v>11.5</v>
      </c>
      <c r="H546" s="31">
        <v>19.5</v>
      </c>
      <c r="I546" s="31">
        <v>21</v>
      </c>
      <c r="J546" s="31">
        <v>23.5</v>
      </c>
      <c r="K546" s="31">
        <v>18.5</v>
      </c>
      <c r="L546" s="31">
        <v>22</v>
      </c>
      <c r="M546" s="31">
        <v>26.5</v>
      </c>
      <c r="N546" s="31">
        <v>21</v>
      </c>
      <c r="O546" s="31">
        <v>0</v>
      </c>
      <c r="P546" s="31">
        <v>0</v>
      </c>
      <c r="Q546" s="31">
        <v>0</v>
      </c>
      <c r="R546" s="31">
        <v>0</v>
      </c>
      <c r="S546" s="31">
        <v>186.5</v>
      </c>
      <c r="T546" s="31"/>
      <c r="U546" s="31">
        <v>0</v>
      </c>
      <c r="V546" s="31">
        <v>18</v>
      </c>
      <c r="W546" s="31">
        <v>26.5</v>
      </c>
      <c r="X546" s="31">
        <v>10.5</v>
      </c>
      <c r="Y546" s="31">
        <v>19</v>
      </c>
      <c r="Z546" s="31">
        <v>18</v>
      </c>
      <c r="AA546" s="31">
        <v>21.5</v>
      </c>
      <c r="AB546" s="31">
        <v>19</v>
      </c>
      <c r="AC546" s="31">
        <v>19.5</v>
      </c>
      <c r="AD546" s="31">
        <v>22.5</v>
      </c>
      <c r="AE546" s="31">
        <v>0</v>
      </c>
      <c r="AF546" s="31">
        <v>0</v>
      </c>
      <c r="AG546" s="31">
        <v>0</v>
      </c>
      <c r="AH546" s="31">
        <v>0</v>
      </c>
      <c r="AI546" s="31">
        <v>174.5</v>
      </c>
      <c r="AJ546" s="31"/>
      <c r="AK546" s="31">
        <v>0.75</v>
      </c>
      <c r="AL546" s="31">
        <v>20</v>
      </c>
      <c r="AM546" s="31">
        <v>18</v>
      </c>
      <c r="AN546" s="31">
        <v>28.5</v>
      </c>
      <c r="AO546" s="31">
        <v>9</v>
      </c>
      <c r="AP546" s="31">
        <v>16</v>
      </c>
      <c r="AQ546" s="31">
        <v>18.5</v>
      </c>
      <c r="AR546" s="31">
        <v>23</v>
      </c>
      <c r="AS546" s="31">
        <v>15</v>
      </c>
      <c r="AT546" s="31">
        <v>19.5</v>
      </c>
      <c r="AU546" s="31">
        <v>0</v>
      </c>
      <c r="AV546" s="31">
        <v>0</v>
      </c>
      <c r="AW546" s="31">
        <v>0</v>
      </c>
      <c r="AX546" s="31">
        <v>0</v>
      </c>
      <c r="AY546" s="31">
        <v>168.25</v>
      </c>
      <c r="AZ546" s="31"/>
      <c r="BA546" s="31">
        <v>0.25</v>
      </c>
      <c r="BB546" s="31">
        <v>20.329999999999998</v>
      </c>
      <c r="BC546" s="31">
        <v>18.66</v>
      </c>
      <c r="BD546" s="31">
        <v>19.5</v>
      </c>
      <c r="BE546" s="31">
        <v>16.329999999999998</v>
      </c>
      <c r="BF546" s="31"/>
      <c r="BG546">
        <v>11282</v>
      </c>
      <c r="BJ546" s="30">
        <f t="shared" si="55"/>
        <v>186.5</v>
      </c>
      <c r="BK546" s="30">
        <f t="shared" si="56"/>
        <v>174.5</v>
      </c>
      <c r="BL546" s="30">
        <f t="shared" si="57"/>
        <v>167.5</v>
      </c>
      <c r="BN546" s="30">
        <f t="shared" si="58"/>
        <v>0</v>
      </c>
      <c r="BO546" s="30">
        <f t="shared" si="59"/>
        <v>0</v>
      </c>
      <c r="BP546" s="30">
        <f t="shared" si="60"/>
        <v>0</v>
      </c>
    </row>
    <row r="547" spans="1:68" x14ac:dyDescent="0.35">
      <c r="A547" s="26" t="s">
        <v>1135</v>
      </c>
      <c r="B547" t="s">
        <v>4716</v>
      </c>
      <c r="C547" s="25" t="s">
        <v>119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48</v>
      </c>
      <c r="P547" s="31">
        <v>64</v>
      </c>
      <c r="Q547" s="31">
        <v>54</v>
      </c>
      <c r="R547" s="31">
        <v>59</v>
      </c>
      <c r="S547" s="31">
        <v>225</v>
      </c>
      <c r="T547" s="31"/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53</v>
      </c>
      <c r="AF547" s="31">
        <v>43.5</v>
      </c>
      <c r="AG547" s="31">
        <v>58.5</v>
      </c>
      <c r="AH547" s="31">
        <v>51</v>
      </c>
      <c r="AI547" s="31">
        <v>206</v>
      </c>
      <c r="AJ547" s="31"/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0</v>
      </c>
      <c r="AU547" s="31">
        <v>54</v>
      </c>
      <c r="AV547" s="31">
        <v>54.5</v>
      </c>
      <c r="AW547" s="31">
        <v>33.5</v>
      </c>
      <c r="AX547" s="31">
        <v>52.5</v>
      </c>
      <c r="AY547" s="31">
        <v>194.5</v>
      </c>
      <c r="AZ547" s="31"/>
      <c r="BA547" s="31">
        <v>0</v>
      </c>
      <c r="BB547" s="31">
        <v>0</v>
      </c>
      <c r="BC547" s="31">
        <v>0</v>
      </c>
      <c r="BD547" s="31">
        <v>0</v>
      </c>
      <c r="BE547" s="31">
        <v>0</v>
      </c>
      <c r="BF547" s="31"/>
      <c r="BG547">
        <v>13439</v>
      </c>
      <c r="BJ547" s="30">
        <f t="shared" si="55"/>
        <v>225</v>
      </c>
      <c r="BK547" s="30">
        <f t="shared" si="56"/>
        <v>206</v>
      </c>
      <c r="BL547" s="30">
        <f t="shared" si="57"/>
        <v>194.5</v>
      </c>
      <c r="BN547" s="30">
        <f t="shared" si="58"/>
        <v>0</v>
      </c>
      <c r="BO547" s="30">
        <f t="shared" si="59"/>
        <v>0</v>
      </c>
      <c r="BP547" s="30">
        <f t="shared" si="60"/>
        <v>0</v>
      </c>
    </row>
    <row r="548" spans="1:68" x14ac:dyDescent="0.35">
      <c r="A548" s="26" t="s">
        <v>1137</v>
      </c>
      <c r="B548" t="s">
        <v>4707</v>
      </c>
      <c r="C548" s="25" t="s">
        <v>119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488.5</v>
      </c>
      <c r="P548" s="31">
        <v>526</v>
      </c>
      <c r="Q548" s="31">
        <v>498.5</v>
      </c>
      <c r="R548" s="31">
        <v>550.5</v>
      </c>
      <c r="S548" s="31">
        <v>2063.5</v>
      </c>
      <c r="T548" s="31"/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498.5</v>
      </c>
      <c r="AF548" s="31">
        <v>476</v>
      </c>
      <c r="AG548" s="31">
        <v>524</v>
      </c>
      <c r="AH548" s="31">
        <v>514</v>
      </c>
      <c r="AI548" s="31">
        <v>2012.5</v>
      </c>
      <c r="AJ548" s="31"/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497.5</v>
      </c>
      <c r="AV548" s="31">
        <v>492.5</v>
      </c>
      <c r="AW548" s="31">
        <v>447</v>
      </c>
      <c r="AX548" s="31">
        <v>513.5</v>
      </c>
      <c r="AY548" s="31">
        <v>1950.5</v>
      </c>
      <c r="AZ548" s="31"/>
      <c r="BA548" s="31">
        <v>0</v>
      </c>
      <c r="BB548" s="31">
        <v>0</v>
      </c>
      <c r="BC548" s="31">
        <v>0</v>
      </c>
      <c r="BD548" s="31">
        <v>0</v>
      </c>
      <c r="BE548" s="31">
        <v>0</v>
      </c>
      <c r="BF548" s="31"/>
      <c r="BG548">
        <v>3451</v>
      </c>
      <c r="BJ548" s="30">
        <f t="shared" si="55"/>
        <v>2063.5</v>
      </c>
      <c r="BK548" s="30">
        <f t="shared" si="56"/>
        <v>2012.5</v>
      </c>
      <c r="BL548" s="30">
        <f t="shared" si="57"/>
        <v>1950.5</v>
      </c>
      <c r="BN548" s="30">
        <f t="shared" si="58"/>
        <v>0</v>
      </c>
      <c r="BO548" s="30">
        <f t="shared" si="59"/>
        <v>0</v>
      </c>
      <c r="BP548" s="30">
        <f t="shared" si="60"/>
        <v>0</v>
      </c>
    </row>
    <row r="549" spans="1:68" x14ac:dyDescent="0.35">
      <c r="A549" s="26" t="s">
        <v>1140</v>
      </c>
      <c r="B549" t="s">
        <v>4697</v>
      </c>
      <c r="C549" s="25" t="s">
        <v>10</v>
      </c>
      <c r="E549" s="31">
        <v>1.5</v>
      </c>
      <c r="F549" s="31">
        <v>47</v>
      </c>
      <c r="G549" s="31">
        <v>61.5</v>
      </c>
      <c r="H549" s="31">
        <v>53.5</v>
      </c>
      <c r="I549" s="31">
        <v>59</v>
      </c>
      <c r="J549" s="31">
        <v>59.5</v>
      </c>
      <c r="K549" s="31">
        <v>50.5</v>
      </c>
      <c r="L549" s="31">
        <v>36.5</v>
      </c>
      <c r="M549" s="31">
        <v>59</v>
      </c>
      <c r="N549" s="31">
        <v>62.5</v>
      </c>
      <c r="O549" s="31">
        <v>60.5</v>
      </c>
      <c r="P549" s="31">
        <v>53</v>
      </c>
      <c r="Q549" s="31">
        <v>67.5</v>
      </c>
      <c r="R549" s="31">
        <v>65.5</v>
      </c>
      <c r="S549" s="31">
        <v>737</v>
      </c>
      <c r="T549" s="31"/>
      <c r="U549" s="31">
        <v>2</v>
      </c>
      <c r="V549" s="31">
        <v>54</v>
      </c>
      <c r="W549" s="31">
        <v>43.5</v>
      </c>
      <c r="X549" s="31">
        <v>59.5</v>
      </c>
      <c r="Y549" s="31">
        <v>49</v>
      </c>
      <c r="Z549" s="31">
        <v>60</v>
      </c>
      <c r="AA549" s="31">
        <v>61</v>
      </c>
      <c r="AB549" s="31">
        <v>48</v>
      </c>
      <c r="AC549" s="31">
        <v>37</v>
      </c>
      <c r="AD549" s="31">
        <v>66</v>
      </c>
      <c r="AE549" s="31">
        <v>57.5</v>
      </c>
      <c r="AF549" s="31">
        <v>63.5</v>
      </c>
      <c r="AG549" s="31">
        <v>51.5</v>
      </c>
      <c r="AH549" s="31">
        <v>60</v>
      </c>
      <c r="AI549" s="31">
        <v>712.5</v>
      </c>
      <c r="AJ549" s="31"/>
      <c r="AK549" s="31">
        <v>4.75</v>
      </c>
      <c r="AL549" s="31">
        <v>56.5</v>
      </c>
      <c r="AM549" s="31">
        <v>52.5</v>
      </c>
      <c r="AN549" s="31">
        <v>46</v>
      </c>
      <c r="AO549" s="31">
        <v>57.5</v>
      </c>
      <c r="AP549" s="31">
        <v>49</v>
      </c>
      <c r="AQ549" s="31">
        <v>54</v>
      </c>
      <c r="AR549" s="31">
        <v>61</v>
      </c>
      <c r="AS549" s="31">
        <v>49.5</v>
      </c>
      <c r="AT549" s="31">
        <v>42.5</v>
      </c>
      <c r="AU549" s="31">
        <v>65.5</v>
      </c>
      <c r="AV549" s="31">
        <v>57</v>
      </c>
      <c r="AW549" s="31">
        <v>62.5</v>
      </c>
      <c r="AX549" s="31">
        <v>47.5</v>
      </c>
      <c r="AY549" s="31">
        <v>705.75</v>
      </c>
      <c r="AZ549" s="31"/>
      <c r="BA549" s="31">
        <v>2.75</v>
      </c>
      <c r="BB549" s="31">
        <v>52.5</v>
      </c>
      <c r="BC549" s="31">
        <v>52.5</v>
      </c>
      <c r="BD549" s="31">
        <v>53</v>
      </c>
      <c r="BE549" s="31">
        <v>55.16</v>
      </c>
      <c r="BF549" s="31"/>
      <c r="BG549">
        <v>6071</v>
      </c>
      <c r="BJ549" s="30">
        <f t="shared" si="55"/>
        <v>735.5</v>
      </c>
      <c r="BK549" s="30">
        <f t="shared" si="56"/>
        <v>710.5</v>
      </c>
      <c r="BL549" s="30">
        <f t="shared" si="57"/>
        <v>701</v>
      </c>
      <c r="BN549" s="30">
        <f t="shared" si="58"/>
        <v>0</v>
      </c>
      <c r="BO549" s="30">
        <f t="shared" si="59"/>
        <v>0</v>
      </c>
      <c r="BP549" s="30">
        <f t="shared" si="60"/>
        <v>0</v>
      </c>
    </row>
    <row r="550" spans="1:68" x14ac:dyDescent="0.35">
      <c r="A550" s="26" t="s">
        <v>1143</v>
      </c>
      <c r="B550" t="s">
        <v>4687</v>
      </c>
      <c r="C550" s="25" t="s">
        <v>10</v>
      </c>
      <c r="E550" s="31">
        <v>3.75</v>
      </c>
      <c r="F550" s="31">
        <v>60.5</v>
      </c>
      <c r="G550" s="31">
        <v>80.5</v>
      </c>
      <c r="H550" s="31">
        <v>52</v>
      </c>
      <c r="I550" s="31">
        <v>67.5</v>
      </c>
      <c r="J550" s="31">
        <v>63.5</v>
      </c>
      <c r="K550" s="31">
        <v>86.5</v>
      </c>
      <c r="L550" s="31">
        <v>76.5</v>
      </c>
      <c r="M550" s="31">
        <v>86.5</v>
      </c>
      <c r="N550" s="31">
        <v>84.5</v>
      </c>
      <c r="O550" s="31">
        <v>102</v>
      </c>
      <c r="P550" s="31">
        <v>80.5</v>
      </c>
      <c r="Q550" s="31">
        <v>96.5</v>
      </c>
      <c r="R550" s="31">
        <v>89</v>
      </c>
      <c r="S550" s="31">
        <v>1029.75</v>
      </c>
      <c r="T550" s="31"/>
      <c r="U550" s="31">
        <v>4.5</v>
      </c>
      <c r="V550" s="31">
        <v>68</v>
      </c>
      <c r="W550" s="31">
        <v>58</v>
      </c>
      <c r="X550" s="31">
        <v>81.5</v>
      </c>
      <c r="Y550" s="31">
        <v>56.5</v>
      </c>
      <c r="Z550" s="31">
        <v>70</v>
      </c>
      <c r="AA550" s="31">
        <v>68</v>
      </c>
      <c r="AB550" s="31">
        <v>85</v>
      </c>
      <c r="AC550" s="31">
        <v>72.5</v>
      </c>
      <c r="AD550" s="31">
        <v>88</v>
      </c>
      <c r="AE550" s="31">
        <v>92.5</v>
      </c>
      <c r="AF550" s="31">
        <v>106</v>
      </c>
      <c r="AG550" s="31">
        <v>79</v>
      </c>
      <c r="AH550" s="31">
        <v>90</v>
      </c>
      <c r="AI550" s="31">
        <v>1019.5</v>
      </c>
      <c r="AJ550" s="31"/>
      <c r="AK550" s="31">
        <v>4.75</v>
      </c>
      <c r="AL550" s="31">
        <v>78.5</v>
      </c>
      <c r="AM550" s="31">
        <v>67</v>
      </c>
      <c r="AN550" s="31">
        <v>56.5</v>
      </c>
      <c r="AO550" s="31">
        <v>82</v>
      </c>
      <c r="AP550" s="31">
        <v>55.5</v>
      </c>
      <c r="AQ550" s="31">
        <v>67</v>
      </c>
      <c r="AR550" s="31">
        <v>67</v>
      </c>
      <c r="AS550" s="31">
        <v>85</v>
      </c>
      <c r="AT550" s="31">
        <v>70.5</v>
      </c>
      <c r="AU550" s="31">
        <v>93</v>
      </c>
      <c r="AV550" s="31">
        <v>92</v>
      </c>
      <c r="AW550" s="31">
        <v>94</v>
      </c>
      <c r="AX550" s="31">
        <v>77.5</v>
      </c>
      <c r="AY550" s="31">
        <v>990.25</v>
      </c>
      <c r="AZ550" s="31"/>
      <c r="BA550" s="31">
        <v>4.33</v>
      </c>
      <c r="BB550" s="31">
        <v>69</v>
      </c>
      <c r="BC550" s="31">
        <v>68.5</v>
      </c>
      <c r="BD550" s="31">
        <v>63.33</v>
      </c>
      <c r="BE550" s="31">
        <v>68.66</v>
      </c>
      <c r="BF550" s="31"/>
      <c r="BG550">
        <v>10639</v>
      </c>
      <c r="BJ550" s="30">
        <f t="shared" si="55"/>
        <v>1026</v>
      </c>
      <c r="BK550" s="30">
        <f t="shared" si="56"/>
        <v>1015</v>
      </c>
      <c r="BL550" s="30">
        <f t="shared" si="57"/>
        <v>985.5</v>
      </c>
      <c r="BN550" s="30">
        <f t="shared" si="58"/>
        <v>0</v>
      </c>
      <c r="BO550" s="30">
        <f t="shared" si="59"/>
        <v>0</v>
      </c>
      <c r="BP550" s="30">
        <f t="shared" si="60"/>
        <v>0</v>
      </c>
    </row>
    <row r="551" spans="1:68" x14ac:dyDescent="0.35">
      <c r="A551" s="26" t="s">
        <v>1146</v>
      </c>
      <c r="B551" t="s">
        <v>4678</v>
      </c>
      <c r="C551" s="25" t="s">
        <v>10</v>
      </c>
      <c r="E551" s="31">
        <v>23</v>
      </c>
      <c r="F551" s="31">
        <v>298.5</v>
      </c>
      <c r="G551" s="31">
        <v>297.5</v>
      </c>
      <c r="H551" s="31">
        <v>327.5</v>
      </c>
      <c r="I551" s="31">
        <v>333.5</v>
      </c>
      <c r="J551" s="31">
        <v>332.5</v>
      </c>
      <c r="K551" s="31">
        <v>301</v>
      </c>
      <c r="L551" s="31">
        <v>326</v>
      </c>
      <c r="M551" s="31">
        <v>310.5</v>
      </c>
      <c r="N551" s="31">
        <v>339.5</v>
      </c>
      <c r="O551" s="31">
        <v>372.5</v>
      </c>
      <c r="P551" s="31">
        <v>307.5</v>
      </c>
      <c r="Q551" s="31">
        <v>297</v>
      </c>
      <c r="R551" s="31">
        <v>272.5</v>
      </c>
      <c r="S551" s="31">
        <v>4139</v>
      </c>
      <c r="T551" s="31"/>
      <c r="U551" s="31">
        <v>18</v>
      </c>
      <c r="V551" s="31">
        <v>325</v>
      </c>
      <c r="W551" s="31">
        <v>285</v>
      </c>
      <c r="X551" s="31">
        <v>300.5</v>
      </c>
      <c r="Y551" s="31">
        <v>314.5</v>
      </c>
      <c r="Z551" s="31">
        <v>326.5</v>
      </c>
      <c r="AA551" s="31">
        <v>313</v>
      </c>
      <c r="AB551" s="31">
        <v>317.5</v>
      </c>
      <c r="AC551" s="31">
        <v>314.5</v>
      </c>
      <c r="AD551" s="31">
        <v>310</v>
      </c>
      <c r="AE551" s="31">
        <v>370</v>
      </c>
      <c r="AF551" s="31">
        <v>333</v>
      </c>
      <c r="AG551" s="31">
        <v>281.5</v>
      </c>
      <c r="AH551" s="31">
        <v>260.5</v>
      </c>
      <c r="AI551" s="31">
        <v>4069.5</v>
      </c>
      <c r="AJ551" s="31"/>
      <c r="AK551" s="31">
        <v>17.25</v>
      </c>
      <c r="AL551" s="31">
        <v>322.5</v>
      </c>
      <c r="AM551" s="31">
        <v>301.5</v>
      </c>
      <c r="AN551" s="31">
        <v>273.5</v>
      </c>
      <c r="AO551" s="31">
        <v>291</v>
      </c>
      <c r="AP551" s="31">
        <v>313.5</v>
      </c>
      <c r="AQ551" s="31">
        <v>313</v>
      </c>
      <c r="AR551" s="31">
        <v>316.5</v>
      </c>
      <c r="AS551" s="31">
        <v>314.5</v>
      </c>
      <c r="AT551" s="31">
        <v>306.5</v>
      </c>
      <c r="AU551" s="31">
        <v>349</v>
      </c>
      <c r="AV551" s="31">
        <v>326.5</v>
      </c>
      <c r="AW551" s="31">
        <v>315.5</v>
      </c>
      <c r="AX551" s="31">
        <v>246</v>
      </c>
      <c r="AY551" s="31">
        <v>4006.75</v>
      </c>
      <c r="AZ551" s="31"/>
      <c r="BA551" s="31">
        <v>19.41</v>
      </c>
      <c r="BB551" s="31">
        <v>315.33</v>
      </c>
      <c r="BC551" s="31">
        <v>294.66000000000003</v>
      </c>
      <c r="BD551" s="31">
        <v>300.5</v>
      </c>
      <c r="BE551" s="31">
        <v>313</v>
      </c>
      <c r="BF551" s="31"/>
      <c r="BG551">
        <v>2237</v>
      </c>
      <c r="BJ551" s="30">
        <f t="shared" si="55"/>
        <v>4116</v>
      </c>
      <c r="BK551" s="30">
        <f t="shared" si="56"/>
        <v>4051.5</v>
      </c>
      <c r="BL551" s="30">
        <f t="shared" si="57"/>
        <v>3989.5</v>
      </c>
      <c r="BN551" s="30">
        <f t="shared" si="58"/>
        <v>0</v>
      </c>
      <c r="BO551" s="30">
        <f t="shared" si="59"/>
        <v>0</v>
      </c>
      <c r="BP551" s="30">
        <f t="shared" si="60"/>
        <v>0</v>
      </c>
    </row>
    <row r="552" spans="1:68" x14ac:dyDescent="0.35">
      <c r="A552" s="26" t="s">
        <v>1148</v>
      </c>
      <c r="B552" t="s">
        <v>4668</v>
      </c>
      <c r="C552" s="25" t="s">
        <v>10</v>
      </c>
      <c r="E552" s="31">
        <v>2.75</v>
      </c>
      <c r="F552" s="31">
        <v>42</v>
      </c>
      <c r="G552" s="31">
        <v>34.5</v>
      </c>
      <c r="H552" s="31">
        <v>33</v>
      </c>
      <c r="I552" s="31">
        <v>41</v>
      </c>
      <c r="J552" s="31">
        <v>34</v>
      </c>
      <c r="K552" s="31">
        <v>51</v>
      </c>
      <c r="L552" s="31">
        <v>39.5</v>
      </c>
      <c r="M552" s="31">
        <v>45</v>
      </c>
      <c r="N552" s="31">
        <v>55.5</v>
      </c>
      <c r="O552" s="31">
        <v>49.5</v>
      </c>
      <c r="P552" s="31">
        <v>44</v>
      </c>
      <c r="Q552" s="31">
        <v>51.5</v>
      </c>
      <c r="R552" s="31">
        <v>40.5</v>
      </c>
      <c r="S552" s="31">
        <v>563.75</v>
      </c>
      <c r="T552" s="31"/>
      <c r="U552" s="31">
        <v>3.25</v>
      </c>
      <c r="V552" s="31">
        <v>37</v>
      </c>
      <c r="W552" s="31">
        <v>41</v>
      </c>
      <c r="X552" s="31">
        <v>39</v>
      </c>
      <c r="Y552" s="31">
        <v>34</v>
      </c>
      <c r="Z552" s="31">
        <v>43.5</v>
      </c>
      <c r="AA552" s="31">
        <v>33</v>
      </c>
      <c r="AB552" s="31">
        <v>48.5</v>
      </c>
      <c r="AC552" s="31">
        <v>41</v>
      </c>
      <c r="AD552" s="31">
        <v>43</v>
      </c>
      <c r="AE552" s="31">
        <v>57</v>
      </c>
      <c r="AF552" s="31">
        <v>46</v>
      </c>
      <c r="AG552" s="31">
        <v>38</v>
      </c>
      <c r="AH552" s="31">
        <v>54.5</v>
      </c>
      <c r="AI552" s="31">
        <v>558.75</v>
      </c>
      <c r="AJ552" s="31"/>
      <c r="AK552" s="31">
        <v>3.5</v>
      </c>
      <c r="AL552" s="31">
        <v>35</v>
      </c>
      <c r="AM552" s="31">
        <v>38.5</v>
      </c>
      <c r="AN552" s="31">
        <v>42.5</v>
      </c>
      <c r="AO552" s="31">
        <v>35</v>
      </c>
      <c r="AP552" s="31">
        <v>34</v>
      </c>
      <c r="AQ552" s="31">
        <v>40</v>
      </c>
      <c r="AR552" s="31">
        <v>32</v>
      </c>
      <c r="AS552" s="31">
        <v>46.5</v>
      </c>
      <c r="AT552" s="31">
        <v>37.5</v>
      </c>
      <c r="AU552" s="31">
        <v>40.5</v>
      </c>
      <c r="AV552" s="31">
        <v>58.5</v>
      </c>
      <c r="AW552" s="31">
        <v>45</v>
      </c>
      <c r="AX552" s="31">
        <v>37.5</v>
      </c>
      <c r="AY552" s="31">
        <v>526</v>
      </c>
      <c r="AZ552" s="31"/>
      <c r="BA552" s="31">
        <v>3.16</v>
      </c>
      <c r="BB552" s="31">
        <v>38</v>
      </c>
      <c r="BC552" s="31">
        <v>38</v>
      </c>
      <c r="BD552" s="31">
        <v>38.159999999999997</v>
      </c>
      <c r="BE552" s="31">
        <v>36.659999999999997</v>
      </c>
      <c r="BF552" s="31"/>
      <c r="BG552">
        <v>7775</v>
      </c>
      <c r="BJ552" s="30">
        <f t="shared" si="55"/>
        <v>561</v>
      </c>
      <c r="BK552" s="30">
        <f t="shared" si="56"/>
        <v>555.5</v>
      </c>
      <c r="BL552" s="30">
        <f t="shared" si="57"/>
        <v>522.5</v>
      </c>
      <c r="BN552" s="30">
        <f t="shared" si="58"/>
        <v>0</v>
      </c>
      <c r="BO552" s="30">
        <f t="shared" si="59"/>
        <v>0</v>
      </c>
      <c r="BP552" s="30">
        <f t="shared" si="60"/>
        <v>0</v>
      </c>
    </row>
    <row r="553" spans="1:68" x14ac:dyDescent="0.35">
      <c r="A553" s="26" t="s">
        <v>1150</v>
      </c>
      <c r="B553" t="s">
        <v>4658</v>
      </c>
      <c r="C553" s="25" t="s">
        <v>10</v>
      </c>
      <c r="E553" s="31">
        <v>0</v>
      </c>
      <c r="F553" s="31">
        <v>13</v>
      </c>
      <c r="G553" s="31">
        <v>23</v>
      </c>
      <c r="H553" s="31">
        <v>15</v>
      </c>
      <c r="I553" s="31">
        <v>19.5</v>
      </c>
      <c r="J553" s="31">
        <v>21</v>
      </c>
      <c r="K553" s="31">
        <v>20.5</v>
      </c>
      <c r="L553" s="31">
        <v>20</v>
      </c>
      <c r="M553" s="31">
        <v>22.5</v>
      </c>
      <c r="N553" s="31">
        <v>13</v>
      </c>
      <c r="O553" s="31">
        <v>20.5</v>
      </c>
      <c r="P553" s="31">
        <v>19</v>
      </c>
      <c r="Q553" s="31">
        <v>17</v>
      </c>
      <c r="R553" s="31">
        <v>24</v>
      </c>
      <c r="S553" s="31">
        <v>248</v>
      </c>
      <c r="T553" s="31"/>
      <c r="U553" s="31">
        <v>0</v>
      </c>
      <c r="V553" s="31">
        <v>19</v>
      </c>
      <c r="W553" s="31">
        <v>11.5</v>
      </c>
      <c r="X553" s="31">
        <v>22</v>
      </c>
      <c r="Y553" s="31">
        <v>16</v>
      </c>
      <c r="Z553" s="31">
        <v>20.5</v>
      </c>
      <c r="AA553" s="31">
        <v>22.5</v>
      </c>
      <c r="AB553" s="31">
        <v>21.5</v>
      </c>
      <c r="AC553" s="31">
        <v>22</v>
      </c>
      <c r="AD553" s="31">
        <v>24</v>
      </c>
      <c r="AE553" s="31">
        <v>17</v>
      </c>
      <c r="AF553" s="31">
        <v>21</v>
      </c>
      <c r="AG553" s="31">
        <v>20</v>
      </c>
      <c r="AH553" s="31">
        <v>15.5</v>
      </c>
      <c r="AI553" s="31">
        <v>252.5</v>
      </c>
      <c r="AJ553" s="31"/>
      <c r="AK553" s="31">
        <v>1</v>
      </c>
      <c r="AL553" s="31">
        <v>18</v>
      </c>
      <c r="AM553" s="31">
        <v>19.5</v>
      </c>
      <c r="AN553" s="31">
        <v>12.5</v>
      </c>
      <c r="AO553" s="31">
        <v>22</v>
      </c>
      <c r="AP553" s="31">
        <v>18.5</v>
      </c>
      <c r="AQ553" s="31">
        <v>21.5</v>
      </c>
      <c r="AR553" s="31">
        <v>23.5</v>
      </c>
      <c r="AS553" s="31">
        <v>26.5</v>
      </c>
      <c r="AT553" s="31">
        <v>25</v>
      </c>
      <c r="AU553" s="31">
        <v>25.5</v>
      </c>
      <c r="AV553" s="31">
        <v>19.5</v>
      </c>
      <c r="AW553" s="31">
        <v>21.5</v>
      </c>
      <c r="AX553" s="31">
        <v>17.5</v>
      </c>
      <c r="AY553" s="31">
        <v>272</v>
      </c>
      <c r="AZ553" s="31"/>
      <c r="BA553" s="31">
        <v>0.33</v>
      </c>
      <c r="BB553" s="31">
        <v>16.66</v>
      </c>
      <c r="BC553" s="31">
        <v>18</v>
      </c>
      <c r="BD553" s="31">
        <v>16.5</v>
      </c>
      <c r="BE553" s="31">
        <v>19.16</v>
      </c>
      <c r="BF553" s="31"/>
      <c r="BG553">
        <v>3702</v>
      </c>
      <c r="BJ553" s="30">
        <f t="shared" si="55"/>
        <v>248</v>
      </c>
      <c r="BK553" s="30">
        <f t="shared" si="56"/>
        <v>252.5</v>
      </c>
      <c r="BL553" s="30">
        <f t="shared" si="57"/>
        <v>271</v>
      </c>
      <c r="BN553" s="30">
        <f t="shared" si="58"/>
        <v>0</v>
      </c>
      <c r="BO553" s="30">
        <f t="shared" si="59"/>
        <v>0</v>
      </c>
      <c r="BP553" s="30">
        <f t="shared" si="60"/>
        <v>0</v>
      </c>
    </row>
    <row r="554" spans="1:68" x14ac:dyDescent="0.35">
      <c r="A554" s="26" t="s">
        <v>1152</v>
      </c>
      <c r="B554" t="s">
        <v>4649</v>
      </c>
      <c r="C554" s="25" t="s">
        <v>10</v>
      </c>
      <c r="E554" s="31">
        <v>4.5</v>
      </c>
      <c r="F554" s="31">
        <v>71</v>
      </c>
      <c r="G554" s="31">
        <v>75.5</v>
      </c>
      <c r="H554" s="31">
        <v>60</v>
      </c>
      <c r="I554" s="31">
        <v>66.5</v>
      </c>
      <c r="J554" s="31">
        <v>71</v>
      </c>
      <c r="K554" s="31">
        <v>81.5</v>
      </c>
      <c r="L554" s="31">
        <v>80</v>
      </c>
      <c r="M554" s="31">
        <v>58.5</v>
      </c>
      <c r="N554" s="31">
        <v>86</v>
      </c>
      <c r="O554" s="31">
        <v>63.5</v>
      </c>
      <c r="P554" s="31">
        <v>80</v>
      </c>
      <c r="Q554" s="31">
        <v>57.5</v>
      </c>
      <c r="R554" s="31">
        <v>52.5</v>
      </c>
      <c r="S554" s="31">
        <v>908</v>
      </c>
      <c r="T554" s="31"/>
      <c r="U554" s="31">
        <v>4</v>
      </c>
      <c r="V554" s="31">
        <v>61</v>
      </c>
      <c r="W554" s="31">
        <v>71</v>
      </c>
      <c r="X554" s="31">
        <v>73.5</v>
      </c>
      <c r="Y554" s="31">
        <v>60.5</v>
      </c>
      <c r="Z554" s="31">
        <v>64.5</v>
      </c>
      <c r="AA554" s="31">
        <v>68.5</v>
      </c>
      <c r="AB554" s="31">
        <v>79</v>
      </c>
      <c r="AC554" s="31">
        <v>78.5</v>
      </c>
      <c r="AD554" s="31">
        <v>60</v>
      </c>
      <c r="AE554" s="31">
        <v>83.5</v>
      </c>
      <c r="AF554" s="31">
        <v>63.5</v>
      </c>
      <c r="AG554" s="31">
        <v>68</v>
      </c>
      <c r="AH554" s="31">
        <v>51.5</v>
      </c>
      <c r="AI554" s="31">
        <v>887</v>
      </c>
      <c r="AJ554" s="31"/>
      <c r="AK554" s="31">
        <v>5.25</v>
      </c>
      <c r="AL554" s="31">
        <v>74.5</v>
      </c>
      <c r="AM554" s="31">
        <v>67.5</v>
      </c>
      <c r="AN554" s="31">
        <v>66</v>
      </c>
      <c r="AO554" s="31">
        <v>75.5</v>
      </c>
      <c r="AP554" s="31">
        <v>63.5</v>
      </c>
      <c r="AQ554" s="31">
        <v>70</v>
      </c>
      <c r="AR554" s="31">
        <v>68.5</v>
      </c>
      <c r="AS554" s="31">
        <v>79</v>
      </c>
      <c r="AT554" s="31">
        <v>76</v>
      </c>
      <c r="AU554" s="31">
        <v>61.5</v>
      </c>
      <c r="AV554" s="31">
        <v>78</v>
      </c>
      <c r="AW554" s="31">
        <v>60.5</v>
      </c>
      <c r="AX554" s="31">
        <v>65</v>
      </c>
      <c r="AY554" s="31">
        <v>910.75</v>
      </c>
      <c r="AZ554" s="31"/>
      <c r="BA554" s="31">
        <v>4.58</v>
      </c>
      <c r="BB554" s="31">
        <v>68.83</v>
      </c>
      <c r="BC554" s="31">
        <v>71.33</v>
      </c>
      <c r="BD554" s="31">
        <v>66.5</v>
      </c>
      <c r="BE554" s="31">
        <v>67.5</v>
      </c>
      <c r="BF554" s="31"/>
      <c r="BG554">
        <v>59556</v>
      </c>
      <c r="BJ554" s="30">
        <f t="shared" si="55"/>
        <v>903.5</v>
      </c>
      <c r="BK554" s="30">
        <f t="shared" si="56"/>
        <v>883</v>
      </c>
      <c r="BL554" s="30">
        <f t="shared" si="57"/>
        <v>905.5</v>
      </c>
      <c r="BN554" s="30">
        <f t="shared" si="58"/>
        <v>0</v>
      </c>
      <c r="BO554" s="30">
        <f t="shared" si="59"/>
        <v>0</v>
      </c>
      <c r="BP554" s="30">
        <f t="shared" si="60"/>
        <v>0</v>
      </c>
    </row>
    <row r="555" spans="1:68" x14ac:dyDescent="0.35">
      <c r="A555" s="26" t="s">
        <v>1154</v>
      </c>
      <c r="B555" t="s">
        <v>4640</v>
      </c>
      <c r="C555" s="25" t="s">
        <v>10</v>
      </c>
      <c r="E555" s="31">
        <v>14.75</v>
      </c>
      <c r="F555" s="31">
        <v>80.5</v>
      </c>
      <c r="G555" s="31">
        <v>78.5</v>
      </c>
      <c r="H555" s="31">
        <v>102.5</v>
      </c>
      <c r="I555" s="31">
        <v>96</v>
      </c>
      <c r="J555" s="31">
        <v>102</v>
      </c>
      <c r="K555" s="31">
        <v>117</v>
      </c>
      <c r="L555" s="31">
        <v>93.5</v>
      </c>
      <c r="M555" s="31">
        <v>113</v>
      </c>
      <c r="N555" s="31">
        <v>82</v>
      </c>
      <c r="O555" s="31">
        <v>111.5</v>
      </c>
      <c r="P555" s="31">
        <v>98</v>
      </c>
      <c r="Q555" s="31">
        <v>100.5</v>
      </c>
      <c r="R555" s="31">
        <v>93.5</v>
      </c>
      <c r="S555" s="31">
        <v>1283.25</v>
      </c>
      <c r="T555" s="31"/>
      <c r="U555" s="31">
        <v>11</v>
      </c>
      <c r="V555" s="31">
        <v>102.5</v>
      </c>
      <c r="W555" s="31">
        <v>78</v>
      </c>
      <c r="X555" s="31">
        <v>73.5</v>
      </c>
      <c r="Y555" s="31">
        <v>98.5</v>
      </c>
      <c r="Z555" s="31">
        <v>95</v>
      </c>
      <c r="AA555" s="31">
        <v>103</v>
      </c>
      <c r="AB555" s="31">
        <v>118.5</v>
      </c>
      <c r="AC555" s="31">
        <v>92.5</v>
      </c>
      <c r="AD555" s="31">
        <v>109</v>
      </c>
      <c r="AE555" s="31">
        <v>86.5</v>
      </c>
      <c r="AF555" s="31">
        <v>105.5</v>
      </c>
      <c r="AG555" s="31">
        <v>89.5</v>
      </c>
      <c r="AH555" s="31">
        <v>100</v>
      </c>
      <c r="AI555" s="31">
        <v>1263</v>
      </c>
      <c r="AJ555" s="31"/>
      <c r="AK555" s="31">
        <v>9.25</v>
      </c>
      <c r="AL555" s="31">
        <v>88</v>
      </c>
      <c r="AM555" s="31">
        <v>98.5</v>
      </c>
      <c r="AN555" s="31">
        <v>83.5</v>
      </c>
      <c r="AO555" s="31">
        <v>74.5</v>
      </c>
      <c r="AP555" s="31">
        <v>101.5</v>
      </c>
      <c r="AQ555" s="31">
        <v>95</v>
      </c>
      <c r="AR555" s="31">
        <v>102.5</v>
      </c>
      <c r="AS555" s="31">
        <v>113</v>
      </c>
      <c r="AT555" s="31">
        <v>91</v>
      </c>
      <c r="AU555" s="31">
        <v>107</v>
      </c>
      <c r="AV555" s="31">
        <v>87.5</v>
      </c>
      <c r="AW555" s="31">
        <v>103</v>
      </c>
      <c r="AX555" s="31">
        <v>89.5</v>
      </c>
      <c r="AY555" s="31">
        <v>1243.75</v>
      </c>
      <c r="AZ555" s="31"/>
      <c r="BA555" s="31">
        <v>11.66</v>
      </c>
      <c r="BB555" s="31">
        <v>90.33</v>
      </c>
      <c r="BC555" s="31">
        <v>85</v>
      </c>
      <c r="BD555" s="31">
        <v>86.5</v>
      </c>
      <c r="BE555" s="31">
        <v>89.66</v>
      </c>
      <c r="BF555" s="31"/>
      <c r="BG555">
        <v>15118</v>
      </c>
      <c r="BJ555" s="30">
        <f t="shared" si="55"/>
        <v>1268.5</v>
      </c>
      <c r="BK555" s="30">
        <f t="shared" si="56"/>
        <v>1252</v>
      </c>
      <c r="BL555" s="30">
        <f t="shared" si="57"/>
        <v>1234.5</v>
      </c>
      <c r="BN555" s="30">
        <f t="shared" si="58"/>
        <v>0</v>
      </c>
      <c r="BO555" s="30">
        <f t="shared" si="59"/>
        <v>0</v>
      </c>
      <c r="BP555" s="30">
        <f t="shared" si="60"/>
        <v>0</v>
      </c>
    </row>
    <row r="556" spans="1:68" x14ac:dyDescent="0.35">
      <c r="A556" s="26" t="s">
        <v>1157</v>
      </c>
      <c r="B556" t="s">
        <v>4630</v>
      </c>
      <c r="C556" s="25" t="s">
        <v>10</v>
      </c>
      <c r="E556" s="31">
        <v>7.75</v>
      </c>
      <c r="F556" s="31">
        <v>118</v>
      </c>
      <c r="G556" s="31">
        <v>106</v>
      </c>
      <c r="H556" s="31">
        <v>108.5</v>
      </c>
      <c r="I556" s="31">
        <v>109.5</v>
      </c>
      <c r="J556" s="31">
        <v>115.5</v>
      </c>
      <c r="K556" s="31">
        <v>126</v>
      </c>
      <c r="L556" s="31">
        <v>128.5</v>
      </c>
      <c r="M556" s="31">
        <v>116.5</v>
      </c>
      <c r="N556" s="31">
        <v>120.5</v>
      </c>
      <c r="O556" s="31">
        <v>131.5</v>
      </c>
      <c r="P556" s="31">
        <v>133.5</v>
      </c>
      <c r="Q556" s="31">
        <v>131.5</v>
      </c>
      <c r="R556" s="31">
        <v>118.5</v>
      </c>
      <c r="S556" s="31">
        <v>1571.75</v>
      </c>
      <c r="T556" s="31"/>
      <c r="U556" s="31">
        <v>13</v>
      </c>
      <c r="V556" s="31">
        <v>129</v>
      </c>
      <c r="W556" s="31">
        <v>110.5</v>
      </c>
      <c r="X556" s="31">
        <v>107.5</v>
      </c>
      <c r="Y556" s="31">
        <v>101.5</v>
      </c>
      <c r="Z556" s="31">
        <v>108.5</v>
      </c>
      <c r="AA556" s="31">
        <v>115</v>
      </c>
      <c r="AB556" s="31">
        <v>125.5</v>
      </c>
      <c r="AC556" s="31">
        <v>122.5</v>
      </c>
      <c r="AD556" s="31">
        <v>116</v>
      </c>
      <c r="AE556" s="31">
        <v>139.5</v>
      </c>
      <c r="AF556" s="31">
        <v>128</v>
      </c>
      <c r="AG556" s="31">
        <v>134</v>
      </c>
      <c r="AH556" s="31">
        <v>126.5</v>
      </c>
      <c r="AI556" s="31">
        <v>1577</v>
      </c>
      <c r="AJ556" s="31"/>
      <c r="AK556" s="31">
        <v>12.75</v>
      </c>
      <c r="AL556" s="31">
        <v>112</v>
      </c>
      <c r="AM556" s="31">
        <v>119.5</v>
      </c>
      <c r="AN556" s="31">
        <v>106</v>
      </c>
      <c r="AO556" s="31">
        <v>108.5</v>
      </c>
      <c r="AP556" s="31">
        <v>98.5</v>
      </c>
      <c r="AQ556" s="31">
        <v>110</v>
      </c>
      <c r="AR556" s="31">
        <v>108</v>
      </c>
      <c r="AS556" s="31">
        <v>122.5</v>
      </c>
      <c r="AT556" s="31">
        <v>116.5</v>
      </c>
      <c r="AU556" s="31">
        <v>132</v>
      </c>
      <c r="AV556" s="31">
        <v>132.5</v>
      </c>
      <c r="AW556" s="31">
        <v>123.5</v>
      </c>
      <c r="AX556" s="31">
        <v>123</v>
      </c>
      <c r="AY556" s="31">
        <v>1525.25</v>
      </c>
      <c r="AZ556" s="31"/>
      <c r="BA556" s="31">
        <v>11.16</v>
      </c>
      <c r="BB556" s="31">
        <v>119.66</v>
      </c>
      <c r="BC556" s="31">
        <v>112</v>
      </c>
      <c r="BD556" s="31">
        <v>107.33</v>
      </c>
      <c r="BE556" s="31">
        <v>106.5</v>
      </c>
      <c r="BF556" s="31"/>
      <c r="BG556">
        <v>8505</v>
      </c>
      <c r="BJ556" s="30">
        <f t="shared" si="55"/>
        <v>1564</v>
      </c>
      <c r="BK556" s="30">
        <f t="shared" si="56"/>
        <v>1564</v>
      </c>
      <c r="BL556" s="30">
        <f t="shared" si="57"/>
        <v>1512.5</v>
      </c>
      <c r="BN556" s="30">
        <f t="shared" si="58"/>
        <v>0</v>
      </c>
      <c r="BO556" s="30">
        <f t="shared" si="59"/>
        <v>0</v>
      </c>
      <c r="BP556" s="30">
        <f t="shared" si="60"/>
        <v>0</v>
      </c>
    </row>
    <row r="557" spans="1:68" x14ac:dyDescent="0.35">
      <c r="A557" s="26" t="s">
        <v>1159</v>
      </c>
      <c r="B557" t="s">
        <v>4622</v>
      </c>
      <c r="C557" s="25" t="s">
        <v>10</v>
      </c>
      <c r="E557" s="31">
        <v>6</v>
      </c>
      <c r="F557" s="31">
        <v>68.5</v>
      </c>
      <c r="G557" s="31">
        <v>71</v>
      </c>
      <c r="H557" s="31">
        <v>67.5</v>
      </c>
      <c r="I557" s="31">
        <v>76</v>
      </c>
      <c r="J557" s="31">
        <v>66</v>
      </c>
      <c r="K557" s="31">
        <v>82</v>
      </c>
      <c r="L557" s="31">
        <v>56.5</v>
      </c>
      <c r="M557" s="31">
        <v>64.5</v>
      </c>
      <c r="N557" s="31">
        <v>66.5</v>
      </c>
      <c r="O557" s="31">
        <v>67.5</v>
      </c>
      <c r="P557" s="31">
        <v>67</v>
      </c>
      <c r="Q557" s="31">
        <v>57</v>
      </c>
      <c r="R557" s="31">
        <v>73</v>
      </c>
      <c r="S557" s="31">
        <v>889</v>
      </c>
      <c r="T557" s="31"/>
      <c r="U557" s="31">
        <v>4</v>
      </c>
      <c r="V557" s="31">
        <v>68</v>
      </c>
      <c r="W557" s="31">
        <v>76</v>
      </c>
      <c r="X557" s="31">
        <v>70.5</v>
      </c>
      <c r="Y557" s="31">
        <v>71.5</v>
      </c>
      <c r="Z557" s="31">
        <v>77.5</v>
      </c>
      <c r="AA557" s="31">
        <v>71</v>
      </c>
      <c r="AB557" s="31">
        <v>77.5</v>
      </c>
      <c r="AC557" s="31">
        <v>51</v>
      </c>
      <c r="AD557" s="31">
        <v>58.5</v>
      </c>
      <c r="AE557" s="31">
        <v>79.5</v>
      </c>
      <c r="AF557" s="31">
        <v>57</v>
      </c>
      <c r="AG557" s="31">
        <v>63.5</v>
      </c>
      <c r="AH557" s="31">
        <v>54</v>
      </c>
      <c r="AI557" s="31">
        <v>879.5</v>
      </c>
      <c r="AJ557" s="31"/>
      <c r="AK557" s="31">
        <v>4.25</v>
      </c>
      <c r="AL557" s="31">
        <v>61</v>
      </c>
      <c r="AM557" s="31">
        <v>77</v>
      </c>
      <c r="AN557" s="31">
        <v>71</v>
      </c>
      <c r="AO557" s="31">
        <v>66.5</v>
      </c>
      <c r="AP557" s="31">
        <v>69.5</v>
      </c>
      <c r="AQ557" s="31">
        <v>81</v>
      </c>
      <c r="AR557" s="31">
        <v>68.5</v>
      </c>
      <c r="AS557" s="31">
        <v>77.5</v>
      </c>
      <c r="AT557" s="31">
        <v>53</v>
      </c>
      <c r="AU557" s="31">
        <v>67</v>
      </c>
      <c r="AV557" s="31">
        <v>76</v>
      </c>
      <c r="AW557" s="31">
        <v>54.5</v>
      </c>
      <c r="AX557" s="31">
        <v>63.5</v>
      </c>
      <c r="AY557" s="31">
        <v>890.25</v>
      </c>
      <c r="AZ557" s="31"/>
      <c r="BA557" s="31">
        <v>4.75</v>
      </c>
      <c r="BB557" s="31">
        <v>65.83</v>
      </c>
      <c r="BC557" s="31">
        <v>74.66</v>
      </c>
      <c r="BD557" s="31">
        <v>69.66</v>
      </c>
      <c r="BE557" s="31">
        <v>71.33</v>
      </c>
      <c r="BF557" s="31"/>
      <c r="BG557">
        <v>5649</v>
      </c>
      <c r="BJ557" s="30">
        <f t="shared" si="55"/>
        <v>883</v>
      </c>
      <c r="BK557" s="30">
        <f t="shared" si="56"/>
        <v>875.5</v>
      </c>
      <c r="BL557" s="30">
        <f t="shared" si="57"/>
        <v>886</v>
      </c>
      <c r="BN557" s="30">
        <f t="shared" si="58"/>
        <v>0</v>
      </c>
      <c r="BO557" s="30">
        <f t="shared" si="59"/>
        <v>0</v>
      </c>
      <c r="BP557" s="30">
        <f t="shared" si="60"/>
        <v>0</v>
      </c>
    </row>
    <row r="558" spans="1:68" x14ac:dyDescent="0.35">
      <c r="A558" s="26" t="s">
        <v>1162</v>
      </c>
      <c r="B558" t="s">
        <v>4612</v>
      </c>
      <c r="C558" s="25" t="s">
        <v>108</v>
      </c>
      <c r="E558" s="31">
        <v>3.5</v>
      </c>
      <c r="F558" s="31">
        <v>62.5</v>
      </c>
      <c r="G558" s="31">
        <v>47</v>
      </c>
      <c r="H558" s="31">
        <v>61</v>
      </c>
      <c r="I558" s="31">
        <v>59.5</v>
      </c>
      <c r="J558" s="31">
        <v>62</v>
      </c>
      <c r="K558" s="31">
        <v>64</v>
      </c>
      <c r="L558" s="31">
        <v>64.5</v>
      </c>
      <c r="M558" s="31">
        <v>61</v>
      </c>
      <c r="N558" s="31">
        <v>74.5</v>
      </c>
      <c r="O558" s="31">
        <v>0</v>
      </c>
      <c r="P558" s="31">
        <v>0</v>
      </c>
      <c r="Q558" s="31">
        <v>0</v>
      </c>
      <c r="R558" s="31">
        <v>0</v>
      </c>
      <c r="S558" s="31">
        <v>559.5</v>
      </c>
      <c r="T558" s="31"/>
      <c r="U558" s="31">
        <v>5</v>
      </c>
      <c r="V558" s="31">
        <v>40.5</v>
      </c>
      <c r="W558" s="31">
        <v>63</v>
      </c>
      <c r="X558" s="31">
        <v>45.5</v>
      </c>
      <c r="Y558" s="31">
        <v>62.5</v>
      </c>
      <c r="Z558" s="31">
        <v>67</v>
      </c>
      <c r="AA558" s="31">
        <v>64</v>
      </c>
      <c r="AB558" s="31">
        <v>61</v>
      </c>
      <c r="AC558" s="31">
        <v>63.5</v>
      </c>
      <c r="AD558" s="31">
        <v>58</v>
      </c>
      <c r="AE558" s="31">
        <v>0</v>
      </c>
      <c r="AF558" s="31">
        <v>0</v>
      </c>
      <c r="AG558" s="31">
        <v>0</v>
      </c>
      <c r="AH558" s="31">
        <v>0</v>
      </c>
      <c r="AI558" s="31">
        <v>530</v>
      </c>
      <c r="AJ558" s="31"/>
      <c r="AK558" s="31">
        <v>5</v>
      </c>
      <c r="AL558" s="31">
        <v>58.5</v>
      </c>
      <c r="AM558" s="31">
        <v>41.5</v>
      </c>
      <c r="AN558" s="31">
        <v>67.5</v>
      </c>
      <c r="AO558" s="31">
        <v>48</v>
      </c>
      <c r="AP558" s="31">
        <v>61</v>
      </c>
      <c r="AQ558" s="31">
        <v>65.5</v>
      </c>
      <c r="AR558" s="31">
        <v>65.5</v>
      </c>
      <c r="AS558" s="31">
        <v>64</v>
      </c>
      <c r="AT558" s="31">
        <v>60.5</v>
      </c>
      <c r="AU558" s="31">
        <v>0</v>
      </c>
      <c r="AV558" s="31">
        <v>0</v>
      </c>
      <c r="AW558" s="31">
        <v>0</v>
      </c>
      <c r="AX558" s="31">
        <v>0</v>
      </c>
      <c r="AY558" s="31">
        <v>537</v>
      </c>
      <c r="AZ558" s="31"/>
      <c r="BA558" s="31">
        <v>4.5</v>
      </c>
      <c r="BB558" s="31">
        <v>53.83</v>
      </c>
      <c r="BC558" s="31">
        <v>50.5</v>
      </c>
      <c r="BD558" s="31">
        <v>58</v>
      </c>
      <c r="BE558" s="31">
        <v>56.66</v>
      </c>
      <c r="BF558" s="31"/>
      <c r="BG558">
        <v>11306</v>
      </c>
      <c r="BJ558" s="30">
        <f t="shared" si="55"/>
        <v>556</v>
      </c>
      <c r="BK558" s="30">
        <f t="shared" si="56"/>
        <v>525</v>
      </c>
      <c r="BL558" s="30">
        <f t="shared" si="57"/>
        <v>532</v>
      </c>
      <c r="BN558" s="30">
        <f t="shared" si="58"/>
        <v>0</v>
      </c>
      <c r="BO558" s="30">
        <f t="shared" si="59"/>
        <v>0</v>
      </c>
      <c r="BP558" s="30">
        <f t="shared" si="60"/>
        <v>0</v>
      </c>
    </row>
    <row r="559" spans="1:68" x14ac:dyDescent="0.35">
      <c r="A559" s="26" t="s">
        <v>1164</v>
      </c>
      <c r="B559" t="s">
        <v>4603</v>
      </c>
      <c r="C559" s="25" t="s">
        <v>108</v>
      </c>
      <c r="E559" s="31">
        <v>23</v>
      </c>
      <c r="F559" s="31">
        <v>181</v>
      </c>
      <c r="G559" s="31">
        <v>217.5</v>
      </c>
      <c r="H559" s="31">
        <v>228</v>
      </c>
      <c r="I559" s="31">
        <v>253</v>
      </c>
      <c r="J559" s="31">
        <v>236</v>
      </c>
      <c r="K559" s="31">
        <v>271</v>
      </c>
      <c r="L559" s="31">
        <v>262</v>
      </c>
      <c r="M559" s="31">
        <v>270</v>
      </c>
      <c r="N559" s="31">
        <v>245.5</v>
      </c>
      <c r="O559" s="31">
        <v>0</v>
      </c>
      <c r="P559" s="31">
        <v>0</v>
      </c>
      <c r="Q559" s="31">
        <v>0</v>
      </c>
      <c r="R559" s="31">
        <v>0</v>
      </c>
      <c r="S559" s="31">
        <v>2187</v>
      </c>
      <c r="T559" s="31"/>
      <c r="U559" s="31">
        <v>18.75</v>
      </c>
      <c r="V559" s="31">
        <v>200</v>
      </c>
      <c r="W559" s="31">
        <v>188.5</v>
      </c>
      <c r="X559" s="31">
        <v>215</v>
      </c>
      <c r="Y559" s="31">
        <v>225</v>
      </c>
      <c r="Z559" s="31">
        <v>242.5</v>
      </c>
      <c r="AA559" s="31">
        <v>238</v>
      </c>
      <c r="AB559" s="31">
        <v>277</v>
      </c>
      <c r="AC559" s="31">
        <v>267</v>
      </c>
      <c r="AD559" s="31">
        <v>259</v>
      </c>
      <c r="AE559" s="31">
        <v>0</v>
      </c>
      <c r="AF559" s="31">
        <v>0</v>
      </c>
      <c r="AG559" s="31">
        <v>0</v>
      </c>
      <c r="AH559" s="31">
        <v>0</v>
      </c>
      <c r="AI559" s="31">
        <v>2130.75</v>
      </c>
      <c r="AJ559" s="31"/>
      <c r="AK559" s="31">
        <v>15</v>
      </c>
      <c r="AL559" s="31">
        <v>208</v>
      </c>
      <c r="AM559" s="31">
        <v>200</v>
      </c>
      <c r="AN559" s="31">
        <v>187</v>
      </c>
      <c r="AO559" s="31">
        <v>225</v>
      </c>
      <c r="AP559" s="31">
        <v>230.5</v>
      </c>
      <c r="AQ559" s="31">
        <v>251.5</v>
      </c>
      <c r="AR559" s="31">
        <v>256</v>
      </c>
      <c r="AS559" s="31">
        <v>282.5</v>
      </c>
      <c r="AT559" s="31">
        <v>272</v>
      </c>
      <c r="AU559" s="31">
        <v>0</v>
      </c>
      <c r="AV559" s="31">
        <v>0</v>
      </c>
      <c r="AW559" s="31">
        <v>0</v>
      </c>
      <c r="AX559" s="31">
        <v>0</v>
      </c>
      <c r="AY559" s="31">
        <v>2127.5</v>
      </c>
      <c r="AZ559" s="31"/>
      <c r="BA559" s="31">
        <v>18.91</v>
      </c>
      <c r="BB559" s="31">
        <v>196.33</v>
      </c>
      <c r="BC559" s="31">
        <v>202</v>
      </c>
      <c r="BD559" s="31">
        <v>210</v>
      </c>
      <c r="BE559" s="31">
        <v>234.33</v>
      </c>
      <c r="BF559" s="31"/>
      <c r="BG559">
        <v>10499</v>
      </c>
      <c r="BJ559" s="30">
        <f t="shared" si="55"/>
        <v>2164</v>
      </c>
      <c r="BK559" s="30">
        <f t="shared" si="56"/>
        <v>2112</v>
      </c>
      <c r="BL559" s="30">
        <f t="shared" si="57"/>
        <v>2112.5</v>
      </c>
      <c r="BN559" s="30">
        <f t="shared" si="58"/>
        <v>0</v>
      </c>
      <c r="BO559" s="30">
        <f t="shared" si="59"/>
        <v>0</v>
      </c>
      <c r="BP559" s="30">
        <f t="shared" si="60"/>
        <v>0</v>
      </c>
    </row>
    <row r="560" spans="1:68" x14ac:dyDescent="0.35">
      <c r="A560" s="26" t="s">
        <v>1166</v>
      </c>
      <c r="B560" t="s">
        <v>4594</v>
      </c>
      <c r="C560" s="25" t="s">
        <v>108</v>
      </c>
      <c r="E560" s="31">
        <v>26.25</v>
      </c>
      <c r="F560" s="31">
        <v>227.5</v>
      </c>
      <c r="G560" s="31">
        <v>231.5</v>
      </c>
      <c r="H560" s="31">
        <v>245.5</v>
      </c>
      <c r="I560" s="31">
        <v>279.5</v>
      </c>
      <c r="J560" s="31">
        <v>299.5</v>
      </c>
      <c r="K560" s="31">
        <v>270.5</v>
      </c>
      <c r="L560" s="31">
        <v>324.5</v>
      </c>
      <c r="M560" s="31">
        <v>248.5</v>
      </c>
      <c r="N560" s="31">
        <v>315</v>
      </c>
      <c r="O560" s="31">
        <v>0</v>
      </c>
      <c r="P560" s="31">
        <v>0</v>
      </c>
      <c r="Q560" s="31">
        <v>0</v>
      </c>
      <c r="R560" s="31">
        <v>0</v>
      </c>
      <c r="S560" s="31">
        <v>2468.25</v>
      </c>
      <c r="T560" s="31"/>
      <c r="U560" s="31">
        <v>24</v>
      </c>
      <c r="V560" s="31">
        <v>252.5</v>
      </c>
      <c r="W560" s="31">
        <v>225</v>
      </c>
      <c r="X560" s="31">
        <v>228.5</v>
      </c>
      <c r="Y560" s="31">
        <v>254</v>
      </c>
      <c r="Z560" s="31">
        <v>280</v>
      </c>
      <c r="AA560" s="31">
        <v>279.5</v>
      </c>
      <c r="AB560" s="31">
        <v>272.5</v>
      </c>
      <c r="AC560" s="31">
        <v>319.5</v>
      </c>
      <c r="AD560" s="31">
        <v>250.5</v>
      </c>
      <c r="AE560" s="31">
        <v>0</v>
      </c>
      <c r="AF560" s="31">
        <v>0</v>
      </c>
      <c r="AG560" s="31">
        <v>0</v>
      </c>
      <c r="AH560" s="31">
        <v>0</v>
      </c>
      <c r="AI560" s="31">
        <v>2386</v>
      </c>
      <c r="AJ560" s="31"/>
      <c r="AK560" s="31">
        <v>24.25</v>
      </c>
      <c r="AL560" s="31">
        <v>210</v>
      </c>
      <c r="AM560" s="31">
        <v>237</v>
      </c>
      <c r="AN560" s="31">
        <v>227.5</v>
      </c>
      <c r="AO560" s="31">
        <v>230</v>
      </c>
      <c r="AP560" s="31">
        <v>245.5</v>
      </c>
      <c r="AQ560" s="31">
        <v>283</v>
      </c>
      <c r="AR560" s="31">
        <v>277.5</v>
      </c>
      <c r="AS560" s="31">
        <v>267</v>
      </c>
      <c r="AT560" s="31">
        <v>294.5</v>
      </c>
      <c r="AU560" s="31">
        <v>0</v>
      </c>
      <c r="AV560" s="31">
        <v>0</v>
      </c>
      <c r="AW560" s="31">
        <v>0</v>
      </c>
      <c r="AX560" s="31">
        <v>0</v>
      </c>
      <c r="AY560" s="31">
        <v>2296.25</v>
      </c>
      <c r="AZ560" s="31"/>
      <c r="BA560" s="31">
        <v>24.83</v>
      </c>
      <c r="BB560" s="31">
        <v>230</v>
      </c>
      <c r="BC560" s="31">
        <v>231.16</v>
      </c>
      <c r="BD560" s="31">
        <v>233.83</v>
      </c>
      <c r="BE560" s="31">
        <v>254.5</v>
      </c>
      <c r="BF560" s="31"/>
      <c r="BG560">
        <v>1606</v>
      </c>
      <c r="BJ560" s="30">
        <f t="shared" si="55"/>
        <v>2442</v>
      </c>
      <c r="BK560" s="30">
        <f t="shared" si="56"/>
        <v>2362</v>
      </c>
      <c r="BL560" s="30">
        <f t="shared" si="57"/>
        <v>2272</v>
      </c>
      <c r="BN560" s="30">
        <f t="shared" si="58"/>
        <v>0</v>
      </c>
      <c r="BO560" s="30">
        <f t="shared" si="59"/>
        <v>0</v>
      </c>
      <c r="BP560" s="30">
        <f t="shared" si="60"/>
        <v>0</v>
      </c>
    </row>
    <row r="561" spans="1:68" x14ac:dyDescent="0.35">
      <c r="A561" s="26" t="s">
        <v>1168</v>
      </c>
      <c r="B561" t="s">
        <v>4587</v>
      </c>
      <c r="C561" s="25" t="s">
        <v>108</v>
      </c>
      <c r="E561" s="31">
        <v>10.75</v>
      </c>
      <c r="F561" s="31">
        <v>112.5</v>
      </c>
      <c r="G561" s="31">
        <v>96</v>
      </c>
      <c r="H561" s="31">
        <v>116.5</v>
      </c>
      <c r="I561" s="31">
        <v>117</v>
      </c>
      <c r="J561" s="31">
        <v>115</v>
      </c>
      <c r="K561" s="31">
        <v>145.5</v>
      </c>
      <c r="L561" s="31">
        <v>131</v>
      </c>
      <c r="M561" s="31">
        <v>142.5</v>
      </c>
      <c r="N561" s="31">
        <v>170</v>
      </c>
      <c r="O561" s="31">
        <v>0</v>
      </c>
      <c r="P561" s="31">
        <v>0</v>
      </c>
      <c r="Q561" s="31">
        <v>0</v>
      </c>
      <c r="R561" s="31">
        <v>0</v>
      </c>
      <c r="S561" s="31">
        <v>1156.75</v>
      </c>
      <c r="T561" s="31"/>
      <c r="U561" s="31">
        <v>10.75</v>
      </c>
      <c r="V561" s="31">
        <v>78.5</v>
      </c>
      <c r="W561" s="31">
        <v>114.5</v>
      </c>
      <c r="X561" s="31">
        <v>102</v>
      </c>
      <c r="Y561" s="31">
        <v>121</v>
      </c>
      <c r="Z561" s="31">
        <v>130</v>
      </c>
      <c r="AA561" s="31">
        <v>125.5</v>
      </c>
      <c r="AB561" s="31">
        <v>155.5</v>
      </c>
      <c r="AC561" s="31">
        <v>138</v>
      </c>
      <c r="AD561" s="31">
        <v>142</v>
      </c>
      <c r="AE561" s="31">
        <v>0</v>
      </c>
      <c r="AF561" s="31">
        <v>0</v>
      </c>
      <c r="AG561" s="31">
        <v>0</v>
      </c>
      <c r="AH561" s="31">
        <v>0</v>
      </c>
      <c r="AI561" s="31">
        <v>1117.75</v>
      </c>
      <c r="AJ561" s="31"/>
      <c r="AK561" s="31">
        <v>7.75</v>
      </c>
      <c r="AL561" s="31">
        <v>114.5</v>
      </c>
      <c r="AM561" s="31">
        <v>89.5</v>
      </c>
      <c r="AN561" s="31">
        <v>114</v>
      </c>
      <c r="AO561" s="31">
        <v>111</v>
      </c>
      <c r="AP561" s="31">
        <v>125.5</v>
      </c>
      <c r="AQ561" s="31">
        <v>134.5</v>
      </c>
      <c r="AR561" s="31">
        <v>134.5</v>
      </c>
      <c r="AS561" s="31">
        <v>152.5</v>
      </c>
      <c r="AT561" s="31">
        <v>137</v>
      </c>
      <c r="AU561" s="31">
        <v>0</v>
      </c>
      <c r="AV561" s="31">
        <v>0</v>
      </c>
      <c r="AW561" s="31">
        <v>0</v>
      </c>
      <c r="AX561" s="31">
        <v>0</v>
      </c>
      <c r="AY561" s="31">
        <v>1120.75</v>
      </c>
      <c r="AZ561" s="31"/>
      <c r="BA561" s="31">
        <v>9.75</v>
      </c>
      <c r="BB561" s="31">
        <v>101.83</v>
      </c>
      <c r="BC561" s="31">
        <v>100</v>
      </c>
      <c r="BD561" s="31">
        <v>110.83</v>
      </c>
      <c r="BE561" s="31">
        <v>116.33</v>
      </c>
      <c r="BF561" s="31"/>
      <c r="BG561">
        <v>2311</v>
      </c>
      <c r="BJ561" s="30">
        <f t="shared" si="55"/>
        <v>1146</v>
      </c>
      <c r="BK561" s="30">
        <f t="shared" si="56"/>
        <v>1107</v>
      </c>
      <c r="BL561" s="30">
        <f t="shared" si="57"/>
        <v>1113</v>
      </c>
      <c r="BN561" s="30">
        <f t="shared" si="58"/>
        <v>0</v>
      </c>
      <c r="BO561" s="30">
        <f t="shared" si="59"/>
        <v>0</v>
      </c>
      <c r="BP561" s="30">
        <f t="shared" si="60"/>
        <v>0</v>
      </c>
    </row>
    <row r="562" spans="1:68" x14ac:dyDescent="0.35">
      <c r="A562" s="26" t="s">
        <v>1170</v>
      </c>
      <c r="B562" t="s">
        <v>4578</v>
      </c>
      <c r="C562" s="25" t="s">
        <v>108</v>
      </c>
      <c r="E562" s="31">
        <v>2.5</v>
      </c>
      <c r="F562" s="31">
        <v>23.25</v>
      </c>
      <c r="G562" s="31">
        <v>37</v>
      </c>
      <c r="H562" s="31">
        <v>43</v>
      </c>
      <c r="I562" s="31">
        <v>29.5</v>
      </c>
      <c r="J562" s="31">
        <v>35.5</v>
      </c>
      <c r="K562" s="31">
        <v>34.5</v>
      </c>
      <c r="L562" s="31">
        <v>31</v>
      </c>
      <c r="M562" s="31">
        <v>34.5</v>
      </c>
      <c r="N562" s="31">
        <v>31</v>
      </c>
      <c r="O562" s="31">
        <v>0</v>
      </c>
      <c r="P562" s="31">
        <v>0</v>
      </c>
      <c r="Q562" s="31">
        <v>0</v>
      </c>
      <c r="R562" s="31">
        <v>0</v>
      </c>
      <c r="S562" s="31">
        <v>301.75</v>
      </c>
      <c r="T562" s="31"/>
      <c r="U562" s="31">
        <v>1.75</v>
      </c>
      <c r="V562" s="31">
        <v>31</v>
      </c>
      <c r="W562" s="31">
        <v>27.5</v>
      </c>
      <c r="X562" s="31">
        <v>37.5</v>
      </c>
      <c r="Y562" s="31">
        <v>42.5</v>
      </c>
      <c r="Z562" s="31">
        <v>35</v>
      </c>
      <c r="AA562" s="31">
        <v>37</v>
      </c>
      <c r="AB562" s="31">
        <v>39</v>
      </c>
      <c r="AC562" s="31">
        <v>32.5</v>
      </c>
      <c r="AD562" s="31">
        <v>38</v>
      </c>
      <c r="AE562" s="31">
        <v>0</v>
      </c>
      <c r="AF562" s="31">
        <v>0</v>
      </c>
      <c r="AG562" s="31">
        <v>0</v>
      </c>
      <c r="AH562" s="31">
        <v>0</v>
      </c>
      <c r="AI562" s="31">
        <v>321.75</v>
      </c>
      <c r="AJ562" s="31"/>
      <c r="AK562" s="31">
        <v>1.75</v>
      </c>
      <c r="AL562" s="31">
        <v>26</v>
      </c>
      <c r="AM562" s="31">
        <v>32.5</v>
      </c>
      <c r="AN562" s="31">
        <v>30.5</v>
      </c>
      <c r="AO562" s="31">
        <v>35</v>
      </c>
      <c r="AP562" s="31">
        <v>41.5</v>
      </c>
      <c r="AQ562" s="31">
        <v>33</v>
      </c>
      <c r="AR562" s="31">
        <v>38</v>
      </c>
      <c r="AS562" s="31">
        <v>38.5</v>
      </c>
      <c r="AT562" s="31">
        <v>31.5</v>
      </c>
      <c r="AU562" s="31">
        <v>0</v>
      </c>
      <c r="AV562" s="31">
        <v>0</v>
      </c>
      <c r="AW562" s="31">
        <v>0</v>
      </c>
      <c r="AX562" s="31">
        <v>0</v>
      </c>
      <c r="AY562" s="31">
        <v>308.25</v>
      </c>
      <c r="AZ562" s="31"/>
      <c r="BA562" s="31">
        <v>2</v>
      </c>
      <c r="BB562" s="31">
        <v>26.75</v>
      </c>
      <c r="BC562" s="31">
        <v>32.33</v>
      </c>
      <c r="BD562" s="31">
        <v>37</v>
      </c>
      <c r="BE562" s="31">
        <v>35.659999999999997</v>
      </c>
      <c r="BF562" s="31"/>
      <c r="BG562">
        <v>2458</v>
      </c>
      <c r="BJ562" s="30">
        <f t="shared" si="55"/>
        <v>299.25</v>
      </c>
      <c r="BK562" s="30">
        <f t="shared" si="56"/>
        <v>320</v>
      </c>
      <c r="BL562" s="30">
        <f t="shared" si="57"/>
        <v>306.5</v>
      </c>
      <c r="BN562" s="30">
        <f t="shared" si="58"/>
        <v>0</v>
      </c>
      <c r="BO562" s="30">
        <f t="shared" si="59"/>
        <v>0</v>
      </c>
      <c r="BP562" s="30">
        <f t="shared" si="60"/>
        <v>0</v>
      </c>
    </row>
    <row r="563" spans="1:68" x14ac:dyDescent="0.35">
      <c r="A563" s="26" t="s">
        <v>1172</v>
      </c>
      <c r="B563" t="s">
        <v>4570</v>
      </c>
      <c r="C563" s="25" t="s">
        <v>108</v>
      </c>
      <c r="E563" s="31">
        <v>20.5</v>
      </c>
      <c r="F563" s="31">
        <v>273.5</v>
      </c>
      <c r="G563" s="31">
        <v>261.5</v>
      </c>
      <c r="H563" s="31">
        <v>291.5</v>
      </c>
      <c r="I563" s="31">
        <v>261.5</v>
      </c>
      <c r="J563" s="31">
        <v>274.5</v>
      </c>
      <c r="K563" s="31">
        <v>355.5</v>
      </c>
      <c r="L563" s="31">
        <v>323</v>
      </c>
      <c r="M563" s="31">
        <v>320.5</v>
      </c>
      <c r="N563" s="31">
        <v>353</v>
      </c>
      <c r="O563" s="31">
        <v>0</v>
      </c>
      <c r="P563" s="31">
        <v>0</v>
      </c>
      <c r="Q563" s="31">
        <v>0</v>
      </c>
      <c r="R563" s="31">
        <v>0</v>
      </c>
      <c r="S563" s="31">
        <v>2735</v>
      </c>
      <c r="T563" s="31"/>
      <c r="U563" s="31">
        <v>25</v>
      </c>
      <c r="V563" s="31">
        <v>258.5</v>
      </c>
      <c r="W563" s="31">
        <v>291</v>
      </c>
      <c r="X563" s="31">
        <v>273</v>
      </c>
      <c r="Y563" s="31">
        <v>310.5</v>
      </c>
      <c r="Z563" s="31">
        <v>270</v>
      </c>
      <c r="AA563" s="31">
        <v>281.5</v>
      </c>
      <c r="AB563" s="31">
        <v>352</v>
      </c>
      <c r="AC563" s="31">
        <v>339.5</v>
      </c>
      <c r="AD563" s="31">
        <v>329</v>
      </c>
      <c r="AE563" s="31">
        <v>0</v>
      </c>
      <c r="AF563" s="31">
        <v>0</v>
      </c>
      <c r="AG563" s="31">
        <v>0</v>
      </c>
      <c r="AH563" s="31">
        <v>0</v>
      </c>
      <c r="AI563" s="31">
        <v>2730</v>
      </c>
      <c r="AJ563" s="31"/>
      <c r="AK563" s="31">
        <v>27.75</v>
      </c>
      <c r="AL563" s="31">
        <v>237</v>
      </c>
      <c r="AM563" s="31">
        <v>269</v>
      </c>
      <c r="AN563" s="31">
        <v>300</v>
      </c>
      <c r="AO563" s="31">
        <v>279.5</v>
      </c>
      <c r="AP563" s="31">
        <v>317</v>
      </c>
      <c r="AQ563" s="31">
        <v>278.5</v>
      </c>
      <c r="AR563" s="31">
        <v>289.5</v>
      </c>
      <c r="AS563" s="31">
        <v>360.5</v>
      </c>
      <c r="AT563" s="31">
        <v>348.5</v>
      </c>
      <c r="AU563" s="31">
        <v>0</v>
      </c>
      <c r="AV563" s="31">
        <v>0</v>
      </c>
      <c r="AW563" s="31">
        <v>0</v>
      </c>
      <c r="AX563" s="31">
        <v>0</v>
      </c>
      <c r="AY563" s="31">
        <v>2707.25</v>
      </c>
      <c r="AZ563" s="31"/>
      <c r="BA563" s="31">
        <v>24.41</v>
      </c>
      <c r="BB563" s="31">
        <v>256.33</v>
      </c>
      <c r="BC563" s="31">
        <v>273.83</v>
      </c>
      <c r="BD563" s="31">
        <v>288.16000000000003</v>
      </c>
      <c r="BE563" s="31">
        <v>283.83</v>
      </c>
      <c r="BF563" s="31"/>
      <c r="BG563">
        <v>8753</v>
      </c>
      <c r="BJ563" s="30">
        <f t="shared" si="55"/>
        <v>2714.5</v>
      </c>
      <c r="BK563" s="30">
        <f t="shared" si="56"/>
        <v>2705</v>
      </c>
      <c r="BL563" s="30">
        <f t="shared" si="57"/>
        <v>2679.5</v>
      </c>
      <c r="BN563" s="30">
        <f t="shared" si="58"/>
        <v>0</v>
      </c>
      <c r="BO563" s="30">
        <f t="shared" si="59"/>
        <v>0</v>
      </c>
      <c r="BP563" s="30">
        <f t="shared" si="60"/>
        <v>0</v>
      </c>
    </row>
    <row r="564" spans="1:68" x14ac:dyDescent="0.35">
      <c r="A564" s="26" t="s">
        <v>1174</v>
      </c>
      <c r="B564" t="s">
        <v>4562</v>
      </c>
      <c r="C564" s="25" t="s">
        <v>108</v>
      </c>
      <c r="E564" s="31">
        <v>0.5</v>
      </c>
      <c r="F564" s="31">
        <v>17</v>
      </c>
      <c r="G564" s="31">
        <v>20</v>
      </c>
      <c r="H564" s="31">
        <v>23.5</v>
      </c>
      <c r="I564" s="31">
        <v>16.5</v>
      </c>
      <c r="J564" s="31">
        <v>12.5</v>
      </c>
      <c r="K564" s="31">
        <v>19</v>
      </c>
      <c r="L564" s="31">
        <v>17.5</v>
      </c>
      <c r="M564" s="31">
        <v>20</v>
      </c>
      <c r="N564" s="31">
        <v>27</v>
      </c>
      <c r="O564" s="31">
        <v>0</v>
      </c>
      <c r="P564" s="31">
        <v>0</v>
      </c>
      <c r="Q564" s="31">
        <v>0</v>
      </c>
      <c r="R564" s="31">
        <v>0</v>
      </c>
      <c r="S564" s="31">
        <v>173.5</v>
      </c>
      <c r="T564" s="31"/>
      <c r="U564" s="31">
        <v>2.5</v>
      </c>
      <c r="V564" s="31">
        <v>18</v>
      </c>
      <c r="W564" s="31">
        <v>15</v>
      </c>
      <c r="X564" s="31">
        <v>18</v>
      </c>
      <c r="Y564" s="31">
        <v>23</v>
      </c>
      <c r="Z564" s="31">
        <v>19</v>
      </c>
      <c r="AA564" s="31">
        <v>13</v>
      </c>
      <c r="AB564" s="31">
        <v>21</v>
      </c>
      <c r="AC564" s="31">
        <v>15.5</v>
      </c>
      <c r="AD564" s="31">
        <v>19</v>
      </c>
      <c r="AE564" s="31">
        <v>0</v>
      </c>
      <c r="AF564" s="31">
        <v>0</v>
      </c>
      <c r="AG564" s="31">
        <v>0</v>
      </c>
      <c r="AH564" s="31">
        <v>0</v>
      </c>
      <c r="AI564" s="31">
        <v>164</v>
      </c>
      <c r="AJ564" s="31"/>
      <c r="AK564" s="31">
        <v>3.5</v>
      </c>
      <c r="AL564" s="31">
        <v>17.5</v>
      </c>
      <c r="AM564" s="31">
        <v>18.5</v>
      </c>
      <c r="AN564" s="31">
        <v>16</v>
      </c>
      <c r="AO564" s="31">
        <v>17</v>
      </c>
      <c r="AP564" s="31">
        <v>19.5</v>
      </c>
      <c r="AQ564" s="31">
        <v>18</v>
      </c>
      <c r="AR564" s="31">
        <v>15.5</v>
      </c>
      <c r="AS564" s="31">
        <v>21</v>
      </c>
      <c r="AT564" s="31">
        <v>15</v>
      </c>
      <c r="AU564" s="31">
        <v>0</v>
      </c>
      <c r="AV564" s="31">
        <v>0</v>
      </c>
      <c r="AW564" s="31">
        <v>0</v>
      </c>
      <c r="AX564" s="31">
        <v>0</v>
      </c>
      <c r="AY564" s="31">
        <v>161.5</v>
      </c>
      <c r="AZ564" s="31"/>
      <c r="BA564" s="31">
        <v>2.16</v>
      </c>
      <c r="BB564" s="31">
        <v>17.5</v>
      </c>
      <c r="BC564" s="31">
        <v>17.829999999999998</v>
      </c>
      <c r="BD564" s="31">
        <v>19.16</v>
      </c>
      <c r="BE564" s="31">
        <v>18.829999999999998</v>
      </c>
      <c r="BF564" s="31"/>
      <c r="BG564">
        <v>7882</v>
      </c>
      <c r="BJ564" s="30">
        <f t="shared" si="55"/>
        <v>173</v>
      </c>
      <c r="BK564" s="30">
        <f t="shared" si="56"/>
        <v>161.5</v>
      </c>
      <c r="BL564" s="30">
        <f t="shared" si="57"/>
        <v>158</v>
      </c>
      <c r="BN564" s="30">
        <f t="shared" si="58"/>
        <v>0</v>
      </c>
      <c r="BO564" s="30">
        <f t="shared" si="59"/>
        <v>0</v>
      </c>
      <c r="BP564" s="30">
        <f t="shared" si="60"/>
        <v>0</v>
      </c>
    </row>
    <row r="565" spans="1:68" x14ac:dyDescent="0.35">
      <c r="A565" s="26" t="s">
        <v>1176</v>
      </c>
      <c r="B565" t="s">
        <v>4554</v>
      </c>
      <c r="C565" s="25" t="s">
        <v>108</v>
      </c>
      <c r="E565" s="31">
        <v>6.5</v>
      </c>
      <c r="F565" s="31">
        <v>84</v>
      </c>
      <c r="G565" s="31">
        <v>85</v>
      </c>
      <c r="H565" s="31">
        <v>69</v>
      </c>
      <c r="I565" s="31">
        <v>98</v>
      </c>
      <c r="J565" s="31">
        <v>92</v>
      </c>
      <c r="K565" s="31">
        <v>73.5</v>
      </c>
      <c r="L565" s="31">
        <v>86</v>
      </c>
      <c r="M565" s="31">
        <v>93</v>
      </c>
      <c r="N565" s="31">
        <v>96.5</v>
      </c>
      <c r="O565" s="31">
        <v>0</v>
      </c>
      <c r="P565" s="31">
        <v>0</v>
      </c>
      <c r="Q565" s="31">
        <v>0</v>
      </c>
      <c r="R565" s="31">
        <v>0</v>
      </c>
      <c r="S565" s="31">
        <v>783.5</v>
      </c>
      <c r="T565" s="31"/>
      <c r="U565" s="31">
        <v>5.5</v>
      </c>
      <c r="V565" s="31">
        <v>65</v>
      </c>
      <c r="W565" s="31">
        <v>101</v>
      </c>
      <c r="X565" s="31">
        <v>83.5</v>
      </c>
      <c r="Y565" s="31">
        <v>72.5</v>
      </c>
      <c r="Z565" s="31">
        <v>99</v>
      </c>
      <c r="AA565" s="31">
        <v>93.5</v>
      </c>
      <c r="AB565" s="31">
        <v>76.5</v>
      </c>
      <c r="AC565" s="31">
        <v>87.5</v>
      </c>
      <c r="AD565" s="31">
        <v>89.5</v>
      </c>
      <c r="AE565" s="31">
        <v>0</v>
      </c>
      <c r="AF565" s="31">
        <v>0</v>
      </c>
      <c r="AG565" s="31">
        <v>0</v>
      </c>
      <c r="AH565" s="31">
        <v>0</v>
      </c>
      <c r="AI565" s="31">
        <v>773.5</v>
      </c>
      <c r="AJ565" s="31"/>
      <c r="AK565" s="31">
        <v>5.5</v>
      </c>
      <c r="AL565" s="31">
        <v>96.5</v>
      </c>
      <c r="AM565" s="31">
        <v>64.5</v>
      </c>
      <c r="AN565" s="31">
        <v>95</v>
      </c>
      <c r="AO565" s="31">
        <v>79.5</v>
      </c>
      <c r="AP565" s="31">
        <v>70.5</v>
      </c>
      <c r="AQ565" s="31">
        <v>94</v>
      </c>
      <c r="AR565" s="31">
        <v>92.5</v>
      </c>
      <c r="AS565" s="31">
        <v>74.5</v>
      </c>
      <c r="AT565" s="31">
        <v>85</v>
      </c>
      <c r="AU565" s="31">
        <v>0</v>
      </c>
      <c r="AV565" s="31">
        <v>0</v>
      </c>
      <c r="AW565" s="31">
        <v>0</v>
      </c>
      <c r="AX565" s="31">
        <v>0</v>
      </c>
      <c r="AY565" s="31">
        <v>757.5</v>
      </c>
      <c r="AZ565" s="31"/>
      <c r="BA565" s="31">
        <v>5.83</v>
      </c>
      <c r="BB565" s="31">
        <v>81.83</v>
      </c>
      <c r="BC565" s="31">
        <v>83.5</v>
      </c>
      <c r="BD565" s="31">
        <v>82.5</v>
      </c>
      <c r="BE565" s="31">
        <v>83.33</v>
      </c>
      <c r="BF565" s="31"/>
      <c r="BG565">
        <v>694</v>
      </c>
      <c r="BJ565" s="30">
        <f t="shared" si="55"/>
        <v>777</v>
      </c>
      <c r="BK565" s="30">
        <f t="shared" si="56"/>
        <v>768</v>
      </c>
      <c r="BL565" s="30">
        <f t="shared" si="57"/>
        <v>752</v>
      </c>
      <c r="BN565" s="30">
        <f t="shared" si="58"/>
        <v>0</v>
      </c>
      <c r="BO565" s="30">
        <f t="shared" si="59"/>
        <v>0</v>
      </c>
      <c r="BP565" s="30">
        <f t="shared" si="60"/>
        <v>0</v>
      </c>
    </row>
    <row r="566" spans="1:68" x14ac:dyDescent="0.35">
      <c r="A566" s="26" t="s">
        <v>1178</v>
      </c>
      <c r="B566" t="s">
        <v>4546</v>
      </c>
      <c r="C566" s="25" t="s">
        <v>108</v>
      </c>
      <c r="E566" s="31">
        <v>18.25</v>
      </c>
      <c r="F566" s="31">
        <v>188</v>
      </c>
      <c r="G566" s="31">
        <v>168.5</v>
      </c>
      <c r="H566" s="31">
        <v>192.5</v>
      </c>
      <c r="I566" s="31">
        <v>202</v>
      </c>
      <c r="J566" s="31">
        <v>197</v>
      </c>
      <c r="K566" s="31">
        <v>194</v>
      </c>
      <c r="L566" s="31">
        <v>193.5</v>
      </c>
      <c r="M566" s="31">
        <v>190.5</v>
      </c>
      <c r="N566" s="31">
        <v>212.5</v>
      </c>
      <c r="O566" s="31">
        <v>0</v>
      </c>
      <c r="P566" s="31">
        <v>0</v>
      </c>
      <c r="Q566" s="31">
        <v>0</v>
      </c>
      <c r="R566" s="31">
        <v>0</v>
      </c>
      <c r="S566" s="31">
        <v>1756.75</v>
      </c>
      <c r="T566" s="31"/>
      <c r="U566" s="31">
        <v>11.75</v>
      </c>
      <c r="V566" s="31">
        <v>178.5</v>
      </c>
      <c r="W566" s="31">
        <v>182</v>
      </c>
      <c r="X566" s="31">
        <v>172.5</v>
      </c>
      <c r="Y566" s="31">
        <v>199.5</v>
      </c>
      <c r="Z566" s="31">
        <v>205</v>
      </c>
      <c r="AA566" s="31">
        <v>208</v>
      </c>
      <c r="AB566" s="31">
        <v>197</v>
      </c>
      <c r="AC566" s="31">
        <v>193</v>
      </c>
      <c r="AD566" s="31">
        <v>194</v>
      </c>
      <c r="AE566" s="31">
        <v>0</v>
      </c>
      <c r="AF566" s="31">
        <v>0</v>
      </c>
      <c r="AG566" s="31">
        <v>0</v>
      </c>
      <c r="AH566" s="31">
        <v>0</v>
      </c>
      <c r="AI566" s="31">
        <v>1741.25</v>
      </c>
      <c r="AJ566" s="31"/>
      <c r="AK566" s="31">
        <v>13.25</v>
      </c>
      <c r="AL566" s="31">
        <v>186.5</v>
      </c>
      <c r="AM566" s="31">
        <v>174.5</v>
      </c>
      <c r="AN566" s="31">
        <v>189</v>
      </c>
      <c r="AO566" s="31">
        <v>173.5</v>
      </c>
      <c r="AP566" s="31">
        <v>203.5</v>
      </c>
      <c r="AQ566" s="31">
        <v>212.5</v>
      </c>
      <c r="AR566" s="31">
        <v>211</v>
      </c>
      <c r="AS566" s="31">
        <v>199.5</v>
      </c>
      <c r="AT566" s="31">
        <v>200</v>
      </c>
      <c r="AU566" s="31">
        <v>0</v>
      </c>
      <c r="AV566" s="31">
        <v>0</v>
      </c>
      <c r="AW566" s="31">
        <v>0</v>
      </c>
      <c r="AX566" s="31">
        <v>0</v>
      </c>
      <c r="AY566" s="31">
        <v>1763.25</v>
      </c>
      <c r="AZ566" s="31"/>
      <c r="BA566" s="31">
        <v>14.41</v>
      </c>
      <c r="BB566" s="31">
        <v>184.33</v>
      </c>
      <c r="BC566" s="31">
        <v>175</v>
      </c>
      <c r="BD566" s="31">
        <v>184.66</v>
      </c>
      <c r="BE566" s="31">
        <v>191.66</v>
      </c>
      <c r="BF566" s="31"/>
      <c r="BG566">
        <v>6168</v>
      </c>
      <c r="BJ566" s="30">
        <f t="shared" si="55"/>
        <v>1738.5</v>
      </c>
      <c r="BK566" s="30">
        <f t="shared" si="56"/>
        <v>1729.5</v>
      </c>
      <c r="BL566" s="30">
        <f t="shared" si="57"/>
        <v>1750</v>
      </c>
      <c r="BN566" s="30">
        <f t="shared" si="58"/>
        <v>0</v>
      </c>
      <c r="BO566" s="30">
        <f t="shared" si="59"/>
        <v>0</v>
      </c>
      <c r="BP566" s="30">
        <f t="shared" si="60"/>
        <v>0</v>
      </c>
    </row>
    <row r="567" spans="1:68" x14ac:dyDescent="0.35">
      <c r="A567" s="26" t="s">
        <v>1180</v>
      </c>
      <c r="B567" t="s">
        <v>4537</v>
      </c>
      <c r="C567" s="25" t="s">
        <v>108</v>
      </c>
      <c r="E567" s="31">
        <v>25.5</v>
      </c>
      <c r="F567" s="31">
        <v>239</v>
      </c>
      <c r="G567" s="31">
        <v>252</v>
      </c>
      <c r="H567" s="31">
        <v>276</v>
      </c>
      <c r="I567" s="31">
        <v>261</v>
      </c>
      <c r="J567" s="31">
        <v>271.5</v>
      </c>
      <c r="K567" s="31">
        <v>304.5</v>
      </c>
      <c r="L567" s="31">
        <v>300.5</v>
      </c>
      <c r="M567" s="31">
        <v>323</v>
      </c>
      <c r="N567" s="31">
        <v>328</v>
      </c>
      <c r="O567" s="31">
        <v>0</v>
      </c>
      <c r="P567" s="31">
        <v>0</v>
      </c>
      <c r="Q567" s="31">
        <v>0</v>
      </c>
      <c r="R567" s="31">
        <v>0</v>
      </c>
      <c r="S567" s="31">
        <v>2581</v>
      </c>
      <c r="T567" s="31"/>
      <c r="U567" s="31">
        <v>24</v>
      </c>
      <c r="V567" s="31">
        <v>258.5</v>
      </c>
      <c r="W567" s="31">
        <v>242</v>
      </c>
      <c r="X567" s="31">
        <v>263.5</v>
      </c>
      <c r="Y567" s="31">
        <v>282</v>
      </c>
      <c r="Z567" s="31">
        <v>273.5</v>
      </c>
      <c r="AA567" s="31">
        <v>264</v>
      </c>
      <c r="AB567" s="31">
        <v>313</v>
      </c>
      <c r="AC567" s="31">
        <v>301.5</v>
      </c>
      <c r="AD567" s="31">
        <v>327.5</v>
      </c>
      <c r="AE567" s="31">
        <v>0</v>
      </c>
      <c r="AF567" s="31">
        <v>0</v>
      </c>
      <c r="AG567" s="31">
        <v>0</v>
      </c>
      <c r="AH567" s="31">
        <v>0</v>
      </c>
      <c r="AI567" s="31">
        <v>2549.5</v>
      </c>
      <c r="AJ567" s="31"/>
      <c r="AK567" s="31">
        <v>30.5</v>
      </c>
      <c r="AL567" s="31">
        <v>235.5</v>
      </c>
      <c r="AM567" s="31">
        <v>265.5</v>
      </c>
      <c r="AN567" s="31">
        <v>250.5</v>
      </c>
      <c r="AO567" s="31">
        <v>271.5</v>
      </c>
      <c r="AP567" s="31">
        <v>276.5</v>
      </c>
      <c r="AQ567" s="31">
        <v>274</v>
      </c>
      <c r="AR567" s="31">
        <v>275.5</v>
      </c>
      <c r="AS567" s="31">
        <v>311</v>
      </c>
      <c r="AT567" s="31">
        <v>312</v>
      </c>
      <c r="AU567" s="31">
        <v>0</v>
      </c>
      <c r="AV567" s="31">
        <v>0</v>
      </c>
      <c r="AW567" s="31">
        <v>0</v>
      </c>
      <c r="AX567" s="31">
        <v>0</v>
      </c>
      <c r="AY567" s="31">
        <v>2502.5</v>
      </c>
      <c r="AZ567" s="31"/>
      <c r="BA567" s="31">
        <v>26.66</v>
      </c>
      <c r="BB567" s="31">
        <v>244.33</v>
      </c>
      <c r="BC567" s="31">
        <v>253.16</v>
      </c>
      <c r="BD567" s="31">
        <v>263.33</v>
      </c>
      <c r="BE567" s="31">
        <v>271.5</v>
      </c>
      <c r="BF567" s="31"/>
      <c r="BG567">
        <v>10782</v>
      </c>
      <c r="BJ567" s="30">
        <f t="shared" si="55"/>
        <v>2555.5</v>
      </c>
      <c r="BK567" s="30">
        <f t="shared" si="56"/>
        <v>2525.5</v>
      </c>
      <c r="BL567" s="30">
        <f t="shared" si="57"/>
        <v>2472</v>
      </c>
      <c r="BN567" s="30">
        <f t="shared" si="58"/>
        <v>0</v>
      </c>
      <c r="BO567" s="30">
        <f t="shared" si="59"/>
        <v>0</v>
      </c>
      <c r="BP567" s="30">
        <f t="shared" si="60"/>
        <v>0</v>
      </c>
    </row>
    <row r="568" spans="1:68" x14ac:dyDescent="0.35">
      <c r="A568" s="26" t="s">
        <v>1182</v>
      </c>
      <c r="B568" t="s">
        <v>4529</v>
      </c>
      <c r="C568" s="25" t="s">
        <v>108</v>
      </c>
      <c r="E568" s="31">
        <v>51.25</v>
      </c>
      <c r="F568" s="31">
        <v>338</v>
      </c>
      <c r="G568" s="31">
        <v>384.5</v>
      </c>
      <c r="H568" s="31">
        <v>378</v>
      </c>
      <c r="I568" s="31">
        <v>394.5</v>
      </c>
      <c r="J568" s="31">
        <v>438.5</v>
      </c>
      <c r="K568" s="31">
        <v>434.5</v>
      </c>
      <c r="L568" s="31">
        <v>433.5</v>
      </c>
      <c r="M568" s="31">
        <v>441</v>
      </c>
      <c r="N568" s="31">
        <v>468</v>
      </c>
      <c r="O568" s="31">
        <v>0</v>
      </c>
      <c r="P568" s="31">
        <v>0</v>
      </c>
      <c r="Q568" s="31">
        <v>0</v>
      </c>
      <c r="R568" s="31">
        <v>0</v>
      </c>
      <c r="S568" s="31">
        <v>3761.75</v>
      </c>
      <c r="T568" s="31"/>
      <c r="U568" s="31">
        <v>48.5</v>
      </c>
      <c r="V568" s="31">
        <v>349.5</v>
      </c>
      <c r="W568" s="31">
        <v>360.5</v>
      </c>
      <c r="X568" s="31">
        <v>381.5</v>
      </c>
      <c r="Y568" s="31">
        <v>386</v>
      </c>
      <c r="Z568" s="31">
        <v>395.5</v>
      </c>
      <c r="AA568" s="31">
        <v>444.5</v>
      </c>
      <c r="AB568" s="31">
        <v>444</v>
      </c>
      <c r="AC568" s="31">
        <v>436</v>
      </c>
      <c r="AD568" s="31">
        <v>450</v>
      </c>
      <c r="AE568" s="31">
        <v>0</v>
      </c>
      <c r="AF568" s="31">
        <v>0</v>
      </c>
      <c r="AG568" s="31">
        <v>0</v>
      </c>
      <c r="AH568" s="31">
        <v>0</v>
      </c>
      <c r="AI568" s="31">
        <v>3696</v>
      </c>
      <c r="AJ568" s="31"/>
      <c r="AK568" s="31">
        <v>64.5</v>
      </c>
      <c r="AL568" s="31">
        <v>368.5</v>
      </c>
      <c r="AM568" s="31">
        <v>373.5</v>
      </c>
      <c r="AN568" s="31">
        <v>366.5</v>
      </c>
      <c r="AO568" s="31">
        <v>391.5</v>
      </c>
      <c r="AP568" s="31">
        <v>389.5</v>
      </c>
      <c r="AQ568" s="31">
        <v>388.5</v>
      </c>
      <c r="AR568" s="31">
        <v>460.5</v>
      </c>
      <c r="AS568" s="31">
        <v>439.5</v>
      </c>
      <c r="AT568" s="31">
        <v>443.5</v>
      </c>
      <c r="AU568" s="31">
        <v>0</v>
      </c>
      <c r="AV568" s="31">
        <v>0</v>
      </c>
      <c r="AW568" s="31">
        <v>0</v>
      </c>
      <c r="AX568" s="31">
        <v>0</v>
      </c>
      <c r="AY568" s="31">
        <v>3686</v>
      </c>
      <c r="AZ568" s="31"/>
      <c r="BA568" s="31">
        <v>54.75</v>
      </c>
      <c r="BB568" s="31">
        <v>352</v>
      </c>
      <c r="BC568" s="31">
        <v>372.83</v>
      </c>
      <c r="BD568" s="31">
        <v>375.33</v>
      </c>
      <c r="BE568" s="31">
        <v>390.66</v>
      </c>
      <c r="BF568" s="31"/>
      <c r="BG568">
        <v>374</v>
      </c>
      <c r="BJ568" s="30">
        <f t="shared" si="55"/>
        <v>3710.5</v>
      </c>
      <c r="BK568" s="30">
        <f t="shared" si="56"/>
        <v>3647.5</v>
      </c>
      <c r="BL568" s="30">
        <f t="shared" si="57"/>
        <v>3621.5</v>
      </c>
      <c r="BN568" s="30">
        <f t="shared" si="58"/>
        <v>0</v>
      </c>
      <c r="BO568" s="30">
        <f t="shared" si="59"/>
        <v>0</v>
      </c>
      <c r="BP568" s="30">
        <f t="shared" si="60"/>
        <v>0</v>
      </c>
    </row>
    <row r="569" spans="1:68" x14ac:dyDescent="0.35">
      <c r="A569" s="26" t="s">
        <v>1184</v>
      </c>
      <c r="B569" t="s">
        <v>4521</v>
      </c>
      <c r="C569" s="25" t="s">
        <v>108</v>
      </c>
      <c r="E569" s="31">
        <v>48</v>
      </c>
      <c r="F569" s="31">
        <v>565.5</v>
      </c>
      <c r="G569" s="31">
        <v>601</v>
      </c>
      <c r="H569" s="31">
        <v>598</v>
      </c>
      <c r="I569" s="31">
        <v>639</v>
      </c>
      <c r="J569" s="31">
        <v>649</v>
      </c>
      <c r="K569" s="31">
        <v>671.5</v>
      </c>
      <c r="L569" s="31">
        <v>711</v>
      </c>
      <c r="M569" s="31">
        <v>685.5</v>
      </c>
      <c r="N569" s="31">
        <v>739</v>
      </c>
      <c r="O569" s="31">
        <v>0</v>
      </c>
      <c r="P569" s="31">
        <v>0</v>
      </c>
      <c r="Q569" s="31">
        <v>0</v>
      </c>
      <c r="R569" s="31">
        <v>0</v>
      </c>
      <c r="S569" s="31">
        <v>5907.5</v>
      </c>
      <c r="T569" s="31"/>
      <c r="U569" s="31">
        <v>52.25</v>
      </c>
      <c r="V569" s="31">
        <v>539</v>
      </c>
      <c r="W569" s="31">
        <v>568</v>
      </c>
      <c r="X569" s="31">
        <v>592</v>
      </c>
      <c r="Y569" s="31">
        <v>592.5</v>
      </c>
      <c r="Z569" s="31">
        <v>640</v>
      </c>
      <c r="AA569" s="31">
        <v>658</v>
      </c>
      <c r="AB569" s="31">
        <v>671</v>
      </c>
      <c r="AC569" s="31">
        <v>717</v>
      </c>
      <c r="AD569" s="31">
        <v>697.5</v>
      </c>
      <c r="AE569" s="31">
        <v>0</v>
      </c>
      <c r="AF569" s="31">
        <v>0</v>
      </c>
      <c r="AG569" s="31">
        <v>0</v>
      </c>
      <c r="AH569" s="31">
        <v>0</v>
      </c>
      <c r="AI569" s="31">
        <v>5727.25</v>
      </c>
      <c r="AJ569" s="31"/>
      <c r="AK569" s="31">
        <v>51.75</v>
      </c>
      <c r="AL569" s="31">
        <v>565.5</v>
      </c>
      <c r="AM569" s="31">
        <v>559.5</v>
      </c>
      <c r="AN569" s="31">
        <v>566</v>
      </c>
      <c r="AO569" s="31">
        <v>603.5</v>
      </c>
      <c r="AP569" s="31">
        <v>582.5</v>
      </c>
      <c r="AQ569" s="31">
        <v>642.5</v>
      </c>
      <c r="AR569" s="31">
        <v>665.5</v>
      </c>
      <c r="AS569" s="31">
        <v>696</v>
      </c>
      <c r="AT569" s="31">
        <v>727</v>
      </c>
      <c r="AU569" s="31">
        <v>0</v>
      </c>
      <c r="AV569" s="31">
        <v>0</v>
      </c>
      <c r="AW569" s="31">
        <v>0</v>
      </c>
      <c r="AX569" s="31">
        <v>0</v>
      </c>
      <c r="AY569" s="31">
        <v>5659.75</v>
      </c>
      <c r="AZ569" s="31"/>
      <c r="BA569" s="31">
        <v>50.66</v>
      </c>
      <c r="BB569" s="31">
        <v>556.66</v>
      </c>
      <c r="BC569" s="31">
        <v>576.16</v>
      </c>
      <c r="BD569" s="31">
        <v>585.33000000000004</v>
      </c>
      <c r="BE569" s="31">
        <v>611.66</v>
      </c>
      <c r="BF569" s="31"/>
      <c r="BG569">
        <v>39</v>
      </c>
      <c r="BJ569" s="30">
        <f t="shared" si="55"/>
        <v>5859.5</v>
      </c>
      <c r="BK569" s="30">
        <f t="shared" si="56"/>
        <v>5675</v>
      </c>
      <c r="BL569" s="30">
        <f t="shared" si="57"/>
        <v>5608</v>
      </c>
      <c r="BN569" s="30">
        <f t="shared" si="58"/>
        <v>0</v>
      </c>
      <c r="BO569" s="30">
        <f t="shared" si="59"/>
        <v>0</v>
      </c>
      <c r="BP569" s="30">
        <f t="shared" si="60"/>
        <v>0</v>
      </c>
    </row>
    <row r="570" spans="1:68" x14ac:dyDescent="0.35">
      <c r="A570" s="26" t="s">
        <v>1186</v>
      </c>
      <c r="B570" t="s">
        <v>4513</v>
      </c>
      <c r="C570" s="25" t="s">
        <v>108</v>
      </c>
      <c r="E570" s="31">
        <v>20.25</v>
      </c>
      <c r="F570" s="31">
        <v>179.5</v>
      </c>
      <c r="G570" s="31">
        <v>206</v>
      </c>
      <c r="H570" s="31">
        <v>186</v>
      </c>
      <c r="I570" s="31">
        <v>219.5</v>
      </c>
      <c r="J570" s="31">
        <v>232.5</v>
      </c>
      <c r="K570" s="31">
        <v>256</v>
      </c>
      <c r="L570" s="31">
        <v>248.5</v>
      </c>
      <c r="M570" s="31">
        <v>237.5</v>
      </c>
      <c r="N570" s="31">
        <v>249</v>
      </c>
      <c r="O570" s="31">
        <v>0</v>
      </c>
      <c r="P570" s="31">
        <v>0</v>
      </c>
      <c r="Q570" s="31">
        <v>0</v>
      </c>
      <c r="R570" s="31">
        <v>0</v>
      </c>
      <c r="S570" s="31">
        <v>2034.75</v>
      </c>
      <c r="T570" s="31"/>
      <c r="U570" s="31">
        <v>19.5</v>
      </c>
      <c r="V570" s="31">
        <v>188</v>
      </c>
      <c r="W570" s="31">
        <v>179.5</v>
      </c>
      <c r="X570" s="31">
        <v>206.5</v>
      </c>
      <c r="Y570" s="31">
        <v>196.5</v>
      </c>
      <c r="Z570" s="31">
        <v>217</v>
      </c>
      <c r="AA570" s="31">
        <v>237</v>
      </c>
      <c r="AB570" s="31">
        <v>259</v>
      </c>
      <c r="AC570" s="31">
        <v>250</v>
      </c>
      <c r="AD570" s="31">
        <v>232</v>
      </c>
      <c r="AE570" s="31">
        <v>0</v>
      </c>
      <c r="AF570" s="31">
        <v>0</v>
      </c>
      <c r="AG570" s="31">
        <v>0</v>
      </c>
      <c r="AH570" s="31">
        <v>0</v>
      </c>
      <c r="AI570" s="31">
        <v>1985</v>
      </c>
      <c r="AJ570" s="31"/>
      <c r="AK570" s="31">
        <v>20.25</v>
      </c>
      <c r="AL570" s="31">
        <v>163.5</v>
      </c>
      <c r="AM570" s="31">
        <v>187.5</v>
      </c>
      <c r="AN570" s="31">
        <v>178</v>
      </c>
      <c r="AO570" s="31">
        <v>198</v>
      </c>
      <c r="AP570" s="31">
        <v>208</v>
      </c>
      <c r="AQ570" s="31">
        <v>214.5</v>
      </c>
      <c r="AR570" s="31">
        <v>246.5</v>
      </c>
      <c r="AS570" s="31">
        <v>257.5</v>
      </c>
      <c r="AT570" s="31">
        <v>250</v>
      </c>
      <c r="AU570" s="31">
        <v>0</v>
      </c>
      <c r="AV570" s="31">
        <v>0</v>
      </c>
      <c r="AW570" s="31">
        <v>0</v>
      </c>
      <c r="AX570" s="31">
        <v>0</v>
      </c>
      <c r="AY570" s="31">
        <v>1923.75</v>
      </c>
      <c r="AZ570" s="31"/>
      <c r="BA570" s="31">
        <v>20</v>
      </c>
      <c r="BB570" s="31">
        <v>177</v>
      </c>
      <c r="BC570" s="31">
        <v>191</v>
      </c>
      <c r="BD570" s="31">
        <v>190.16</v>
      </c>
      <c r="BE570" s="31">
        <v>204.66</v>
      </c>
      <c r="BF570" s="31"/>
      <c r="BG570">
        <v>3411</v>
      </c>
      <c r="BJ570" s="30">
        <f t="shared" si="55"/>
        <v>2014.5</v>
      </c>
      <c r="BK570" s="30">
        <f t="shared" si="56"/>
        <v>1965.5</v>
      </c>
      <c r="BL570" s="30">
        <f t="shared" si="57"/>
        <v>1903.5</v>
      </c>
      <c r="BN570" s="30">
        <f t="shared" si="58"/>
        <v>0</v>
      </c>
      <c r="BO570" s="30">
        <f t="shared" si="59"/>
        <v>0</v>
      </c>
      <c r="BP570" s="30">
        <f t="shared" si="60"/>
        <v>0</v>
      </c>
    </row>
    <row r="571" spans="1:68" x14ac:dyDescent="0.35">
      <c r="A571" s="26" t="s">
        <v>1188</v>
      </c>
      <c r="B571" t="s">
        <v>4505</v>
      </c>
      <c r="C571" s="25" t="s">
        <v>10</v>
      </c>
      <c r="E571" s="31">
        <v>79.75</v>
      </c>
      <c r="F571" s="31">
        <v>1189.5</v>
      </c>
      <c r="G571" s="31">
        <v>1239</v>
      </c>
      <c r="H571" s="31">
        <v>1226.5</v>
      </c>
      <c r="I571" s="31">
        <v>1307.5</v>
      </c>
      <c r="J571" s="31">
        <v>1314</v>
      </c>
      <c r="K571" s="31">
        <v>1320.5</v>
      </c>
      <c r="L571" s="31">
        <v>1295</v>
      </c>
      <c r="M571" s="31">
        <v>1246</v>
      </c>
      <c r="N571" s="31">
        <v>1211.5</v>
      </c>
      <c r="O571" s="31">
        <v>1184</v>
      </c>
      <c r="P571" s="31">
        <v>1179</v>
      </c>
      <c r="Q571" s="31">
        <v>1287</v>
      </c>
      <c r="R571" s="31">
        <v>1005</v>
      </c>
      <c r="S571" s="31">
        <v>16084.25</v>
      </c>
      <c r="T571" s="31"/>
      <c r="U571" s="31">
        <v>90</v>
      </c>
      <c r="V571" s="31">
        <v>1078</v>
      </c>
      <c r="W571" s="31">
        <v>1188.5</v>
      </c>
      <c r="X571" s="31">
        <v>1203.5</v>
      </c>
      <c r="Y571" s="31">
        <v>1215</v>
      </c>
      <c r="Z571" s="31">
        <v>1238.5</v>
      </c>
      <c r="AA571" s="31">
        <v>1295.5</v>
      </c>
      <c r="AB571" s="31">
        <v>1224</v>
      </c>
      <c r="AC571" s="31">
        <v>1285</v>
      </c>
      <c r="AD571" s="31">
        <v>1258</v>
      </c>
      <c r="AE571" s="31">
        <v>1162.5</v>
      </c>
      <c r="AF571" s="31">
        <v>1151.5</v>
      </c>
      <c r="AG571" s="31">
        <v>1149.5</v>
      </c>
      <c r="AH571" s="31">
        <v>1160.5</v>
      </c>
      <c r="AI571" s="31">
        <v>15700</v>
      </c>
      <c r="AJ571" s="31"/>
      <c r="AK571" s="31">
        <v>102.75</v>
      </c>
      <c r="AL571" s="31">
        <v>1037</v>
      </c>
      <c r="AM571" s="31">
        <v>1080.5</v>
      </c>
      <c r="AN571" s="31">
        <v>1156.5</v>
      </c>
      <c r="AO571" s="31">
        <v>1186</v>
      </c>
      <c r="AP571" s="31">
        <v>1221</v>
      </c>
      <c r="AQ571" s="31">
        <v>1263.5</v>
      </c>
      <c r="AR571" s="31">
        <v>1215</v>
      </c>
      <c r="AS571" s="31">
        <v>1209</v>
      </c>
      <c r="AT571" s="31">
        <v>1268</v>
      </c>
      <c r="AU571" s="31">
        <v>1171</v>
      </c>
      <c r="AV571" s="31">
        <v>1140.5</v>
      </c>
      <c r="AW571" s="31">
        <v>1084.5</v>
      </c>
      <c r="AX571" s="31">
        <v>1103</v>
      </c>
      <c r="AY571" s="31">
        <v>15238.25</v>
      </c>
      <c r="AZ571" s="31"/>
      <c r="BA571" s="31">
        <v>90.83</v>
      </c>
      <c r="BB571" s="31">
        <v>1101.5</v>
      </c>
      <c r="BC571" s="31">
        <v>1169.33</v>
      </c>
      <c r="BD571" s="31">
        <v>1195.5</v>
      </c>
      <c r="BE571" s="31">
        <v>1236.1600000000001</v>
      </c>
      <c r="BF571" s="31"/>
      <c r="BG571">
        <v>8343</v>
      </c>
      <c r="BJ571" s="30">
        <f t="shared" si="55"/>
        <v>16004.5</v>
      </c>
      <c r="BK571" s="30">
        <f t="shared" si="56"/>
        <v>15610</v>
      </c>
      <c r="BL571" s="30">
        <f t="shared" si="57"/>
        <v>15135.5</v>
      </c>
      <c r="BN571" s="30">
        <f t="shared" si="58"/>
        <v>0</v>
      </c>
      <c r="BO571" s="30">
        <f t="shared" si="59"/>
        <v>0</v>
      </c>
      <c r="BP571" s="30">
        <f t="shared" si="60"/>
        <v>0</v>
      </c>
    </row>
    <row r="572" spans="1:68" x14ac:dyDescent="0.35">
      <c r="A572" s="26" t="s">
        <v>1190</v>
      </c>
      <c r="B572" t="s">
        <v>4497</v>
      </c>
      <c r="C572" s="25" t="s">
        <v>108</v>
      </c>
      <c r="E572" s="31">
        <v>8</v>
      </c>
      <c r="F572" s="31">
        <v>74.25</v>
      </c>
      <c r="G572" s="31">
        <v>82.5</v>
      </c>
      <c r="H572" s="31">
        <v>97.5</v>
      </c>
      <c r="I572" s="31">
        <v>91.5</v>
      </c>
      <c r="J572" s="31">
        <v>102.5</v>
      </c>
      <c r="K572" s="31">
        <v>85.5</v>
      </c>
      <c r="L572" s="31">
        <v>99.5</v>
      </c>
      <c r="M572" s="31">
        <v>108</v>
      </c>
      <c r="N572" s="31">
        <v>118.5</v>
      </c>
      <c r="O572" s="31">
        <v>0</v>
      </c>
      <c r="P572" s="31">
        <v>0</v>
      </c>
      <c r="Q572" s="31">
        <v>0</v>
      </c>
      <c r="R572" s="31">
        <v>0</v>
      </c>
      <c r="S572" s="31">
        <v>867.75</v>
      </c>
      <c r="T572" s="31"/>
      <c r="U572" s="31">
        <v>6.25</v>
      </c>
      <c r="V572" s="31">
        <v>88.25</v>
      </c>
      <c r="W572" s="31">
        <v>79.5</v>
      </c>
      <c r="X572" s="31">
        <v>78.5</v>
      </c>
      <c r="Y572" s="31">
        <v>105</v>
      </c>
      <c r="Z572" s="31">
        <v>87</v>
      </c>
      <c r="AA572" s="31">
        <v>102.5</v>
      </c>
      <c r="AB572" s="31">
        <v>92.5</v>
      </c>
      <c r="AC572" s="31">
        <v>106</v>
      </c>
      <c r="AD572" s="31">
        <v>105.5</v>
      </c>
      <c r="AE572" s="31">
        <v>0</v>
      </c>
      <c r="AF572" s="31">
        <v>0</v>
      </c>
      <c r="AG572" s="31">
        <v>0</v>
      </c>
      <c r="AH572" s="31">
        <v>0</v>
      </c>
      <c r="AI572" s="31">
        <v>851</v>
      </c>
      <c r="AJ572" s="31"/>
      <c r="AK572" s="31">
        <v>6.5</v>
      </c>
      <c r="AL572" s="31">
        <v>74.5</v>
      </c>
      <c r="AM572" s="31">
        <v>93.5</v>
      </c>
      <c r="AN572" s="31">
        <v>82.5</v>
      </c>
      <c r="AO572" s="31">
        <v>82.5</v>
      </c>
      <c r="AP572" s="31">
        <v>110</v>
      </c>
      <c r="AQ572" s="31">
        <v>93</v>
      </c>
      <c r="AR572" s="31">
        <v>111.5</v>
      </c>
      <c r="AS572" s="31">
        <v>98</v>
      </c>
      <c r="AT572" s="31">
        <v>115</v>
      </c>
      <c r="AU572" s="31">
        <v>0</v>
      </c>
      <c r="AV572" s="31">
        <v>0</v>
      </c>
      <c r="AW572" s="31">
        <v>0</v>
      </c>
      <c r="AX572" s="31">
        <v>0</v>
      </c>
      <c r="AY572" s="31">
        <v>867</v>
      </c>
      <c r="AZ572" s="31"/>
      <c r="BA572" s="31">
        <v>6.91</v>
      </c>
      <c r="BB572" s="31">
        <v>79</v>
      </c>
      <c r="BC572" s="31">
        <v>85.16</v>
      </c>
      <c r="BD572" s="31">
        <v>86.16</v>
      </c>
      <c r="BE572" s="31">
        <v>93</v>
      </c>
      <c r="BF572" s="31"/>
      <c r="BG572">
        <v>2798</v>
      </c>
      <c r="BJ572" s="30">
        <f t="shared" si="55"/>
        <v>859.75</v>
      </c>
      <c r="BK572" s="30">
        <f t="shared" si="56"/>
        <v>844.75</v>
      </c>
      <c r="BL572" s="30">
        <f t="shared" si="57"/>
        <v>860.5</v>
      </c>
      <c r="BN572" s="30">
        <f t="shared" si="58"/>
        <v>0</v>
      </c>
      <c r="BO572" s="30">
        <f t="shared" si="59"/>
        <v>0</v>
      </c>
      <c r="BP572" s="30">
        <f t="shared" si="60"/>
        <v>0</v>
      </c>
    </row>
    <row r="573" spans="1:68" x14ac:dyDescent="0.35">
      <c r="A573" s="26" t="s">
        <v>1192</v>
      </c>
      <c r="B573" t="s">
        <v>4488</v>
      </c>
      <c r="C573" s="25" t="s">
        <v>108</v>
      </c>
      <c r="E573" s="31">
        <v>7.5</v>
      </c>
      <c r="F573" s="31">
        <v>111.75</v>
      </c>
      <c r="G573" s="31">
        <v>148</v>
      </c>
      <c r="H573" s="31">
        <v>170.5</v>
      </c>
      <c r="I573" s="31">
        <v>172.5</v>
      </c>
      <c r="J573" s="31">
        <v>174</v>
      </c>
      <c r="K573" s="31">
        <v>195</v>
      </c>
      <c r="L573" s="31">
        <v>229</v>
      </c>
      <c r="M573" s="31">
        <v>226.5</v>
      </c>
      <c r="N573" s="31">
        <v>229</v>
      </c>
      <c r="O573" s="31">
        <v>0</v>
      </c>
      <c r="P573" s="31">
        <v>0</v>
      </c>
      <c r="Q573" s="31">
        <v>0</v>
      </c>
      <c r="R573" s="31">
        <v>0</v>
      </c>
      <c r="S573" s="31">
        <v>1663.75</v>
      </c>
      <c r="T573" s="31"/>
      <c r="U573" s="31">
        <v>8</v>
      </c>
      <c r="V573" s="31">
        <v>153</v>
      </c>
      <c r="W573" s="31">
        <v>145</v>
      </c>
      <c r="X573" s="31">
        <v>159.5</v>
      </c>
      <c r="Y573" s="31">
        <v>174</v>
      </c>
      <c r="Z573" s="31">
        <v>182</v>
      </c>
      <c r="AA573" s="31">
        <v>186</v>
      </c>
      <c r="AB573" s="31">
        <v>205</v>
      </c>
      <c r="AC573" s="31">
        <v>230.5</v>
      </c>
      <c r="AD573" s="31">
        <v>222</v>
      </c>
      <c r="AE573" s="31">
        <v>0</v>
      </c>
      <c r="AF573" s="31">
        <v>0</v>
      </c>
      <c r="AG573" s="31">
        <v>0</v>
      </c>
      <c r="AH573" s="31">
        <v>0</v>
      </c>
      <c r="AI573" s="31">
        <v>1665</v>
      </c>
      <c r="AJ573" s="31"/>
      <c r="AK573" s="31">
        <v>9.5</v>
      </c>
      <c r="AL573" s="31">
        <v>148</v>
      </c>
      <c r="AM573" s="31">
        <v>164.5</v>
      </c>
      <c r="AN573" s="31">
        <v>152.5</v>
      </c>
      <c r="AO573" s="31">
        <v>167.5</v>
      </c>
      <c r="AP573" s="31">
        <v>179</v>
      </c>
      <c r="AQ573" s="31">
        <v>204</v>
      </c>
      <c r="AR573" s="31">
        <v>194</v>
      </c>
      <c r="AS573" s="31">
        <v>210</v>
      </c>
      <c r="AT573" s="31">
        <v>238</v>
      </c>
      <c r="AU573" s="31">
        <v>0</v>
      </c>
      <c r="AV573" s="31">
        <v>0</v>
      </c>
      <c r="AW573" s="31">
        <v>0</v>
      </c>
      <c r="AX573" s="31">
        <v>0</v>
      </c>
      <c r="AY573" s="31">
        <v>1667</v>
      </c>
      <c r="AZ573" s="31"/>
      <c r="BA573" s="31">
        <v>8.33</v>
      </c>
      <c r="BB573" s="31">
        <v>137.58000000000001</v>
      </c>
      <c r="BC573" s="31">
        <v>152.5</v>
      </c>
      <c r="BD573" s="31">
        <v>160.83000000000001</v>
      </c>
      <c r="BE573" s="31">
        <v>171.33</v>
      </c>
      <c r="BF573" s="31"/>
      <c r="BG573">
        <v>3488</v>
      </c>
      <c r="BJ573" s="30">
        <f t="shared" si="55"/>
        <v>1656.25</v>
      </c>
      <c r="BK573" s="30">
        <f t="shared" si="56"/>
        <v>1657</v>
      </c>
      <c r="BL573" s="30">
        <f t="shared" si="57"/>
        <v>1657.5</v>
      </c>
      <c r="BN573" s="30">
        <f t="shared" si="58"/>
        <v>0</v>
      </c>
      <c r="BO573" s="30">
        <f t="shared" si="59"/>
        <v>0</v>
      </c>
      <c r="BP573" s="30">
        <f t="shared" si="60"/>
        <v>0</v>
      </c>
    </row>
    <row r="574" spans="1:68" x14ac:dyDescent="0.35">
      <c r="A574" s="26" t="s">
        <v>1194</v>
      </c>
      <c r="B574" t="s">
        <v>4485</v>
      </c>
      <c r="C574" s="25" t="s">
        <v>108</v>
      </c>
      <c r="E574" s="31">
        <v>0.5</v>
      </c>
      <c r="F574" s="31">
        <v>90</v>
      </c>
      <c r="G574" s="31">
        <v>98.5</v>
      </c>
      <c r="H574" s="31">
        <v>98</v>
      </c>
      <c r="I574" s="31">
        <v>102</v>
      </c>
      <c r="J574" s="31">
        <v>94.5</v>
      </c>
      <c r="K574" s="31">
        <v>113</v>
      </c>
      <c r="L574" s="31">
        <v>104.5</v>
      </c>
      <c r="M574" s="31">
        <v>116</v>
      </c>
      <c r="N574" s="31">
        <v>104.5</v>
      </c>
      <c r="O574" s="31">
        <v>0</v>
      </c>
      <c r="P574" s="31">
        <v>0</v>
      </c>
      <c r="Q574" s="31">
        <v>0</v>
      </c>
      <c r="R574" s="31">
        <v>0</v>
      </c>
      <c r="S574" s="31">
        <v>921.5</v>
      </c>
      <c r="T574" s="31"/>
      <c r="U574" s="31">
        <v>0.5</v>
      </c>
      <c r="V574" s="31">
        <v>91</v>
      </c>
      <c r="W574" s="31">
        <v>95</v>
      </c>
      <c r="X574" s="31">
        <v>99.5</v>
      </c>
      <c r="Y574" s="31">
        <v>97</v>
      </c>
      <c r="Z574" s="31">
        <v>107.5</v>
      </c>
      <c r="AA574" s="31">
        <v>101.5</v>
      </c>
      <c r="AB574" s="31">
        <v>121</v>
      </c>
      <c r="AC574" s="31">
        <v>102</v>
      </c>
      <c r="AD574" s="31">
        <v>113.5</v>
      </c>
      <c r="AE574" s="31">
        <v>0</v>
      </c>
      <c r="AF574" s="31">
        <v>0</v>
      </c>
      <c r="AG574" s="31">
        <v>0</v>
      </c>
      <c r="AH574" s="31">
        <v>0</v>
      </c>
      <c r="AI574" s="31">
        <v>928.5</v>
      </c>
      <c r="AJ574" s="31"/>
      <c r="AK574" s="31">
        <v>0</v>
      </c>
      <c r="AL574" s="31">
        <v>90.5</v>
      </c>
      <c r="AM574" s="31">
        <v>96.5</v>
      </c>
      <c r="AN574" s="31">
        <v>103.5</v>
      </c>
      <c r="AO574" s="31">
        <v>103.5</v>
      </c>
      <c r="AP574" s="31">
        <v>104.5</v>
      </c>
      <c r="AQ574" s="31">
        <v>111</v>
      </c>
      <c r="AR574" s="31">
        <v>108.5</v>
      </c>
      <c r="AS574" s="31">
        <v>117</v>
      </c>
      <c r="AT574" s="31">
        <v>107.5</v>
      </c>
      <c r="AU574" s="31">
        <v>0</v>
      </c>
      <c r="AV574" s="31">
        <v>0</v>
      </c>
      <c r="AW574" s="31">
        <v>0</v>
      </c>
      <c r="AX574" s="31">
        <v>0</v>
      </c>
      <c r="AY574" s="31">
        <v>942.5</v>
      </c>
      <c r="AZ574" s="31"/>
      <c r="BA574" s="31">
        <v>0.33</v>
      </c>
      <c r="BB574" s="31">
        <v>90.5</v>
      </c>
      <c r="BC574" s="31">
        <v>96.66</v>
      </c>
      <c r="BD574" s="31">
        <v>100.33</v>
      </c>
      <c r="BE574" s="31">
        <v>100.83</v>
      </c>
      <c r="BF574" s="31"/>
      <c r="BG574">
        <v>11582</v>
      </c>
      <c r="BJ574" s="30">
        <f t="shared" si="55"/>
        <v>921</v>
      </c>
      <c r="BK574" s="30">
        <f t="shared" si="56"/>
        <v>928</v>
      </c>
      <c r="BL574" s="30">
        <f t="shared" si="57"/>
        <v>942.5</v>
      </c>
      <c r="BN574" s="30">
        <f t="shared" si="58"/>
        <v>0</v>
      </c>
      <c r="BO574" s="30">
        <f t="shared" si="59"/>
        <v>0</v>
      </c>
      <c r="BP574" s="30">
        <f t="shared" si="60"/>
        <v>0</v>
      </c>
    </row>
    <row r="575" spans="1:68" x14ac:dyDescent="0.35">
      <c r="A575" s="26" t="s">
        <v>1196</v>
      </c>
      <c r="B575" t="s">
        <v>4477</v>
      </c>
      <c r="C575" s="25" t="s">
        <v>108</v>
      </c>
      <c r="E575" s="31">
        <v>11</v>
      </c>
      <c r="F575" s="31">
        <v>197.75</v>
      </c>
      <c r="G575" s="31">
        <v>229.5</v>
      </c>
      <c r="H575" s="31">
        <v>199</v>
      </c>
      <c r="I575" s="31">
        <v>265.5</v>
      </c>
      <c r="J575" s="31">
        <v>257.5</v>
      </c>
      <c r="K575" s="31">
        <v>302.5</v>
      </c>
      <c r="L575" s="31">
        <v>274.5</v>
      </c>
      <c r="M575" s="31">
        <v>278.5</v>
      </c>
      <c r="N575" s="31">
        <v>311</v>
      </c>
      <c r="O575" s="31">
        <v>0</v>
      </c>
      <c r="P575" s="31">
        <v>0</v>
      </c>
      <c r="Q575" s="31">
        <v>0</v>
      </c>
      <c r="R575" s="31">
        <v>0</v>
      </c>
      <c r="S575" s="31">
        <v>2326.75</v>
      </c>
      <c r="T575" s="31"/>
      <c r="U575" s="31">
        <v>10.75</v>
      </c>
      <c r="V575" s="31">
        <v>167.5</v>
      </c>
      <c r="W575" s="31">
        <v>206.5</v>
      </c>
      <c r="X575" s="31">
        <v>232</v>
      </c>
      <c r="Y575" s="31">
        <v>212.5</v>
      </c>
      <c r="Z575" s="31">
        <v>273.5</v>
      </c>
      <c r="AA575" s="31">
        <v>260.5</v>
      </c>
      <c r="AB575" s="31">
        <v>318</v>
      </c>
      <c r="AC575" s="31">
        <v>283</v>
      </c>
      <c r="AD575" s="31">
        <v>283.5</v>
      </c>
      <c r="AE575" s="31">
        <v>0</v>
      </c>
      <c r="AF575" s="31">
        <v>0</v>
      </c>
      <c r="AG575" s="31">
        <v>0</v>
      </c>
      <c r="AH575" s="31">
        <v>0</v>
      </c>
      <c r="AI575" s="31">
        <v>2247.75</v>
      </c>
      <c r="AJ575" s="31"/>
      <c r="AK575" s="31">
        <v>11.25</v>
      </c>
      <c r="AL575" s="31">
        <v>235</v>
      </c>
      <c r="AM575" s="31">
        <v>188</v>
      </c>
      <c r="AN575" s="31">
        <v>207.5</v>
      </c>
      <c r="AO575" s="31">
        <v>241.5</v>
      </c>
      <c r="AP575" s="31">
        <v>220.5</v>
      </c>
      <c r="AQ575" s="31">
        <v>276</v>
      </c>
      <c r="AR575" s="31">
        <v>264.5</v>
      </c>
      <c r="AS575" s="31">
        <v>321.5</v>
      </c>
      <c r="AT575" s="31">
        <v>280.5</v>
      </c>
      <c r="AU575" s="31">
        <v>0</v>
      </c>
      <c r="AV575" s="31">
        <v>0</v>
      </c>
      <c r="AW575" s="31">
        <v>0</v>
      </c>
      <c r="AX575" s="31">
        <v>0</v>
      </c>
      <c r="AY575" s="31">
        <v>2246.25</v>
      </c>
      <c r="AZ575" s="31"/>
      <c r="BA575" s="31">
        <v>11</v>
      </c>
      <c r="BB575" s="31">
        <v>200.08</v>
      </c>
      <c r="BC575" s="31">
        <v>208</v>
      </c>
      <c r="BD575" s="31">
        <v>212.83</v>
      </c>
      <c r="BE575" s="31">
        <v>239.83</v>
      </c>
      <c r="BF575" s="31"/>
      <c r="BG575">
        <v>608</v>
      </c>
      <c r="BJ575" s="30">
        <f t="shared" si="55"/>
        <v>2315.75</v>
      </c>
      <c r="BK575" s="30">
        <f t="shared" si="56"/>
        <v>2237</v>
      </c>
      <c r="BL575" s="30">
        <f t="shared" si="57"/>
        <v>2235</v>
      </c>
      <c r="BN575" s="30">
        <f t="shared" si="58"/>
        <v>0</v>
      </c>
      <c r="BO575" s="30">
        <f t="shared" si="59"/>
        <v>0</v>
      </c>
      <c r="BP575" s="30">
        <f t="shared" si="60"/>
        <v>0</v>
      </c>
    </row>
    <row r="576" spans="1:68" x14ac:dyDescent="0.35">
      <c r="A576" s="26" t="s">
        <v>1198</v>
      </c>
      <c r="B576" t="s">
        <v>4470</v>
      </c>
      <c r="C576" s="25" t="s">
        <v>108</v>
      </c>
      <c r="E576" s="31">
        <v>1.5</v>
      </c>
      <c r="F576" s="31">
        <v>9.5</v>
      </c>
      <c r="G576" s="31">
        <v>17.5</v>
      </c>
      <c r="H576" s="31">
        <v>16.5</v>
      </c>
      <c r="I576" s="31">
        <v>13</v>
      </c>
      <c r="J576" s="31">
        <v>12.5</v>
      </c>
      <c r="K576" s="31">
        <v>13</v>
      </c>
      <c r="L576" s="31">
        <v>16.5</v>
      </c>
      <c r="M576" s="31">
        <v>16</v>
      </c>
      <c r="N576" s="31">
        <v>17.5</v>
      </c>
      <c r="O576" s="31">
        <v>0</v>
      </c>
      <c r="P576" s="31">
        <v>0</v>
      </c>
      <c r="Q576" s="31">
        <v>0</v>
      </c>
      <c r="R576" s="31">
        <v>0</v>
      </c>
      <c r="S576" s="31">
        <v>133.5</v>
      </c>
      <c r="T576" s="31"/>
      <c r="U576" s="31">
        <v>0.75</v>
      </c>
      <c r="V576" s="31">
        <v>20.5</v>
      </c>
      <c r="W576" s="31">
        <v>12</v>
      </c>
      <c r="X576" s="31">
        <v>20</v>
      </c>
      <c r="Y576" s="31">
        <v>17.5</v>
      </c>
      <c r="Z576" s="31">
        <v>16</v>
      </c>
      <c r="AA576" s="31">
        <v>15.5</v>
      </c>
      <c r="AB576" s="31">
        <v>11.5</v>
      </c>
      <c r="AC576" s="31">
        <v>14</v>
      </c>
      <c r="AD576" s="31">
        <v>16.5</v>
      </c>
      <c r="AE576" s="31">
        <v>0</v>
      </c>
      <c r="AF576" s="31">
        <v>0</v>
      </c>
      <c r="AG576" s="31">
        <v>0</v>
      </c>
      <c r="AH576" s="31">
        <v>0</v>
      </c>
      <c r="AI576" s="31">
        <v>144.25</v>
      </c>
      <c r="AJ576" s="31"/>
      <c r="AK576" s="31">
        <v>0.5</v>
      </c>
      <c r="AL576" s="31">
        <v>16</v>
      </c>
      <c r="AM576" s="31">
        <v>19</v>
      </c>
      <c r="AN576" s="31">
        <v>11</v>
      </c>
      <c r="AO576" s="31">
        <v>19</v>
      </c>
      <c r="AP576" s="31">
        <v>20.5</v>
      </c>
      <c r="AQ576" s="31">
        <v>16.5</v>
      </c>
      <c r="AR576" s="31">
        <v>14</v>
      </c>
      <c r="AS576" s="31">
        <v>12</v>
      </c>
      <c r="AT576" s="31">
        <v>13</v>
      </c>
      <c r="AU576" s="31">
        <v>0</v>
      </c>
      <c r="AV576" s="31">
        <v>0</v>
      </c>
      <c r="AW576" s="31">
        <v>0</v>
      </c>
      <c r="AX576" s="31">
        <v>0</v>
      </c>
      <c r="AY576" s="31">
        <v>141.5</v>
      </c>
      <c r="AZ576" s="31"/>
      <c r="BA576" s="31">
        <v>0.91</v>
      </c>
      <c r="BB576" s="31">
        <v>15.33</v>
      </c>
      <c r="BC576" s="31">
        <v>16.16</v>
      </c>
      <c r="BD576" s="31">
        <v>15.83</v>
      </c>
      <c r="BE576" s="31">
        <v>16.5</v>
      </c>
      <c r="BF576" s="31"/>
      <c r="BG576">
        <v>1517</v>
      </c>
      <c r="BJ576" s="30">
        <f t="shared" si="55"/>
        <v>132</v>
      </c>
      <c r="BK576" s="30">
        <f t="shared" si="56"/>
        <v>143.5</v>
      </c>
      <c r="BL576" s="30">
        <f t="shared" si="57"/>
        <v>141</v>
      </c>
      <c r="BN576" s="30">
        <f t="shared" si="58"/>
        <v>0</v>
      </c>
      <c r="BO576" s="30">
        <f t="shared" si="59"/>
        <v>0</v>
      </c>
      <c r="BP576" s="30">
        <f t="shared" si="60"/>
        <v>0</v>
      </c>
    </row>
    <row r="577" spans="1:68" x14ac:dyDescent="0.35">
      <c r="A577" s="26" t="s">
        <v>1200</v>
      </c>
      <c r="B577" t="s">
        <v>4462</v>
      </c>
      <c r="C577" s="25" t="s">
        <v>108</v>
      </c>
      <c r="E577" s="31">
        <v>46.25</v>
      </c>
      <c r="F577" s="31">
        <v>403.5</v>
      </c>
      <c r="G577" s="31">
        <v>444.5</v>
      </c>
      <c r="H577" s="31">
        <v>447</v>
      </c>
      <c r="I577" s="31">
        <v>424.5</v>
      </c>
      <c r="J577" s="31">
        <v>450</v>
      </c>
      <c r="K577" s="31">
        <v>483</v>
      </c>
      <c r="L577" s="31">
        <v>497.5</v>
      </c>
      <c r="M577" s="31">
        <v>461</v>
      </c>
      <c r="N577" s="31">
        <v>466</v>
      </c>
      <c r="O577" s="31">
        <v>0</v>
      </c>
      <c r="P577" s="31">
        <v>0</v>
      </c>
      <c r="Q577" s="31">
        <v>0</v>
      </c>
      <c r="R577" s="31">
        <v>0</v>
      </c>
      <c r="S577" s="31">
        <v>4123.25</v>
      </c>
      <c r="T577" s="31"/>
      <c r="U577" s="31">
        <v>37.25</v>
      </c>
      <c r="V577" s="31">
        <v>380.5</v>
      </c>
      <c r="W577" s="31">
        <v>404</v>
      </c>
      <c r="X577" s="31">
        <v>444</v>
      </c>
      <c r="Y577" s="31">
        <v>435.5</v>
      </c>
      <c r="Z577" s="31">
        <v>422</v>
      </c>
      <c r="AA577" s="31">
        <v>451</v>
      </c>
      <c r="AB577" s="31">
        <v>474</v>
      </c>
      <c r="AC577" s="31">
        <v>498.5</v>
      </c>
      <c r="AD577" s="31">
        <v>457.5</v>
      </c>
      <c r="AE577" s="31">
        <v>0</v>
      </c>
      <c r="AF577" s="31">
        <v>0</v>
      </c>
      <c r="AG577" s="31">
        <v>0</v>
      </c>
      <c r="AH577" s="31">
        <v>0</v>
      </c>
      <c r="AI577" s="31">
        <v>4004.25</v>
      </c>
      <c r="AJ577" s="31"/>
      <c r="AK577" s="31">
        <v>37.75</v>
      </c>
      <c r="AL577" s="31">
        <v>374</v>
      </c>
      <c r="AM577" s="31">
        <v>391</v>
      </c>
      <c r="AN577" s="31">
        <v>396</v>
      </c>
      <c r="AO577" s="31">
        <v>424</v>
      </c>
      <c r="AP577" s="31">
        <v>427.5</v>
      </c>
      <c r="AQ577" s="31">
        <v>430.5</v>
      </c>
      <c r="AR577" s="31">
        <v>440.5</v>
      </c>
      <c r="AS577" s="31">
        <v>471.5</v>
      </c>
      <c r="AT577" s="31">
        <v>502</v>
      </c>
      <c r="AU577" s="31">
        <v>0</v>
      </c>
      <c r="AV577" s="31">
        <v>0</v>
      </c>
      <c r="AW577" s="31">
        <v>0</v>
      </c>
      <c r="AX577" s="31">
        <v>0</v>
      </c>
      <c r="AY577" s="31">
        <v>3894.75</v>
      </c>
      <c r="AZ577" s="31"/>
      <c r="BA577" s="31">
        <v>40.409999999999997</v>
      </c>
      <c r="BB577" s="31">
        <v>386</v>
      </c>
      <c r="BC577" s="31">
        <v>413.16</v>
      </c>
      <c r="BD577" s="31">
        <v>429</v>
      </c>
      <c r="BE577" s="31">
        <v>428</v>
      </c>
      <c r="BF577" s="31"/>
      <c r="BG577">
        <v>10091</v>
      </c>
      <c r="BJ577" s="30">
        <f t="shared" si="55"/>
        <v>4077</v>
      </c>
      <c r="BK577" s="30">
        <f t="shared" si="56"/>
        <v>3967</v>
      </c>
      <c r="BL577" s="30">
        <f t="shared" si="57"/>
        <v>3857</v>
      </c>
      <c r="BN577" s="30">
        <f t="shared" si="58"/>
        <v>0</v>
      </c>
      <c r="BO577" s="30">
        <f t="shared" si="59"/>
        <v>0</v>
      </c>
      <c r="BP577" s="30">
        <f t="shared" si="60"/>
        <v>0</v>
      </c>
    </row>
    <row r="578" spans="1:68" x14ac:dyDescent="0.35">
      <c r="A578" s="26" t="s">
        <v>1202</v>
      </c>
      <c r="B578" t="s">
        <v>4454</v>
      </c>
      <c r="C578" s="25" t="s">
        <v>108</v>
      </c>
      <c r="E578" s="31">
        <v>30</v>
      </c>
      <c r="F578" s="31">
        <v>161</v>
      </c>
      <c r="G578" s="31">
        <v>187.5</v>
      </c>
      <c r="H578" s="31">
        <v>168.5</v>
      </c>
      <c r="I578" s="31">
        <v>171.5</v>
      </c>
      <c r="J578" s="31">
        <v>187.5</v>
      </c>
      <c r="K578" s="31">
        <v>176</v>
      </c>
      <c r="L578" s="31">
        <v>178.5</v>
      </c>
      <c r="M578" s="31">
        <v>174</v>
      </c>
      <c r="N578" s="31">
        <v>188</v>
      </c>
      <c r="O578" s="31">
        <v>0</v>
      </c>
      <c r="P578" s="31">
        <v>0</v>
      </c>
      <c r="Q578" s="31">
        <v>0</v>
      </c>
      <c r="R578" s="31">
        <v>0</v>
      </c>
      <c r="S578" s="31">
        <v>1622.5</v>
      </c>
      <c r="T578" s="31"/>
      <c r="U578" s="31">
        <v>29.25</v>
      </c>
      <c r="V578" s="31">
        <v>163</v>
      </c>
      <c r="W578" s="31">
        <v>172.5</v>
      </c>
      <c r="X578" s="31">
        <v>188.5</v>
      </c>
      <c r="Y578" s="31">
        <v>182.5</v>
      </c>
      <c r="Z578" s="31">
        <v>174.5</v>
      </c>
      <c r="AA578" s="31">
        <v>195</v>
      </c>
      <c r="AB578" s="31">
        <v>190.5</v>
      </c>
      <c r="AC578" s="31">
        <v>188.5</v>
      </c>
      <c r="AD578" s="31">
        <v>178</v>
      </c>
      <c r="AE578" s="31">
        <v>0</v>
      </c>
      <c r="AF578" s="31">
        <v>0</v>
      </c>
      <c r="AG578" s="31">
        <v>0</v>
      </c>
      <c r="AH578" s="31">
        <v>0</v>
      </c>
      <c r="AI578" s="31">
        <v>1662.25</v>
      </c>
      <c r="AJ578" s="31"/>
      <c r="AK578" s="31">
        <v>18.75</v>
      </c>
      <c r="AL578" s="31">
        <v>206.25</v>
      </c>
      <c r="AM578" s="31">
        <v>170.5</v>
      </c>
      <c r="AN578" s="31">
        <v>171.5</v>
      </c>
      <c r="AO578" s="31">
        <v>183.5</v>
      </c>
      <c r="AP578" s="31">
        <v>184</v>
      </c>
      <c r="AQ578" s="31">
        <v>173.5</v>
      </c>
      <c r="AR578" s="31">
        <v>198.5</v>
      </c>
      <c r="AS578" s="31">
        <v>199</v>
      </c>
      <c r="AT578" s="31">
        <v>191</v>
      </c>
      <c r="AU578" s="31">
        <v>0</v>
      </c>
      <c r="AV578" s="31">
        <v>0</v>
      </c>
      <c r="AW578" s="31">
        <v>0</v>
      </c>
      <c r="AX578" s="31">
        <v>0</v>
      </c>
      <c r="AY578" s="31">
        <v>1696.5</v>
      </c>
      <c r="AZ578" s="31"/>
      <c r="BA578" s="31">
        <v>26</v>
      </c>
      <c r="BB578" s="31">
        <v>176.75</v>
      </c>
      <c r="BC578" s="31">
        <v>176.83</v>
      </c>
      <c r="BD578" s="31">
        <v>176.16</v>
      </c>
      <c r="BE578" s="31">
        <v>179.16</v>
      </c>
      <c r="BF578" s="31"/>
      <c r="BG578">
        <v>10939</v>
      </c>
      <c r="BJ578" s="30">
        <f t="shared" si="55"/>
        <v>1592.5</v>
      </c>
      <c r="BK578" s="30">
        <f t="shared" si="56"/>
        <v>1633</v>
      </c>
      <c r="BL578" s="30">
        <f t="shared" si="57"/>
        <v>1677.75</v>
      </c>
      <c r="BN578" s="30">
        <f t="shared" si="58"/>
        <v>0</v>
      </c>
      <c r="BO578" s="30">
        <f t="shared" si="59"/>
        <v>0</v>
      </c>
      <c r="BP578" s="30">
        <f t="shared" si="60"/>
        <v>0</v>
      </c>
    </row>
    <row r="579" spans="1:68" x14ac:dyDescent="0.35">
      <c r="A579" s="26" t="s">
        <v>1204</v>
      </c>
      <c r="B579" t="s">
        <v>4447</v>
      </c>
      <c r="C579" s="25" t="s">
        <v>108</v>
      </c>
      <c r="E579" s="31">
        <v>13.75</v>
      </c>
      <c r="F579" s="31">
        <v>94</v>
      </c>
      <c r="G579" s="31">
        <v>97.5</v>
      </c>
      <c r="H579" s="31">
        <v>94.5</v>
      </c>
      <c r="I579" s="31">
        <v>94.5</v>
      </c>
      <c r="J579" s="31">
        <v>106</v>
      </c>
      <c r="K579" s="31">
        <v>97.5</v>
      </c>
      <c r="L579" s="31">
        <v>115</v>
      </c>
      <c r="M579" s="31">
        <v>96.5</v>
      </c>
      <c r="N579" s="31">
        <v>125.5</v>
      </c>
      <c r="O579" s="31">
        <v>0</v>
      </c>
      <c r="P579" s="31">
        <v>0</v>
      </c>
      <c r="Q579" s="31">
        <v>0</v>
      </c>
      <c r="R579" s="31">
        <v>0</v>
      </c>
      <c r="S579" s="31">
        <v>934.75</v>
      </c>
      <c r="T579" s="31"/>
      <c r="U579" s="31">
        <v>11</v>
      </c>
      <c r="V579" s="31">
        <v>81</v>
      </c>
      <c r="W579" s="31">
        <v>94</v>
      </c>
      <c r="X579" s="31">
        <v>96.5</v>
      </c>
      <c r="Y579" s="31">
        <v>96</v>
      </c>
      <c r="Z579" s="31">
        <v>99.5</v>
      </c>
      <c r="AA579" s="31">
        <v>110</v>
      </c>
      <c r="AB579" s="31">
        <v>89</v>
      </c>
      <c r="AC579" s="31">
        <v>120.5</v>
      </c>
      <c r="AD579" s="31">
        <v>99.5</v>
      </c>
      <c r="AE579" s="31">
        <v>0</v>
      </c>
      <c r="AF579" s="31">
        <v>0</v>
      </c>
      <c r="AG579" s="31">
        <v>0</v>
      </c>
      <c r="AH579" s="31">
        <v>0</v>
      </c>
      <c r="AI579" s="31">
        <v>897</v>
      </c>
      <c r="AJ579" s="31"/>
      <c r="AK579" s="31">
        <v>10.5</v>
      </c>
      <c r="AL579" s="31">
        <v>87</v>
      </c>
      <c r="AM579" s="31">
        <v>82.5</v>
      </c>
      <c r="AN579" s="31">
        <v>85.5</v>
      </c>
      <c r="AO579" s="31">
        <v>102.5</v>
      </c>
      <c r="AP579" s="31">
        <v>90.5</v>
      </c>
      <c r="AQ579" s="31">
        <v>95.5</v>
      </c>
      <c r="AR579" s="31">
        <v>109</v>
      </c>
      <c r="AS579" s="31">
        <v>93</v>
      </c>
      <c r="AT579" s="31">
        <v>110.5</v>
      </c>
      <c r="AU579" s="31">
        <v>0</v>
      </c>
      <c r="AV579" s="31">
        <v>0</v>
      </c>
      <c r="AW579" s="31">
        <v>0</v>
      </c>
      <c r="AX579" s="31">
        <v>0</v>
      </c>
      <c r="AY579" s="31">
        <v>866.5</v>
      </c>
      <c r="AZ579" s="31"/>
      <c r="BA579" s="31">
        <v>11.75</v>
      </c>
      <c r="BB579" s="31">
        <v>87.33</v>
      </c>
      <c r="BC579" s="31">
        <v>91.33</v>
      </c>
      <c r="BD579" s="31">
        <v>92.16</v>
      </c>
      <c r="BE579" s="31">
        <v>97.66</v>
      </c>
      <c r="BF579" s="31"/>
      <c r="BG579">
        <v>3684</v>
      </c>
      <c r="BJ579" s="30">
        <f t="shared" si="55"/>
        <v>921</v>
      </c>
      <c r="BK579" s="30">
        <f t="shared" si="56"/>
        <v>886</v>
      </c>
      <c r="BL579" s="30">
        <f t="shared" si="57"/>
        <v>856</v>
      </c>
      <c r="BN579" s="30">
        <f t="shared" si="58"/>
        <v>0</v>
      </c>
      <c r="BO579" s="30">
        <f t="shared" si="59"/>
        <v>0</v>
      </c>
      <c r="BP579" s="30">
        <f t="shared" si="60"/>
        <v>0</v>
      </c>
    </row>
    <row r="580" spans="1:68" x14ac:dyDescent="0.35">
      <c r="A580" s="26" t="s">
        <v>1206</v>
      </c>
      <c r="B580" t="s">
        <v>4439</v>
      </c>
      <c r="C580" s="25" t="s">
        <v>108</v>
      </c>
      <c r="E580" s="31">
        <v>25</v>
      </c>
      <c r="F580" s="31">
        <v>126.25</v>
      </c>
      <c r="G580" s="31">
        <v>230</v>
      </c>
      <c r="H580" s="31">
        <v>220</v>
      </c>
      <c r="I580" s="31">
        <v>244.5</v>
      </c>
      <c r="J580" s="31">
        <v>261</v>
      </c>
      <c r="K580" s="31">
        <v>271.5</v>
      </c>
      <c r="L580" s="31">
        <v>228.5</v>
      </c>
      <c r="M580" s="31">
        <v>255</v>
      </c>
      <c r="N580" s="31">
        <v>236</v>
      </c>
      <c r="O580" s="31">
        <v>0</v>
      </c>
      <c r="P580" s="31">
        <v>0</v>
      </c>
      <c r="Q580" s="31">
        <v>0</v>
      </c>
      <c r="R580" s="31">
        <v>0</v>
      </c>
      <c r="S580" s="31">
        <v>2097.75</v>
      </c>
      <c r="T580" s="31"/>
      <c r="U580" s="31">
        <v>29</v>
      </c>
      <c r="V580" s="31">
        <v>125.5</v>
      </c>
      <c r="W580" s="31">
        <v>218</v>
      </c>
      <c r="X580" s="31">
        <v>230.5</v>
      </c>
      <c r="Y580" s="31">
        <v>235.5</v>
      </c>
      <c r="Z580" s="31">
        <v>255.5</v>
      </c>
      <c r="AA580" s="31">
        <v>265</v>
      </c>
      <c r="AB580" s="31">
        <v>280</v>
      </c>
      <c r="AC580" s="31">
        <v>232.5</v>
      </c>
      <c r="AD580" s="31">
        <v>267.5</v>
      </c>
      <c r="AE580" s="31">
        <v>0</v>
      </c>
      <c r="AF580" s="31">
        <v>0</v>
      </c>
      <c r="AG580" s="31">
        <v>0</v>
      </c>
      <c r="AH580" s="31">
        <v>0</v>
      </c>
      <c r="AI580" s="31">
        <v>2139</v>
      </c>
      <c r="AJ580" s="31"/>
      <c r="AK580" s="31">
        <v>24.75</v>
      </c>
      <c r="AL580" s="31">
        <v>132.25</v>
      </c>
      <c r="AM580" s="31">
        <v>212</v>
      </c>
      <c r="AN580" s="31">
        <v>223.5</v>
      </c>
      <c r="AO580" s="31">
        <v>224.5</v>
      </c>
      <c r="AP580" s="31">
        <v>234.5</v>
      </c>
      <c r="AQ580" s="31">
        <v>276</v>
      </c>
      <c r="AR580" s="31">
        <v>267</v>
      </c>
      <c r="AS580" s="31">
        <v>283</v>
      </c>
      <c r="AT580" s="31">
        <v>235</v>
      </c>
      <c r="AU580" s="31">
        <v>0</v>
      </c>
      <c r="AV580" s="31">
        <v>0</v>
      </c>
      <c r="AW580" s="31">
        <v>0</v>
      </c>
      <c r="AX580" s="31">
        <v>0</v>
      </c>
      <c r="AY580" s="31">
        <v>2112.5</v>
      </c>
      <c r="AZ580" s="31"/>
      <c r="BA580" s="31">
        <v>26.25</v>
      </c>
      <c r="BB580" s="31">
        <v>128</v>
      </c>
      <c r="BC580" s="31">
        <v>220</v>
      </c>
      <c r="BD580" s="31">
        <v>224.66</v>
      </c>
      <c r="BE580" s="31">
        <v>234.83</v>
      </c>
      <c r="BF580" s="31"/>
      <c r="BG580">
        <v>12607</v>
      </c>
      <c r="BJ580" s="30">
        <f t="shared" si="55"/>
        <v>2072.75</v>
      </c>
      <c r="BK580" s="30">
        <f t="shared" si="56"/>
        <v>2110</v>
      </c>
      <c r="BL580" s="30">
        <f t="shared" si="57"/>
        <v>2087.75</v>
      </c>
      <c r="BN580" s="30">
        <f t="shared" si="58"/>
        <v>0</v>
      </c>
      <c r="BO580" s="30">
        <f t="shared" si="59"/>
        <v>0</v>
      </c>
      <c r="BP580" s="30">
        <f t="shared" si="60"/>
        <v>0</v>
      </c>
    </row>
    <row r="581" spans="1:68" x14ac:dyDescent="0.35">
      <c r="A581" s="26" t="s">
        <v>1208</v>
      </c>
      <c r="B581" t="s">
        <v>4431</v>
      </c>
      <c r="C581" s="25" t="s">
        <v>10</v>
      </c>
      <c r="E581" s="31">
        <v>24.75</v>
      </c>
      <c r="F581" s="31">
        <v>378.5</v>
      </c>
      <c r="G581" s="31">
        <v>400</v>
      </c>
      <c r="H581" s="31">
        <v>384.5</v>
      </c>
      <c r="I581" s="31">
        <v>414</v>
      </c>
      <c r="J581" s="31">
        <v>425.5</v>
      </c>
      <c r="K581" s="31">
        <v>428</v>
      </c>
      <c r="L581" s="31">
        <v>413.5</v>
      </c>
      <c r="M581" s="31">
        <v>440.5</v>
      </c>
      <c r="N581" s="31">
        <v>453</v>
      </c>
      <c r="O581" s="31">
        <v>477.5</v>
      </c>
      <c r="P581" s="31">
        <v>437</v>
      </c>
      <c r="Q581" s="31">
        <v>470.5</v>
      </c>
      <c r="R581" s="31">
        <v>496</v>
      </c>
      <c r="S581" s="31">
        <v>5643.25</v>
      </c>
      <c r="T581" s="31"/>
      <c r="U581" s="31">
        <v>21.25</v>
      </c>
      <c r="V581" s="31">
        <v>359.5</v>
      </c>
      <c r="W581" s="31">
        <v>388.5</v>
      </c>
      <c r="X581" s="31">
        <v>417.5</v>
      </c>
      <c r="Y581" s="31">
        <v>390</v>
      </c>
      <c r="Z581" s="31">
        <v>417.5</v>
      </c>
      <c r="AA581" s="31">
        <v>431.5</v>
      </c>
      <c r="AB581" s="31">
        <v>435</v>
      </c>
      <c r="AC581" s="31">
        <v>411</v>
      </c>
      <c r="AD581" s="31">
        <v>449.5</v>
      </c>
      <c r="AE581" s="31">
        <v>459</v>
      </c>
      <c r="AF581" s="31">
        <v>474</v>
      </c>
      <c r="AG581" s="31">
        <v>427.5</v>
      </c>
      <c r="AH581" s="31">
        <v>467</v>
      </c>
      <c r="AI581" s="31">
        <v>5548.75</v>
      </c>
      <c r="AJ581" s="31"/>
      <c r="AK581" s="31">
        <v>24.5</v>
      </c>
      <c r="AL581" s="31">
        <v>362.5</v>
      </c>
      <c r="AM581" s="31">
        <v>396.5</v>
      </c>
      <c r="AN581" s="31">
        <v>413</v>
      </c>
      <c r="AO581" s="31">
        <v>428</v>
      </c>
      <c r="AP581" s="31">
        <v>398</v>
      </c>
      <c r="AQ581" s="31">
        <v>431.5</v>
      </c>
      <c r="AR581" s="31">
        <v>441.5</v>
      </c>
      <c r="AS581" s="31">
        <v>451</v>
      </c>
      <c r="AT581" s="31">
        <v>416</v>
      </c>
      <c r="AU581" s="31">
        <v>454.5</v>
      </c>
      <c r="AV581" s="31">
        <v>451</v>
      </c>
      <c r="AW581" s="31">
        <v>462</v>
      </c>
      <c r="AX581" s="31">
        <v>425</v>
      </c>
      <c r="AY581" s="31">
        <v>5555</v>
      </c>
      <c r="AZ581" s="31"/>
      <c r="BA581" s="31">
        <v>23.5</v>
      </c>
      <c r="BB581" s="31">
        <v>366.83</v>
      </c>
      <c r="BC581" s="31">
        <v>395</v>
      </c>
      <c r="BD581" s="31">
        <v>405</v>
      </c>
      <c r="BE581" s="31">
        <v>410.66</v>
      </c>
      <c r="BF581" s="31"/>
      <c r="BG581">
        <v>11193</v>
      </c>
      <c r="BJ581" s="30">
        <f t="shared" si="55"/>
        <v>5618.5</v>
      </c>
      <c r="BK581" s="30">
        <f t="shared" si="56"/>
        <v>5527.5</v>
      </c>
      <c r="BL581" s="30">
        <f t="shared" si="57"/>
        <v>5530.5</v>
      </c>
      <c r="BN581" s="30">
        <f t="shared" si="58"/>
        <v>0</v>
      </c>
      <c r="BO581" s="30">
        <f t="shared" si="59"/>
        <v>0</v>
      </c>
      <c r="BP581" s="30">
        <f t="shared" si="60"/>
        <v>0</v>
      </c>
    </row>
    <row r="582" spans="1:68" x14ac:dyDescent="0.35">
      <c r="A582" s="26" t="s">
        <v>1210</v>
      </c>
      <c r="B582" t="s">
        <v>4422</v>
      </c>
      <c r="C582" s="25" t="s">
        <v>108</v>
      </c>
      <c r="E582" s="31">
        <v>19.75</v>
      </c>
      <c r="F582" s="31">
        <v>250.25</v>
      </c>
      <c r="G582" s="31">
        <v>294</v>
      </c>
      <c r="H582" s="31">
        <v>329</v>
      </c>
      <c r="I582" s="31">
        <v>344.5</v>
      </c>
      <c r="J582" s="31">
        <v>395</v>
      </c>
      <c r="K582" s="31">
        <v>370</v>
      </c>
      <c r="L582" s="31">
        <v>391.5</v>
      </c>
      <c r="M582" s="31">
        <v>423.5</v>
      </c>
      <c r="N582" s="31">
        <v>418</v>
      </c>
      <c r="O582" s="31">
        <v>0</v>
      </c>
      <c r="P582" s="31">
        <v>0</v>
      </c>
      <c r="Q582" s="31">
        <v>0</v>
      </c>
      <c r="R582" s="31">
        <v>0</v>
      </c>
      <c r="S582" s="31">
        <v>3235.5</v>
      </c>
      <c r="T582" s="31"/>
      <c r="U582" s="31">
        <v>18</v>
      </c>
      <c r="V582" s="31">
        <v>256</v>
      </c>
      <c r="W582" s="31">
        <v>312</v>
      </c>
      <c r="X582" s="31">
        <v>326.5</v>
      </c>
      <c r="Y582" s="31">
        <v>352</v>
      </c>
      <c r="Z582" s="31">
        <v>366.5</v>
      </c>
      <c r="AA582" s="31">
        <v>417.5</v>
      </c>
      <c r="AB582" s="31">
        <v>386.5</v>
      </c>
      <c r="AC582" s="31">
        <v>396.5</v>
      </c>
      <c r="AD582" s="31">
        <v>431.5</v>
      </c>
      <c r="AE582" s="31">
        <v>0</v>
      </c>
      <c r="AF582" s="31">
        <v>0</v>
      </c>
      <c r="AG582" s="31">
        <v>0</v>
      </c>
      <c r="AH582" s="31">
        <v>0</v>
      </c>
      <c r="AI582" s="31">
        <v>3263</v>
      </c>
      <c r="AJ582" s="31"/>
      <c r="AK582" s="31">
        <v>21.5</v>
      </c>
      <c r="AL582" s="31">
        <v>272.5</v>
      </c>
      <c r="AM582" s="31">
        <v>292</v>
      </c>
      <c r="AN582" s="31">
        <v>320</v>
      </c>
      <c r="AO582" s="31">
        <v>350</v>
      </c>
      <c r="AP582" s="31">
        <v>377.5</v>
      </c>
      <c r="AQ582" s="31">
        <v>382</v>
      </c>
      <c r="AR582" s="31">
        <v>416.5</v>
      </c>
      <c r="AS582" s="31">
        <v>401</v>
      </c>
      <c r="AT582" s="31">
        <v>405</v>
      </c>
      <c r="AU582" s="31">
        <v>0</v>
      </c>
      <c r="AV582" s="31">
        <v>0</v>
      </c>
      <c r="AW582" s="31">
        <v>0</v>
      </c>
      <c r="AX582" s="31">
        <v>0</v>
      </c>
      <c r="AY582" s="31">
        <v>3238</v>
      </c>
      <c r="AZ582" s="31"/>
      <c r="BA582" s="31">
        <v>19.75</v>
      </c>
      <c r="BB582" s="31">
        <v>259.58</v>
      </c>
      <c r="BC582" s="31">
        <v>299.33</v>
      </c>
      <c r="BD582" s="31">
        <v>325.16000000000003</v>
      </c>
      <c r="BE582" s="31">
        <v>348.83</v>
      </c>
      <c r="BF582" s="31"/>
      <c r="BG582">
        <v>3940</v>
      </c>
      <c r="BJ582" s="30">
        <f t="shared" si="55"/>
        <v>3215.75</v>
      </c>
      <c r="BK582" s="30">
        <f t="shared" si="56"/>
        <v>3245</v>
      </c>
      <c r="BL582" s="30">
        <f t="shared" si="57"/>
        <v>3216.5</v>
      </c>
      <c r="BN582" s="30">
        <f t="shared" si="58"/>
        <v>0</v>
      </c>
      <c r="BO582" s="30">
        <f t="shared" si="59"/>
        <v>0</v>
      </c>
      <c r="BP582" s="30">
        <f t="shared" si="60"/>
        <v>0</v>
      </c>
    </row>
    <row r="583" spans="1:68" x14ac:dyDescent="0.35">
      <c r="A583" s="26" t="s">
        <v>1212</v>
      </c>
      <c r="B583" t="s">
        <v>4414</v>
      </c>
      <c r="C583" s="25" t="s">
        <v>108</v>
      </c>
      <c r="E583" s="31">
        <v>21.5</v>
      </c>
      <c r="F583" s="31">
        <v>208</v>
      </c>
      <c r="G583" s="31">
        <v>258</v>
      </c>
      <c r="H583" s="31">
        <v>238</v>
      </c>
      <c r="I583" s="31">
        <v>269</v>
      </c>
      <c r="J583" s="31">
        <v>275.5</v>
      </c>
      <c r="K583" s="31">
        <v>252</v>
      </c>
      <c r="L583" s="31">
        <v>250</v>
      </c>
      <c r="M583" s="31">
        <v>247.5</v>
      </c>
      <c r="N583" s="31">
        <v>268</v>
      </c>
      <c r="O583" s="31">
        <v>0</v>
      </c>
      <c r="P583" s="31">
        <v>0</v>
      </c>
      <c r="Q583" s="31">
        <v>0</v>
      </c>
      <c r="R583" s="31">
        <v>0</v>
      </c>
      <c r="S583" s="31">
        <v>2287.5</v>
      </c>
      <c r="T583" s="31"/>
      <c r="U583" s="31">
        <v>23.5</v>
      </c>
      <c r="V583" s="31">
        <v>221.5</v>
      </c>
      <c r="W583" s="31">
        <v>258</v>
      </c>
      <c r="X583" s="31">
        <v>270</v>
      </c>
      <c r="Y583" s="31">
        <v>250</v>
      </c>
      <c r="Z583" s="31">
        <v>267.5</v>
      </c>
      <c r="AA583" s="31">
        <v>298</v>
      </c>
      <c r="AB583" s="31">
        <v>264.5</v>
      </c>
      <c r="AC583" s="31">
        <v>251</v>
      </c>
      <c r="AD583" s="31">
        <v>251</v>
      </c>
      <c r="AE583" s="31">
        <v>0</v>
      </c>
      <c r="AF583" s="31">
        <v>0</v>
      </c>
      <c r="AG583" s="31">
        <v>0</v>
      </c>
      <c r="AH583" s="31">
        <v>0</v>
      </c>
      <c r="AI583" s="31">
        <v>2355</v>
      </c>
      <c r="AJ583" s="31"/>
      <c r="AK583" s="31">
        <v>23.5</v>
      </c>
      <c r="AL583" s="31">
        <v>221.25</v>
      </c>
      <c r="AM583" s="31">
        <v>285.5</v>
      </c>
      <c r="AN583" s="31">
        <v>271.5</v>
      </c>
      <c r="AO583" s="31">
        <v>273</v>
      </c>
      <c r="AP583" s="31">
        <v>254.5</v>
      </c>
      <c r="AQ583" s="31">
        <v>273</v>
      </c>
      <c r="AR583" s="31">
        <v>325.5</v>
      </c>
      <c r="AS583" s="31">
        <v>270.5</v>
      </c>
      <c r="AT583" s="31">
        <v>267</v>
      </c>
      <c r="AU583" s="31">
        <v>0</v>
      </c>
      <c r="AV583" s="31">
        <v>0</v>
      </c>
      <c r="AW583" s="31">
        <v>0</v>
      </c>
      <c r="AX583" s="31">
        <v>0</v>
      </c>
      <c r="AY583" s="31">
        <v>2465.25</v>
      </c>
      <c r="AZ583" s="31"/>
      <c r="BA583" s="31">
        <v>22.83</v>
      </c>
      <c r="BB583" s="31">
        <v>216.91</v>
      </c>
      <c r="BC583" s="31">
        <v>267.16000000000003</v>
      </c>
      <c r="BD583" s="31">
        <v>259.83</v>
      </c>
      <c r="BE583" s="31">
        <v>264</v>
      </c>
      <c r="BF583" s="31"/>
      <c r="BG583">
        <v>12793</v>
      </c>
      <c r="BJ583" s="30">
        <f t="shared" si="55"/>
        <v>2266</v>
      </c>
      <c r="BK583" s="30">
        <f t="shared" si="56"/>
        <v>2331.5</v>
      </c>
      <c r="BL583" s="30">
        <f t="shared" si="57"/>
        <v>2441.75</v>
      </c>
      <c r="BN583" s="30">
        <f t="shared" si="58"/>
        <v>0</v>
      </c>
      <c r="BO583" s="30">
        <f t="shared" si="59"/>
        <v>0</v>
      </c>
      <c r="BP583" s="30">
        <f t="shared" si="60"/>
        <v>0</v>
      </c>
    </row>
    <row r="584" spans="1:68" x14ac:dyDescent="0.35">
      <c r="A584" s="26" t="s">
        <v>1214</v>
      </c>
      <c r="B584" t="s">
        <v>4404</v>
      </c>
      <c r="C584" s="25" t="s">
        <v>108</v>
      </c>
      <c r="E584" s="31">
        <v>12.5</v>
      </c>
      <c r="F584" s="31">
        <v>139.75</v>
      </c>
      <c r="G584" s="31">
        <v>167</v>
      </c>
      <c r="H584" s="31">
        <v>174.5</v>
      </c>
      <c r="I584" s="31">
        <v>210</v>
      </c>
      <c r="J584" s="31">
        <v>189</v>
      </c>
      <c r="K584" s="31">
        <v>218</v>
      </c>
      <c r="L584" s="31">
        <v>201.5</v>
      </c>
      <c r="M584" s="31">
        <v>217</v>
      </c>
      <c r="N584" s="31">
        <v>251.5</v>
      </c>
      <c r="O584" s="31">
        <v>0</v>
      </c>
      <c r="P584" s="31">
        <v>0</v>
      </c>
      <c r="Q584" s="31">
        <v>0</v>
      </c>
      <c r="R584" s="31">
        <v>0</v>
      </c>
      <c r="S584" s="31">
        <v>1780.75</v>
      </c>
      <c r="T584" s="31"/>
      <c r="U584" s="31">
        <v>14.25</v>
      </c>
      <c r="V584" s="31">
        <v>149.5</v>
      </c>
      <c r="W584" s="31">
        <v>180</v>
      </c>
      <c r="X584" s="31">
        <v>179</v>
      </c>
      <c r="Y584" s="31">
        <v>195</v>
      </c>
      <c r="Z584" s="31">
        <v>231</v>
      </c>
      <c r="AA584" s="31">
        <v>203</v>
      </c>
      <c r="AB584" s="31">
        <v>229</v>
      </c>
      <c r="AC584" s="31">
        <v>210.5</v>
      </c>
      <c r="AD584" s="31">
        <v>227</v>
      </c>
      <c r="AE584" s="31">
        <v>0</v>
      </c>
      <c r="AF584" s="31">
        <v>0</v>
      </c>
      <c r="AG584" s="31">
        <v>0</v>
      </c>
      <c r="AH584" s="31">
        <v>0</v>
      </c>
      <c r="AI584" s="31">
        <v>1818.25</v>
      </c>
      <c r="AJ584" s="31"/>
      <c r="AK584" s="31">
        <v>20.75</v>
      </c>
      <c r="AL584" s="31">
        <v>144.5</v>
      </c>
      <c r="AM584" s="31">
        <v>176.5</v>
      </c>
      <c r="AN584" s="31">
        <v>186</v>
      </c>
      <c r="AO584" s="31">
        <v>195.5</v>
      </c>
      <c r="AP584" s="31">
        <v>206</v>
      </c>
      <c r="AQ584" s="31">
        <v>252</v>
      </c>
      <c r="AR584" s="31">
        <v>216.5</v>
      </c>
      <c r="AS584" s="31">
        <v>240</v>
      </c>
      <c r="AT584" s="31">
        <v>213</v>
      </c>
      <c r="AU584" s="31">
        <v>0</v>
      </c>
      <c r="AV584" s="31">
        <v>0</v>
      </c>
      <c r="AW584" s="31">
        <v>0</v>
      </c>
      <c r="AX584" s="31">
        <v>0</v>
      </c>
      <c r="AY584" s="31">
        <v>1850.75</v>
      </c>
      <c r="AZ584" s="31"/>
      <c r="BA584" s="31">
        <v>15.83</v>
      </c>
      <c r="BB584" s="31">
        <v>144.58000000000001</v>
      </c>
      <c r="BC584" s="31">
        <v>174.5</v>
      </c>
      <c r="BD584" s="31">
        <v>179.83</v>
      </c>
      <c r="BE584" s="31">
        <v>200.16</v>
      </c>
      <c r="BF584" s="31"/>
      <c r="BG584">
        <v>5925</v>
      </c>
      <c r="BJ584" s="30">
        <f t="shared" si="55"/>
        <v>1768.25</v>
      </c>
      <c r="BK584" s="30">
        <f t="shared" si="56"/>
        <v>1804</v>
      </c>
      <c r="BL584" s="30">
        <f t="shared" si="57"/>
        <v>1830</v>
      </c>
      <c r="BN584" s="30">
        <f t="shared" si="58"/>
        <v>0</v>
      </c>
      <c r="BO584" s="30">
        <f t="shared" si="59"/>
        <v>0</v>
      </c>
      <c r="BP584" s="30">
        <f t="shared" si="60"/>
        <v>0</v>
      </c>
    </row>
    <row r="585" spans="1:68" x14ac:dyDescent="0.35">
      <c r="A585" s="26" t="s">
        <v>1216</v>
      </c>
      <c r="B585" t="s">
        <v>4396</v>
      </c>
      <c r="C585" s="25" t="s">
        <v>108</v>
      </c>
      <c r="E585" s="31">
        <v>0.5</v>
      </c>
      <c r="F585" s="31">
        <v>20</v>
      </c>
      <c r="G585" s="31">
        <v>12.5</v>
      </c>
      <c r="H585" s="31">
        <v>16</v>
      </c>
      <c r="I585" s="31">
        <v>20</v>
      </c>
      <c r="J585" s="31">
        <v>13.5</v>
      </c>
      <c r="K585" s="31">
        <v>16</v>
      </c>
      <c r="L585" s="31">
        <v>19</v>
      </c>
      <c r="M585" s="31">
        <v>16</v>
      </c>
      <c r="N585" s="31">
        <v>28</v>
      </c>
      <c r="O585" s="31">
        <v>0</v>
      </c>
      <c r="P585" s="31">
        <v>0</v>
      </c>
      <c r="Q585" s="31">
        <v>0</v>
      </c>
      <c r="R585" s="31">
        <v>0</v>
      </c>
      <c r="S585" s="31">
        <v>161.5</v>
      </c>
      <c r="T585" s="31"/>
      <c r="U585" s="31">
        <v>1.5</v>
      </c>
      <c r="V585" s="31">
        <v>16</v>
      </c>
      <c r="W585" s="31">
        <v>20</v>
      </c>
      <c r="X585" s="31">
        <v>13</v>
      </c>
      <c r="Y585" s="31">
        <v>14</v>
      </c>
      <c r="Z585" s="31">
        <v>23</v>
      </c>
      <c r="AA585" s="31">
        <v>13</v>
      </c>
      <c r="AB585" s="31">
        <v>16.5</v>
      </c>
      <c r="AC585" s="31">
        <v>19</v>
      </c>
      <c r="AD585" s="31">
        <v>15.5</v>
      </c>
      <c r="AE585" s="31">
        <v>0</v>
      </c>
      <c r="AF585" s="31">
        <v>0</v>
      </c>
      <c r="AG585" s="31">
        <v>0</v>
      </c>
      <c r="AH585" s="31">
        <v>0</v>
      </c>
      <c r="AI585" s="31">
        <v>151.5</v>
      </c>
      <c r="AJ585" s="31"/>
      <c r="AK585" s="31">
        <v>1</v>
      </c>
      <c r="AL585" s="31">
        <v>11</v>
      </c>
      <c r="AM585" s="31">
        <v>18</v>
      </c>
      <c r="AN585" s="31">
        <v>19.5</v>
      </c>
      <c r="AO585" s="31">
        <v>14.5</v>
      </c>
      <c r="AP585" s="31">
        <v>15</v>
      </c>
      <c r="AQ585" s="31">
        <v>23.5</v>
      </c>
      <c r="AR585" s="31">
        <v>15</v>
      </c>
      <c r="AS585" s="31">
        <v>16</v>
      </c>
      <c r="AT585" s="31">
        <v>19.5</v>
      </c>
      <c r="AU585" s="31">
        <v>0</v>
      </c>
      <c r="AV585" s="31">
        <v>0</v>
      </c>
      <c r="AW585" s="31">
        <v>0</v>
      </c>
      <c r="AX585" s="31">
        <v>0</v>
      </c>
      <c r="AY585" s="31">
        <v>153</v>
      </c>
      <c r="AZ585" s="31"/>
      <c r="BA585" s="31">
        <v>1</v>
      </c>
      <c r="BB585" s="31">
        <v>15.66</v>
      </c>
      <c r="BC585" s="31">
        <v>16.829999999999998</v>
      </c>
      <c r="BD585" s="31">
        <v>16.16</v>
      </c>
      <c r="BE585" s="31">
        <v>16.16</v>
      </c>
      <c r="BF585" s="31"/>
      <c r="BG585">
        <v>11405</v>
      </c>
      <c r="BJ585" s="30">
        <f t="shared" ref="BJ585:BJ648" si="61">SUM(F585:R585)</f>
        <v>161</v>
      </c>
      <c r="BK585" s="30">
        <f t="shared" ref="BK585:BK648" si="62">SUM(V585:AH585)</f>
        <v>150</v>
      </c>
      <c r="BL585" s="30">
        <f t="shared" ref="BL585:BL648" si="63">SUM(AL585:AX585)</f>
        <v>152</v>
      </c>
      <c r="BN585" s="30">
        <f t="shared" ref="BN585:BN648" si="64">S585-E585-BJ585</f>
        <v>0</v>
      </c>
      <c r="BO585" s="30">
        <f t="shared" ref="BO585:BO648" si="65">AI585-U585-BK585</f>
        <v>0</v>
      </c>
      <c r="BP585" s="30">
        <f t="shared" ref="BP585:BP648" si="66">AY585-AK585-BL585</f>
        <v>0</v>
      </c>
    </row>
    <row r="586" spans="1:68" x14ac:dyDescent="0.35">
      <c r="A586" s="26" t="s">
        <v>1218</v>
      </c>
      <c r="B586" t="s">
        <v>4388</v>
      </c>
      <c r="C586" s="25" t="s">
        <v>108</v>
      </c>
      <c r="E586" s="31">
        <v>14.5</v>
      </c>
      <c r="F586" s="31">
        <v>286.5</v>
      </c>
      <c r="G586" s="31">
        <v>287.5</v>
      </c>
      <c r="H586" s="31">
        <v>291</v>
      </c>
      <c r="I586" s="31">
        <v>303</v>
      </c>
      <c r="J586" s="31">
        <v>355.5</v>
      </c>
      <c r="K586" s="31">
        <v>328</v>
      </c>
      <c r="L586" s="31">
        <v>294</v>
      </c>
      <c r="M586" s="31">
        <v>355</v>
      </c>
      <c r="N586" s="31">
        <v>371.5</v>
      </c>
      <c r="O586" s="31">
        <v>0</v>
      </c>
      <c r="P586" s="31">
        <v>0</v>
      </c>
      <c r="Q586" s="31">
        <v>0</v>
      </c>
      <c r="R586" s="31">
        <v>0</v>
      </c>
      <c r="S586" s="31">
        <v>2886.5</v>
      </c>
      <c r="T586" s="31"/>
      <c r="U586" s="31">
        <v>14.75</v>
      </c>
      <c r="V586" s="31">
        <v>304.5</v>
      </c>
      <c r="W586" s="31">
        <v>290.5</v>
      </c>
      <c r="X586" s="31">
        <v>299</v>
      </c>
      <c r="Y586" s="31">
        <v>299</v>
      </c>
      <c r="Z586" s="31">
        <v>303</v>
      </c>
      <c r="AA586" s="31">
        <v>355.5</v>
      </c>
      <c r="AB586" s="31">
        <v>331.5</v>
      </c>
      <c r="AC586" s="31">
        <v>294.5</v>
      </c>
      <c r="AD586" s="31">
        <v>353.5</v>
      </c>
      <c r="AE586" s="31">
        <v>0</v>
      </c>
      <c r="AF586" s="31">
        <v>0</v>
      </c>
      <c r="AG586" s="31">
        <v>0</v>
      </c>
      <c r="AH586" s="31">
        <v>0</v>
      </c>
      <c r="AI586" s="31">
        <v>2845.75</v>
      </c>
      <c r="AJ586" s="31"/>
      <c r="AK586" s="31">
        <v>22.5</v>
      </c>
      <c r="AL586" s="31">
        <v>270.5</v>
      </c>
      <c r="AM586" s="31">
        <v>315</v>
      </c>
      <c r="AN586" s="31">
        <v>299.5</v>
      </c>
      <c r="AO586" s="31">
        <v>310.5</v>
      </c>
      <c r="AP586" s="31">
        <v>311</v>
      </c>
      <c r="AQ586" s="31">
        <v>301</v>
      </c>
      <c r="AR586" s="31">
        <v>363.5</v>
      </c>
      <c r="AS586" s="31">
        <v>337.5</v>
      </c>
      <c r="AT586" s="31">
        <v>305</v>
      </c>
      <c r="AU586" s="31">
        <v>0</v>
      </c>
      <c r="AV586" s="31">
        <v>0</v>
      </c>
      <c r="AW586" s="31">
        <v>0</v>
      </c>
      <c r="AX586" s="31">
        <v>0</v>
      </c>
      <c r="AY586" s="31">
        <v>2836</v>
      </c>
      <c r="AZ586" s="31"/>
      <c r="BA586" s="31">
        <v>17.25</v>
      </c>
      <c r="BB586" s="31">
        <v>287.16000000000003</v>
      </c>
      <c r="BC586" s="31">
        <v>297.66000000000003</v>
      </c>
      <c r="BD586" s="31">
        <v>296.5</v>
      </c>
      <c r="BE586" s="31">
        <v>304.16000000000003</v>
      </c>
      <c r="BF586" s="31"/>
      <c r="BG586">
        <v>5031</v>
      </c>
      <c r="BJ586" s="30">
        <f t="shared" si="61"/>
        <v>2872</v>
      </c>
      <c r="BK586" s="30">
        <f t="shared" si="62"/>
        <v>2831</v>
      </c>
      <c r="BL586" s="30">
        <f t="shared" si="63"/>
        <v>2813.5</v>
      </c>
      <c r="BN586" s="30">
        <f t="shared" si="64"/>
        <v>0</v>
      </c>
      <c r="BO586" s="30">
        <f t="shared" si="65"/>
        <v>0</v>
      </c>
      <c r="BP586" s="30">
        <f t="shared" si="66"/>
        <v>0</v>
      </c>
    </row>
    <row r="587" spans="1:68" x14ac:dyDescent="0.35">
      <c r="A587" s="26" t="s">
        <v>1220</v>
      </c>
      <c r="B587" t="s">
        <v>4380</v>
      </c>
      <c r="C587" s="25" t="s">
        <v>108</v>
      </c>
      <c r="E587" s="31">
        <v>37</v>
      </c>
      <c r="F587" s="31">
        <v>354</v>
      </c>
      <c r="G587" s="31">
        <v>403.5</v>
      </c>
      <c r="H587" s="31">
        <v>390</v>
      </c>
      <c r="I587" s="31">
        <v>425</v>
      </c>
      <c r="J587" s="31">
        <v>410</v>
      </c>
      <c r="K587" s="31">
        <v>446</v>
      </c>
      <c r="L587" s="31">
        <v>440</v>
      </c>
      <c r="M587" s="31">
        <v>426.5</v>
      </c>
      <c r="N587" s="31">
        <v>465</v>
      </c>
      <c r="O587" s="31">
        <v>0</v>
      </c>
      <c r="P587" s="31">
        <v>0</v>
      </c>
      <c r="Q587" s="31">
        <v>0</v>
      </c>
      <c r="R587" s="31">
        <v>0</v>
      </c>
      <c r="S587" s="31">
        <v>3797</v>
      </c>
      <c r="T587" s="31"/>
      <c r="U587" s="31">
        <v>38.5</v>
      </c>
      <c r="V587" s="31">
        <v>364</v>
      </c>
      <c r="W587" s="31">
        <v>378.5</v>
      </c>
      <c r="X587" s="31">
        <v>400</v>
      </c>
      <c r="Y587" s="31">
        <v>391</v>
      </c>
      <c r="Z587" s="31">
        <v>427</v>
      </c>
      <c r="AA587" s="31">
        <v>402.5</v>
      </c>
      <c r="AB587" s="31">
        <v>449</v>
      </c>
      <c r="AC587" s="31">
        <v>450.5</v>
      </c>
      <c r="AD587" s="31">
        <v>421</v>
      </c>
      <c r="AE587" s="31">
        <v>0</v>
      </c>
      <c r="AF587" s="31">
        <v>0</v>
      </c>
      <c r="AG587" s="31">
        <v>0</v>
      </c>
      <c r="AH587" s="31">
        <v>0</v>
      </c>
      <c r="AI587" s="31">
        <v>3722</v>
      </c>
      <c r="AJ587" s="31"/>
      <c r="AK587" s="31">
        <v>36</v>
      </c>
      <c r="AL587" s="31">
        <v>364.5</v>
      </c>
      <c r="AM587" s="31">
        <v>394</v>
      </c>
      <c r="AN587" s="31">
        <v>382.5</v>
      </c>
      <c r="AO587" s="31">
        <v>403</v>
      </c>
      <c r="AP587" s="31">
        <v>392.5</v>
      </c>
      <c r="AQ587" s="31">
        <v>434</v>
      </c>
      <c r="AR587" s="31">
        <v>405.5</v>
      </c>
      <c r="AS587" s="31">
        <v>450</v>
      </c>
      <c r="AT587" s="31">
        <v>448</v>
      </c>
      <c r="AU587" s="31">
        <v>0</v>
      </c>
      <c r="AV587" s="31">
        <v>0</v>
      </c>
      <c r="AW587" s="31">
        <v>0</v>
      </c>
      <c r="AX587" s="31">
        <v>0</v>
      </c>
      <c r="AY587" s="31">
        <v>3710</v>
      </c>
      <c r="AZ587" s="31"/>
      <c r="BA587" s="31">
        <v>37.159999999999997</v>
      </c>
      <c r="BB587" s="31">
        <v>360.83</v>
      </c>
      <c r="BC587" s="31">
        <v>392</v>
      </c>
      <c r="BD587" s="31">
        <v>390.83</v>
      </c>
      <c r="BE587" s="31">
        <v>406.33</v>
      </c>
      <c r="BF587" s="31"/>
      <c r="BG587">
        <v>5530</v>
      </c>
      <c r="BJ587" s="30">
        <f t="shared" si="61"/>
        <v>3760</v>
      </c>
      <c r="BK587" s="30">
        <f t="shared" si="62"/>
        <v>3683.5</v>
      </c>
      <c r="BL587" s="30">
        <f t="shared" si="63"/>
        <v>3674</v>
      </c>
      <c r="BN587" s="30">
        <f t="shared" si="64"/>
        <v>0</v>
      </c>
      <c r="BO587" s="30">
        <f t="shared" si="65"/>
        <v>0</v>
      </c>
      <c r="BP587" s="30">
        <f t="shared" si="66"/>
        <v>0</v>
      </c>
    </row>
    <row r="588" spans="1:68" x14ac:dyDescent="0.35">
      <c r="A588" s="26" t="s">
        <v>1222</v>
      </c>
      <c r="B588" t="s">
        <v>4372</v>
      </c>
      <c r="C588" s="25" t="s">
        <v>119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897.5</v>
      </c>
      <c r="P588" s="31">
        <v>920</v>
      </c>
      <c r="Q588" s="31">
        <v>960.5</v>
      </c>
      <c r="R588" s="31">
        <v>901.5</v>
      </c>
      <c r="S588" s="31">
        <v>3679.5</v>
      </c>
      <c r="T588" s="31"/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0</v>
      </c>
      <c r="AE588" s="31">
        <v>889</v>
      </c>
      <c r="AF588" s="31">
        <v>886.5</v>
      </c>
      <c r="AG588" s="31">
        <v>917.5</v>
      </c>
      <c r="AH588" s="31">
        <v>974</v>
      </c>
      <c r="AI588" s="31">
        <v>3667</v>
      </c>
      <c r="AJ588" s="31"/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  <c r="AT588" s="31">
        <v>0</v>
      </c>
      <c r="AU588" s="31">
        <v>816.5</v>
      </c>
      <c r="AV588" s="31">
        <v>887.5</v>
      </c>
      <c r="AW588" s="31">
        <v>882.5</v>
      </c>
      <c r="AX588" s="31">
        <v>951.5</v>
      </c>
      <c r="AY588" s="31">
        <v>3538</v>
      </c>
      <c r="AZ588" s="31"/>
      <c r="BA588" s="31">
        <v>0</v>
      </c>
      <c r="BB588" s="31">
        <v>0</v>
      </c>
      <c r="BC588" s="31">
        <v>0</v>
      </c>
      <c r="BD588" s="31">
        <v>0</v>
      </c>
      <c r="BE588" s="31">
        <v>0</v>
      </c>
      <c r="BF588" s="31"/>
      <c r="BG588">
        <v>13561</v>
      </c>
      <c r="BJ588" s="30">
        <f t="shared" si="61"/>
        <v>3679.5</v>
      </c>
      <c r="BK588" s="30">
        <f t="shared" si="62"/>
        <v>3667</v>
      </c>
      <c r="BL588" s="30">
        <f t="shared" si="63"/>
        <v>3538</v>
      </c>
      <c r="BN588" s="30">
        <f t="shared" si="64"/>
        <v>0</v>
      </c>
      <c r="BO588" s="30">
        <f t="shared" si="65"/>
        <v>0</v>
      </c>
      <c r="BP588" s="30">
        <f t="shared" si="66"/>
        <v>0</v>
      </c>
    </row>
    <row r="589" spans="1:68" x14ac:dyDescent="0.35">
      <c r="A589" s="26" t="s">
        <v>1224</v>
      </c>
      <c r="B589" t="s">
        <v>4362</v>
      </c>
      <c r="C589" s="25" t="s">
        <v>108</v>
      </c>
      <c r="E589" s="31">
        <v>8.5</v>
      </c>
      <c r="F589" s="31">
        <v>81</v>
      </c>
      <c r="G589" s="31">
        <v>66.5</v>
      </c>
      <c r="H589" s="31">
        <v>63</v>
      </c>
      <c r="I589" s="31">
        <v>80.5</v>
      </c>
      <c r="J589" s="31">
        <v>102</v>
      </c>
      <c r="K589" s="31">
        <v>87</v>
      </c>
      <c r="L589" s="31">
        <v>77.5</v>
      </c>
      <c r="M589" s="31">
        <v>78.5</v>
      </c>
      <c r="N589" s="31">
        <v>75.5</v>
      </c>
      <c r="O589" s="31">
        <v>0</v>
      </c>
      <c r="P589" s="31">
        <v>0</v>
      </c>
      <c r="Q589" s="31">
        <v>0</v>
      </c>
      <c r="R589" s="31">
        <v>0</v>
      </c>
      <c r="S589" s="31">
        <v>720</v>
      </c>
      <c r="T589" s="31"/>
      <c r="U589" s="31">
        <v>7</v>
      </c>
      <c r="V589" s="31">
        <v>71.5</v>
      </c>
      <c r="W589" s="31">
        <v>72.5</v>
      </c>
      <c r="X589" s="31">
        <v>65.5</v>
      </c>
      <c r="Y589" s="31">
        <v>63.5</v>
      </c>
      <c r="Z589" s="31">
        <v>76.5</v>
      </c>
      <c r="AA589" s="31">
        <v>99.5</v>
      </c>
      <c r="AB589" s="31">
        <v>84</v>
      </c>
      <c r="AC589" s="31">
        <v>69.5</v>
      </c>
      <c r="AD589" s="31">
        <v>78</v>
      </c>
      <c r="AE589" s="31">
        <v>0</v>
      </c>
      <c r="AF589" s="31">
        <v>0</v>
      </c>
      <c r="AG589" s="31">
        <v>0</v>
      </c>
      <c r="AH589" s="31">
        <v>0</v>
      </c>
      <c r="AI589" s="31">
        <v>687.5</v>
      </c>
      <c r="AJ589" s="31"/>
      <c r="AK589" s="31">
        <v>8.25</v>
      </c>
      <c r="AL589" s="31">
        <v>53</v>
      </c>
      <c r="AM589" s="31">
        <v>61</v>
      </c>
      <c r="AN589" s="31">
        <v>67.5</v>
      </c>
      <c r="AO589" s="31">
        <v>61.5</v>
      </c>
      <c r="AP589" s="31">
        <v>70</v>
      </c>
      <c r="AQ589" s="31">
        <v>76.5</v>
      </c>
      <c r="AR589" s="31">
        <v>100.5</v>
      </c>
      <c r="AS589" s="31">
        <v>87.5</v>
      </c>
      <c r="AT589" s="31">
        <v>70.5</v>
      </c>
      <c r="AU589" s="31">
        <v>0</v>
      </c>
      <c r="AV589" s="31">
        <v>0</v>
      </c>
      <c r="AW589" s="31">
        <v>0</v>
      </c>
      <c r="AX589" s="31">
        <v>0</v>
      </c>
      <c r="AY589" s="31">
        <v>656.25</v>
      </c>
      <c r="AZ589" s="31"/>
      <c r="BA589" s="31">
        <v>7.91</v>
      </c>
      <c r="BB589" s="31">
        <v>68.5</v>
      </c>
      <c r="BC589" s="31">
        <v>66.66</v>
      </c>
      <c r="BD589" s="31">
        <v>65.33</v>
      </c>
      <c r="BE589" s="31">
        <v>68.5</v>
      </c>
      <c r="BF589" s="31"/>
      <c r="BG589">
        <v>6403</v>
      </c>
      <c r="BJ589" s="30">
        <f t="shared" si="61"/>
        <v>711.5</v>
      </c>
      <c r="BK589" s="30">
        <f t="shared" si="62"/>
        <v>680.5</v>
      </c>
      <c r="BL589" s="30">
        <f t="shared" si="63"/>
        <v>648</v>
      </c>
      <c r="BN589" s="30">
        <f t="shared" si="64"/>
        <v>0</v>
      </c>
      <c r="BO589" s="30">
        <f t="shared" si="65"/>
        <v>0</v>
      </c>
      <c r="BP589" s="30">
        <f t="shared" si="66"/>
        <v>0</v>
      </c>
    </row>
    <row r="590" spans="1:68" x14ac:dyDescent="0.35">
      <c r="A590" s="26" t="s">
        <v>1226</v>
      </c>
      <c r="B590" t="s">
        <v>4354</v>
      </c>
      <c r="C590" s="25" t="s">
        <v>119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395.5</v>
      </c>
      <c r="P590" s="31">
        <v>399.5</v>
      </c>
      <c r="Q590" s="31">
        <v>403.5</v>
      </c>
      <c r="R590" s="31">
        <v>437</v>
      </c>
      <c r="S590" s="31">
        <v>1635.5</v>
      </c>
      <c r="T590" s="31"/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1">
        <v>0</v>
      </c>
      <c r="AE590" s="31">
        <v>388.5</v>
      </c>
      <c r="AF590" s="31">
        <v>397.5</v>
      </c>
      <c r="AG590" s="31">
        <v>401.5</v>
      </c>
      <c r="AH590" s="31">
        <v>415.5</v>
      </c>
      <c r="AI590" s="31">
        <v>1603</v>
      </c>
      <c r="AJ590" s="31"/>
      <c r="AK590" s="31">
        <v>0</v>
      </c>
      <c r="AL590" s="31">
        <v>0</v>
      </c>
      <c r="AM590" s="31">
        <v>0</v>
      </c>
      <c r="AN590" s="31">
        <v>0</v>
      </c>
      <c r="AO590" s="31">
        <v>0</v>
      </c>
      <c r="AP590" s="31">
        <v>0</v>
      </c>
      <c r="AQ590" s="31">
        <v>0</v>
      </c>
      <c r="AR590" s="31">
        <v>0</v>
      </c>
      <c r="AS590" s="31">
        <v>0</v>
      </c>
      <c r="AT590" s="31">
        <v>0</v>
      </c>
      <c r="AU590" s="31">
        <v>368.5</v>
      </c>
      <c r="AV590" s="31">
        <v>380</v>
      </c>
      <c r="AW590" s="31">
        <v>389</v>
      </c>
      <c r="AX590" s="31">
        <v>414.5</v>
      </c>
      <c r="AY590" s="31">
        <v>1552</v>
      </c>
      <c r="AZ590" s="31"/>
      <c r="BA590" s="31">
        <v>0</v>
      </c>
      <c r="BB590" s="31">
        <v>0</v>
      </c>
      <c r="BC590" s="31">
        <v>0</v>
      </c>
      <c r="BD590" s="31">
        <v>0</v>
      </c>
      <c r="BE590" s="31">
        <v>0</v>
      </c>
      <c r="BF590" s="31"/>
      <c r="BG590">
        <v>11176</v>
      </c>
      <c r="BJ590" s="30">
        <f t="shared" si="61"/>
        <v>1635.5</v>
      </c>
      <c r="BK590" s="30">
        <f t="shared" si="62"/>
        <v>1603</v>
      </c>
      <c r="BL590" s="30">
        <f t="shared" si="63"/>
        <v>1552</v>
      </c>
      <c r="BN590" s="30">
        <f t="shared" si="64"/>
        <v>0</v>
      </c>
      <c r="BO590" s="30">
        <f t="shared" si="65"/>
        <v>0</v>
      </c>
      <c r="BP590" s="30">
        <f t="shared" si="66"/>
        <v>0</v>
      </c>
    </row>
    <row r="591" spans="1:68" x14ac:dyDescent="0.35">
      <c r="A591" s="26" t="s">
        <v>1228</v>
      </c>
      <c r="B591" t="s">
        <v>4345</v>
      </c>
      <c r="C591" s="25" t="s">
        <v>10</v>
      </c>
      <c r="E591" s="31">
        <v>55</v>
      </c>
      <c r="F591" s="31">
        <v>476.5</v>
      </c>
      <c r="G591" s="31">
        <v>471</v>
      </c>
      <c r="H591" s="31">
        <v>497.5</v>
      </c>
      <c r="I591" s="31">
        <v>530</v>
      </c>
      <c r="J591" s="31">
        <v>534</v>
      </c>
      <c r="K591" s="31">
        <v>577</v>
      </c>
      <c r="L591" s="31">
        <v>536.5</v>
      </c>
      <c r="M591" s="31">
        <v>560.5</v>
      </c>
      <c r="N591" s="31">
        <v>560</v>
      </c>
      <c r="O591" s="31">
        <v>557</v>
      </c>
      <c r="P591" s="31">
        <v>524</v>
      </c>
      <c r="Q591" s="31">
        <v>590</v>
      </c>
      <c r="R591" s="31">
        <v>516.5</v>
      </c>
      <c r="S591" s="31">
        <v>6985.5</v>
      </c>
      <c r="T591" s="31"/>
      <c r="U591" s="31">
        <v>67.5</v>
      </c>
      <c r="V591" s="31">
        <v>451</v>
      </c>
      <c r="W591" s="31">
        <v>476.5</v>
      </c>
      <c r="X591" s="31">
        <v>468</v>
      </c>
      <c r="Y591" s="31">
        <v>484</v>
      </c>
      <c r="Z591" s="31">
        <v>523.5</v>
      </c>
      <c r="AA591" s="31">
        <v>532.5</v>
      </c>
      <c r="AB591" s="31">
        <v>582.5</v>
      </c>
      <c r="AC591" s="31">
        <v>539.5</v>
      </c>
      <c r="AD591" s="31">
        <v>564</v>
      </c>
      <c r="AE591" s="31">
        <v>572.5</v>
      </c>
      <c r="AF591" s="31">
        <v>566.5</v>
      </c>
      <c r="AG591" s="31">
        <v>526</v>
      </c>
      <c r="AH591" s="31">
        <v>605</v>
      </c>
      <c r="AI591" s="31">
        <v>6959</v>
      </c>
      <c r="AJ591" s="31"/>
      <c r="AK591" s="31">
        <v>62.5</v>
      </c>
      <c r="AL591" s="31">
        <v>451</v>
      </c>
      <c r="AM591" s="31">
        <v>450</v>
      </c>
      <c r="AN591" s="31">
        <v>473</v>
      </c>
      <c r="AO591" s="31">
        <v>460</v>
      </c>
      <c r="AP591" s="31">
        <v>476.5</v>
      </c>
      <c r="AQ591" s="31">
        <v>519</v>
      </c>
      <c r="AR591" s="31">
        <v>525</v>
      </c>
      <c r="AS591" s="31">
        <v>568</v>
      </c>
      <c r="AT591" s="31">
        <v>536</v>
      </c>
      <c r="AU591" s="31">
        <v>548</v>
      </c>
      <c r="AV591" s="31">
        <v>563.5</v>
      </c>
      <c r="AW591" s="31">
        <v>564.5</v>
      </c>
      <c r="AX591" s="31">
        <v>555</v>
      </c>
      <c r="AY591" s="31">
        <v>6752</v>
      </c>
      <c r="AZ591" s="31"/>
      <c r="BA591" s="31">
        <v>61.66</v>
      </c>
      <c r="BB591" s="31">
        <v>459.5</v>
      </c>
      <c r="BC591" s="31">
        <v>465.83</v>
      </c>
      <c r="BD591" s="31">
        <v>479.5</v>
      </c>
      <c r="BE591" s="31">
        <v>491.33</v>
      </c>
      <c r="BF591" s="31"/>
      <c r="BG591">
        <v>3907</v>
      </c>
      <c r="BJ591" s="30">
        <f t="shared" si="61"/>
        <v>6930.5</v>
      </c>
      <c r="BK591" s="30">
        <f t="shared" si="62"/>
        <v>6891.5</v>
      </c>
      <c r="BL591" s="30">
        <f t="shared" si="63"/>
        <v>6689.5</v>
      </c>
      <c r="BN591" s="30">
        <f t="shared" si="64"/>
        <v>0</v>
      </c>
      <c r="BO591" s="30">
        <f t="shared" si="65"/>
        <v>0</v>
      </c>
      <c r="BP591" s="30">
        <f t="shared" si="66"/>
        <v>0</v>
      </c>
    </row>
    <row r="592" spans="1:68" x14ac:dyDescent="0.35">
      <c r="A592" s="26" t="s">
        <v>1230</v>
      </c>
      <c r="B592" t="s">
        <v>4336</v>
      </c>
      <c r="C592" s="25" t="s">
        <v>119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745.5</v>
      </c>
      <c r="P592" s="31">
        <v>639</v>
      </c>
      <c r="Q592" s="31">
        <v>669</v>
      </c>
      <c r="R592" s="31">
        <v>645.5</v>
      </c>
      <c r="S592" s="31">
        <v>2699</v>
      </c>
      <c r="T592" s="31"/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650.5</v>
      </c>
      <c r="AF592" s="31">
        <v>733.5</v>
      </c>
      <c r="AG592" s="31">
        <v>639.5</v>
      </c>
      <c r="AH592" s="31">
        <v>666</v>
      </c>
      <c r="AI592" s="31">
        <v>2689.5</v>
      </c>
      <c r="AJ592" s="31"/>
      <c r="AK592" s="31">
        <v>0</v>
      </c>
      <c r="AL592" s="31">
        <v>0</v>
      </c>
      <c r="AM592" s="31">
        <v>0</v>
      </c>
      <c r="AN592" s="31">
        <v>0</v>
      </c>
      <c r="AO592" s="31">
        <v>0</v>
      </c>
      <c r="AP592" s="31">
        <v>0</v>
      </c>
      <c r="AQ592" s="31">
        <v>0</v>
      </c>
      <c r="AR592" s="31">
        <v>0</v>
      </c>
      <c r="AS592" s="31">
        <v>0</v>
      </c>
      <c r="AT592" s="31">
        <v>0</v>
      </c>
      <c r="AU592" s="31">
        <v>608</v>
      </c>
      <c r="AV592" s="31">
        <v>655.5</v>
      </c>
      <c r="AW592" s="31">
        <v>723.5</v>
      </c>
      <c r="AX592" s="31">
        <v>626</v>
      </c>
      <c r="AY592" s="31">
        <v>2613</v>
      </c>
      <c r="AZ592" s="31"/>
      <c r="BA592" s="31">
        <v>0</v>
      </c>
      <c r="BB592" s="31">
        <v>0</v>
      </c>
      <c r="BC592" s="31">
        <v>0</v>
      </c>
      <c r="BD592" s="31">
        <v>0</v>
      </c>
      <c r="BE592" s="31">
        <v>0</v>
      </c>
      <c r="BF592" s="31"/>
      <c r="BG592">
        <v>11996</v>
      </c>
      <c r="BJ592" s="30">
        <f t="shared" si="61"/>
        <v>2699</v>
      </c>
      <c r="BK592" s="30">
        <f t="shared" si="62"/>
        <v>2689.5</v>
      </c>
      <c r="BL592" s="30">
        <f t="shared" si="63"/>
        <v>2613</v>
      </c>
      <c r="BN592" s="30">
        <f t="shared" si="64"/>
        <v>0</v>
      </c>
      <c r="BO592" s="30">
        <f t="shared" si="65"/>
        <v>0</v>
      </c>
      <c r="BP592" s="30">
        <f t="shared" si="66"/>
        <v>0</v>
      </c>
    </row>
    <row r="593" spans="1:68" x14ac:dyDescent="0.35">
      <c r="A593" s="26" t="s">
        <v>1232</v>
      </c>
      <c r="B593" t="s">
        <v>4326</v>
      </c>
      <c r="C593" s="25" t="s">
        <v>10</v>
      </c>
      <c r="E593" s="31">
        <v>32.25</v>
      </c>
      <c r="F593" s="31">
        <v>134.5</v>
      </c>
      <c r="G593" s="31">
        <v>315.5</v>
      </c>
      <c r="H593" s="31">
        <v>334</v>
      </c>
      <c r="I593" s="31">
        <v>402</v>
      </c>
      <c r="J593" s="31">
        <v>366.5</v>
      </c>
      <c r="K593" s="31">
        <v>358.5</v>
      </c>
      <c r="L593" s="31">
        <v>386.5</v>
      </c>
      <c r="M593" s="31">
        <v>350.5</v>
      </c>
      <c r="N593" s="31">
        <v>392</v>
      </c>
      <c r="O593" s="31">
        <v>356.5</v>
      </c>
      <c r="P593" s="31">
        <v>365</v>
      </c>
      <c r="Q593" s="31">
        <v>321.5</v>
      </c>
      <c r="R593" s="31">
        <v>338</v>
      </c>
      <c r="S593" s="31">
        <v>4453.25</v>
      </c>
      <c r="T593" s="31"/>
      <c r="U593" s="31">
        <v>39.5</v>
      </c>
      <c r="V593" s="31">
        <v>156</v>
      </c>
      <c r="W593" s="31">
        <v>312.5</v>
      </c>
      <c r="X593" s="31">
        <v>315</v>
      </c>
      <c r="Y593" s="31">
        <v>325.5</v>
      </c>
      <c r="Z593" s="31">
        <v>389</v>
      </c>
      <c r="AA593" s="31">
        <v>368</v>
      </c>
      <c r="AB593" s="31">
        <v>359</v>
      </c>
      <c r="AC593" s="31">
        <v>386</v>
      </c>
      <c r="AD593" s="31">
        <v>348.5</v>
      </c>
      <c r="AE593" s="31">
        <v>380</v>
      </c>
      <c r="AF593" s="31">
        <v>375</v>
      </c>
      <c r="AG593" s="31">
        <v>313.5</v>
      </c>
      <c r="AH593" s="31">
        <v>335</v>
      </c>
      <c r="AI593" s="31">
        <v>4402.5</v>
      </c>
      <c r="AJ593" s="31"/>
      <c r="AK593" s="31">
        <v>39.5</v>
      </c>
      <c r="AL593" s="31">
        <v>138.5</v>
      </c>
      <c r="AM593" s="31">
        <v>320.5</v>
      </c>
      <c r="AN593" s="31">
        <v>312.5</v>
      </c>
      <c r="AO593" s="31">
        <v>320</v>
      </c>
      <c r="AP593" s="31">
        <v>329.5</v>
      </c>
      <c r="AQ593" s="31">
        <v>382.5</v>
      </c>
      <c r="AR593" s="31">
        <v>366</v>
      </c>
      <c r="AS593" s="31">
        <v>342.5</v>
      </c>
      <c r="AT593" s="31">
        <v>378</v>
      </c>
      <c r="AU593" s="31">
        <v>371</v>
      </c>
      <c r="AV593" s="31">
        <v>371.5</v>
      </c>
      <c r="AW593" s="31">
        <v>330.5</v>
      </c>
      <c r="AX593" s="31">
        <v>311.5</v>
      </c>
      <c r="AY593" s="31">
        <v>4314</v>
      </c>
      <c r="AZ593" s="31"/>
      <c r="BA593" s="31">
        <v>37.08</v>
      </c>
      <c r="BB593" s="31">
        <v>143</v>
      </c>
      <c r="BC593" s="31">
        <v>316.16000000000003</v>
      </c>
      <c r="BD593" s="31">
        <v>320.5</v>
      </c>
      <c r="BE593" s="31">
        <v>349.16</v>
      </c>
      <c r="BF593" s="31"/>
      <c r="BG593">
        <v>4849</v>
      </c>
      <c r="BJ593" s="30">
        <f t="shared" si="61"/>
        <v>4421</v>
      </c>
      <c r="BK593" s="30">
        <f t="shared" si="62"/>
        <v>4363</v>
      </c>
      <c r="BL593" s="30">
        <f t="shared" si="63"/>
        <v>4274.5</v>
      </c>
      <c r="BN593" s="30">
        <f t="shared" si="64"/>
        <v>0</v>
      </c>
      <c r="BO593" s="30">
        <f t="shared" si="65"/>
        <v>0</v>
      </c>
      <c r="BP593" s="30">
        <f t="shared" si="66"/>
        <v>0</v>
      </c>
    </row>
    <row r="594" spans="1:68" x14ac:dyDescent="0.35">
      <c r="A594" s="26" t="s">
        <v>1234</v>
      </c>
      <c r="B594" t="s">
        <v>4317</v>
      </c>
      <c r="C594" s="25" t="s">
        <v>119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486.5</v>
      </c>
      <c r="P594" s="31">
        <v>552.5</v>
      </c>
      <c r="Q594" s="31">
        <v>502</v>
      </c>
      <c r="R594" s="31">
        <v>448.5</v>
      </c>
      <c r="S594" s="31">
        <v>1989.5</v>
      </c>
      <c r="T594" s="31"/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545.5</v>
      </c>
      <c r="AF594" s="31">
        <v>493</v>
      </c>
      <c r="AG594" s="31">
        <v>531</v>
      </c>
      <c r="AH594" s="31">
        <v>470</v>
      </c>
      <c r="AI594" s="31">
        <v>2039.5</v>
      </c>
      <c r="AJ594" s="31"/>
      <c r="AK594" s="31">
        <v>0</v>
      </c>
      <c r="AL594" s="31">
        <v>0</v>
      </c>
      <c r="AM594" s="31">
        <v>0</v>
      </c>
      <c r="AN594" s="31">
        <v>0</v>
      </c>
      <c r="AO594" s="31">
        <v>0</v>
      </c>
      <c r="AP594" s="31">
        <v>0</v>
      </c>
      <c r="AQ594" s="31">
        <v>0</v>
      </c>
      <c r="AR594" s="31">
        <v>0</v>
      </c>
      <c r="AS594" s="31">
        <v>0</v>
      </c>
      <c r="AT594" s="31">
        <v>0</v>
      </c>
      <c r="AU594" s="31">
        <v>536</v>
      </c>
      <c r="AV594" s="31">
        <v>548.5</v>
      </c>
      <c r="AW594" s="31">
        <v>470</v>
      </c>
      <c r="AX594" s="31">
        <v>517</v>
      </c>
      <c r="AY594" s="31">
        <v>2071.5</v>
      </c>
      <c r="AZ594" s="31"/>
      <c r="BA594" s="31">
        <v>0</v>
      </c>
      <c r="BB594" s="31">
        <v>0</v>
      </c>
      <c r="BC594" s="31">
        <v>0</v>
      </c>
      <c r="BD594" s="31">
        <v>0</v>
      </c>
      <c r="BE594" s="31">
        <v>0</v>
      </c>
      <c r="BF594" s="31"/>
      <c r="BG594">
        <v>2003</v>
      </c>
      <c r="BJ594" s="30">
        <f t="shared" si="61"/>
        <v>1989.5</v>
      </c>
      <c r="BK594" s="30">
        <f t="shared" si="62"/>
        <v>2039.5</v>
      </c>
      <c r="BL594" s="30">
        <f t="shared" si="63"/>
        <v>2071.5</v>
      </c>
      <c r="BN594" s="30">
        <f t="shared" si="64"/>
        <v>0</v>
      </c>
      <c r="BO594" s="30">
        <f t="shared" si="65"/>
        <v>0</v>
      </c>
      <c r="BP594" s="30">
        <f t="shared" si="66"/>
        <v>0</v>
      </c>
    </row>
    <row r="595" spans="1:68" x14ac:dyDescent="0.35">
      <c r="A595" s="26" t="s">
        <v>1236</v>
      </c>
      <c r="B595" t="s">
        <v>4308</v>
      </c>
      <c r="C595" s="25" t="s">
        <v>119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1051.5</v>
      </c>
      <c r="P595" s="31">
        <v>1000</v>
      </c>
      <c r="Q595" s="31">
        <v>1016</v>
      </c>
      <c r="R595" s="31">
        <v>1049.5</v>
      </c>
      <c r="S595" s="31">
        <v>4117</v>
      </c>
      <c r="T595" s="31"/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0</v>
      </c>
      <c r="AD595" s="31">
        <v>0</v>
      </c>
      <c r="AE595" s="31">
        <v>1051.5</v>
      </c>
      <c r="AF595" s="31">
        <v>987</v>
      </c>
      <c r="AG595" s="31">
        <v>1000.5</v>
      </c>
      <c r="AH595" s="31">
        <v>989</v>
      </c>
      <c r="AI595" s="31">
        <v>4028</v>
      </c>
      <c r="AJ595" s="31"/>
      <c r="AK595" s="31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31">
        <v>0</v>
      </c>
      <c r="AR595" s="31">
        <v>0</v>
      </c>
      <c r="AS595" s="31">
        <v>0</v>
      </c>
      <c r="AT595" s="31">
        <v>0</v>
      </c>
      <c r="AU595" s="31">
        <v>1057.5</v>
      </c>
      <c r="AV595" s="31">
        <v>927.5</v>
      </c>
      <c r="AW595" s="31">
        <v>962</v>
      </c>
      <c r="AX595" s="31">
        <v>953.5</v>
      </c>
      <c r="AY595" s="31">
        <v>3900.5</v>
      </c>
      <c r="AZ595" s="31"/>
      <c r="BA595" s="31">
        <v>0</v>
      </c>
      <c r="BB595" s="31">
        <v>0</v>
      </c>
      <c r="BC595" s="31">
        <v>0</v>
      </c>
      <c r="BD595" s="31">
        <v>0</v>
      </c>
      <c r="BE595" s="31">
        <v>0</v>
      </c>
      <c r="BF595" s="31"/>
      <c r="BG595">
        <v>5038</v>
      </c>
      <c r="BJ595" s="30">
        <f t="shared" si="61"/>
        <v>4117</v>
      </c>
      <c r="BK595" s="30">
        <f t="shared" si="62"/>
        <v>4028</v>
      </c>
      <c r="BL595" s="30">
        <f t="shared" si="63"/>
        <v>3900.5</v>
      </c>
      <c r="BN595" s="30">
        <f t="shared" si="64"/>
        <v>0</v>
      </c>
      <c r="BO595" s="30">
        <f t="shared" si="65"/>
        <v>0</v>
      </c>
      <c r="BP595" s="30">
        <f t="shared" si="66"/>
        <v>0</v>
      </c>
    </row>
    <row r="596" spans="1:68" x14ac:dyDescent="0.35">
      <c r="A596" s="26" t="s">
        <v>1238</v>
      </c>
      <c r="B596" t="s">
        <v>4299</v>
      </c>
      <c r="C596" s="25" t="s">
        <v>119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444.5</v>
      </c>
      <c r="P596" s="31">
        <v>453.5</v>
      </c>
      <c r="Q596" s="31">
        <v>476.5</v>
      </c>
      <c r="R596" s="31">
        <v>469</v>
      </c>
      <c r="S596" s="31">
        <v>1843.5</v>
      </c>
      <c r="T596" s="31"/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0</v>
      </c>
      <c r="AD596" s="31">
        <v>0</v>
      </c>
      <c r="AE596" s="31">
        <v>478</v>
      </c>
      <c r="AF596" s="31">
        <v>444.5</v>
      </c>
      <c r="AG596" s="31">
        <v>458</v>
      </c>
      <c r="AH596" s="31">
        <v>479</v>
      </c>
      <c r="AI596" s="31">
        <v>1859.5</v>
      </c>
      <c r="AJ596" s="31"/>
      <c r="AK596" s="31">
        <v>0</v>
      </c>
      <c r="AL596" s="31">
        <v>0</v>
      </c>
      <c r="AM596" s="31">
        <v>0</v>
      </c>
      <c r="AN596" s="31">
        <v>0</v>
      </c>
      <c r="AO596" s="31">
        <v>0</v>
      </c>
      <c r="AP596" s="31">
        <v>0</v>
      </c>
      <c r="AQ596" s="31">
        <v>0</v>
      </c>
      <c r="AR596" s="31">
        <v>0</v>
      </c>
      <c r="AS596" s="31">
        <v>0</v>
      </c>
      <c r="AT596" s="31">
        <v>0</v>
      </c>
      <c r="AU596" s="31">
        <v>439</v>
      </c>
      <c r="AV596" s="31">
        <v>469.5</v>
      </c>
      <c r="AW596" s="31">
        <v>438</v>
      </c>
      <c r="AX596" s="31">
        <v>445.5</v>
      </c>
      <c r="AY596" s="31">
        <v>1792</v>
      </c>
      <c r="AZ596" s="31"/>
      <c r="BA596" s="31">
        <v>0</v>
      </c>
      <c r="BB596" s="31">
        <v>0</v>
      </c>
      <c r="BC596" s="31">
        <v>0</v>
      </c>
      <c r="BD596" s="31">
        <v>0</v>
      </c>
      <c r="BE596" s="31">
        <v>0</v>
      </c>
      <c r="BF596" s="31"/>
      <c r="BG596">
        <v>11300</v>
      </c>
      <c r="BJ596" s="30">
        <f t="shared" si="61"/>
        <v>1843.5</v>
      </c>
      <c r="BK596" s="30">
        <f t="shared" si="62"/>
        <v>1859.5</v>
      </c>
      <c r="BL596" s="30">
        <f t="shared" si="63"/>
        <v>1792</v>
      </c>
      <c r="BN596" s="30">
        <f t="shared" si="64"/>
        <v>0</v>
      </c>
      <c r="BO596" s="30">
        <f t="shared" si="65"/>
        <v>0</v>
      </c>
      <c r="BP596" s="30">
        <f t="shared" si="66"/>
        <v>0</v>
      </c>
    </row>
    <row r="597" spans="1:68" x14ac:dyDescent="0.35">
      <c r="A597" s="26" t="s">
        <v>1240</v>
      </c>
      <c r="B597" t="s">
        <v>4290</v>
      </c>
      <c r="C597" s="25" t="s">
        <v>119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1065.5</v>
      </c>
      <c r="P597" s="31">
        <v>1027</v>
      </c>
      <c r="Q597" s="31">
        <v>1079.5</v>
      </c>
      <c r="R597" s="31">
        <v>1060.5</v>
      </c>
      <c r="S597" s="31">
        <v>4232.5</v>
      </c>
      <c r="T597" s="31"/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0</v>
      </c>
      <c r="AE597" s="31">
        <v>1088.5</v>
      </c>
      <c r="AF597" s="31">
        <v>1078.5</v>
      </c>
      <c r="AG597" s="31">
        <v>1031</v>
      </c>
      <c r="AH597" s="31">
        <v>1084</v>
      </c>
      <c r="AI597" s="31">
        <v>4282</v>
      </c>
      <c r="AJ597" s="31"/>
      <c r="AK597" s="31">
        <v>0</v>
      </c>
      <c r="AL597" s="31">
        <v>0</v>
      </c>
      <c r="AM597" s="31">
        <v>0</v>
      </c>
      <c r="AN597" s="31">
        <v>0</v>
      </c>
      <c r="AO597" s="31">
        <v>0</v>
      </c>
      <c r="AP597" s="31">
        <v>0</v>
      </c>
      <c r="AQ597" s="31">
        <v>0</v>
      </c>
      <c r="AR597" s="31">
        <v>0</v>
      </c>
      <c r="AS597" s="31">
        <v>0</v>
      </c>
      <c r="AT597" s="31">
        <v>0</v>
      </c>
      <c r="AU597" s="31">
        <v>1092</v>
      </c>
      <c r="AV597" s="31">
        <v>1093</v>
      </c>
      <c r="AW597" s="31">
        <v>1070.5</v>
      </c>
      <c r="AX597" s="31">
        <v>1037</v>
      </c>
      <c r="AY597" s="31">
        <v>4292.5</v>
      </c>
      <c r="AZ597" s="31"/>
      <c r="BA597" s="31">
        <v>0</v>
      </c>
      <c r="BB597" s="31">
        <v>0</v>
      </c>
      <c r="BC597" s="31">
        <v>0</v>
      </c>
      <c r="BD597" s="31">
        <v>0</v>
      </c>
      <c r="BE597" s="31">
        <v>0</v>
      </c>
      <c r="BF597" s="31"/>
      <c r="BG597">
        <v>6542</v>
      </c>
      <c r="BJ597" s="30">
        <f t="shared" si="61"/>
        <v>4232.5</v>
      </c>
      <c r="BK597" s="30">
        <f t="shared" si="62"/>
        <v>4282</v>
      </c>
      <c r="BL597" s="30">
        <f t="shared" si="63"/>
        <v>4292.5</v>
      </c>
      <c r="BN597" s="30">
        <f t="shared" si="64"/>
        <v>0</v>
      </c>
      <c r="BO597" s="30">
        <f t="shared" si="65"/>
        <v>0</v>
      </c>
      <c r="BP597" s="30">
        <f t="shared" si="66"/>
        <v>0</v>
      </c>
    </row>
    <row r="598" spans="1:68" x14ac:dyDescent="0.35">
      <c r="A598" s="26" t="s">
        <v>1242</v>
      </c>
      <c r="B598" t="s">
        <v>4281</v>
      </c>
      <c r="C598" s="25" t="s">
        <v>119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665.5</v>
      </c>
      <c r="P598" s="31">
        <v>632</v>
      </c>
      <c r="Q598" s="31">
        <v>638</v>
      </c>
      <c r="R598" s="31">
        <v>679.5</v>
      </c>
      <c r="S598" s="31">
        <v>2615</v>
      </c>
      <c r="T598" s="31"/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0</v>
      </c>
      <c r="AE598" s="31">
        <v>659</v>
      </c>
      <c r="AF598" s="31">
        <v>670.5</v>
      </c>
      <c r="AG598" s="31">
        <v>611</v>
      </c>
      <c r="AH598" s="31">
        <v>661.5</v>
      </c>
      <c r="AI598" s="31">
        <v>2602</v>
      </c>
      <c r="AJ598" s="31"/>
      <c r="AK598" s="31">
        <v>0</v>
      </c>
      <c r="AL598" s="31">
        <v>0</v>
      </c>
      <c r="AM598" s="31">
        <v>0</v>
      </c>
      <c r="AN598" s="31">
        <v>0</v>
      </c>
      <c r="AO598" s="31">
        <v>0</v>
      </c>
      <c r="AP598" s="31">
        <v>0</v>
      </c>
      <c r="AQ598" s="31">
        <v>0</v>
      </c>
      <c r="AR598" s="31">
        <v>0</v>
      </c>
      <c r="AS598" s="31">
        <v>0</v>
      </c>
      <c r="AT598" s="31">
        <v>0</v>
      </c>
      <c r="AU598" s="31">
        <v>590.5</v>
      </c>
      <c r="AV598" s="31">
        <v>652.5</v>
      </c>
      <c r="AW598" s="31">
        <v>649</v>
      </c>
      <c r="AX598" s="31">
        <v>617</v>
      </c>
      <c r="AY598" s="31">
        <v>2509</v>
      </c>
      <c r="AZ598" s="31"/>
      <c r="BA598" s="31">
        <v>0</v>
      </c>
      <c r="BB598" s="31">
        <v>0</v>
      </c>
      <c r="BC598" s="31">
        <v>0</v>
      </c>
      <c r="BD598" s="31">
        <v>0</v>
      </c>
      <c r="BE598" s="31">
        <v>0</v>
      </c>
      <c r="BF598" s="31"/>
      <c r="BG598">
        <v>13605</v>
      </c>
      <c r="BJ598" s="30">
        <f t="shared" si="61"/>
        <v>2615</v>
      </c>
      <c r="BK598" s="30">
        <f t="shared" si="62"/>
        <v>2602</v>
      </c>
      <c r="BL598" s="30">
        <f t="shared" si="63"/>
        <v>2509</v>
      </c>
      <c r="BN598" s="30">
        <f t="shared" si="64"/>
        <v>0</v>
      </c>
      <c r="BO598" s="30">
        <f t="shared" si="65"/>
        <v>0</v>
      </c>
      <c r="BP598" s="30">
        <f t="shared" si="66"/>
        <v>0</v>
      </c>
    </row>
    <row r="599" spans="1:68" x14ac:dyDescent="0.35">
      <c r="A599" s="26" t="s">
        <v>1244</v>
      </c>
      <c r="B599" t="s">
        <v>4271</v>
      </c>
      <c r="C599" s="25" t="s">
        <v>119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693</v>
      </c>
      <c r="P599" s="31">
        <v>700.5</v>
      </c>
      <c r="Q599" s="31">
        <v>701.5</v>
      </c>
      <c r="R599" s="31">
        <v>762</v>
      </c>
      <c r="S599" s="31">
        <v>2857</v>
      </c>
      <c r="T599" s="31"/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0</v>
      </c>
      <c r="AE599" s="31">
        <v>716</v>
      </c>
      <c r="AF599" s="31">
        <v>706.5</v>
      </c>
      <c r="AG599" s="31">
        <v>707</v>
      </c>
      <c r="AH599" s="31">
        <v>713</v>
      </c>
      <c r="AI599" s="31">
        <v>2842.5</v>
      </c>
      <c r="AJ599" s="31"/>
      <c r="AK599" s="31">
        <v>0</v>
      </c>
      <c r="AL599" s="31">
        <v>0</v>
      </c>
      <c r="AM599" s="31">
        <v>0</v>
      </c>
      <c r="AN599" s="31">
        <v>0</v>
      </c>
      <c r="AO599" s="31">
        <v>0</v>
      </c>
      <c r="AP599" s="31">
        <v>0</v>
      </c>
      <c r="AQ599" s="31">
        <v>0</v>
      </c>
      <c r="AR599" s="31">
        <v>0</v>
      </c>
      <c r="AS599" s="31">
        <v>0</v>
      </c>
      <c r="AT599" s="31">
        <v>0</v>
      </c>
      <c r="AU599" s="31">
        <v>668</v>
      </c>
      <c r="AV599" s="31">
        <v>722</v>
      </c>
      <c r="AW599" s="31">
        <v>694</v>
      </c>
      <c r="AX599" s="31">
        <v>705</v>
      </c>
      <c r="AY599" s="31">
        <v>2789</v>
      </c>
      <c r="AZ599" s="31"/>
      <c r="BA599" s="31">
        <v>0</v>
      </c>
      <c r="BB599" s="31">
        <v>0</v>
      </c>
      <c r="BC599" s="31">
        <v>0</v>
      </c>
      <c r="BD599" s="31">
        <v>0</v>
      </c>
      <c r="BE599" s="31">
        <v>0</v>
      </c>
      <c r="BF599" s="31"/>
      <c r="BG599">
        <v>5823</v>
      </c>
      <c r="BJ599" s="30">
        <f t="shared" si="61"/>
        <v>2857</v>
      </c>
      <c r="BK599" s="30">
        <f t="shared" si="62"/>
        <v>2842.5</v>
      </c>
      <c r="BL599" s="30">
        <f t="shared" si="63"/>
        <v>2789</v>
      </c>
      <c r="BN599" s="30">
        <f t="shared" si="64"/>
        <v>0</v>
      </c>
      <c r="BO599" s="30">
        <f t="shared" si="65"/>
        <v>0</v>
      </c>
      <c r="BP599" s="30">
        <f t="shared" si="66"/>
        <v>0</v>
      </c>
    </row>
    <row r="600" spans="1:68" x14ac:dyDescent="0.35">
      <c r="A600" s="26" t="s">
        <v>1246</v>
      </c>
      <c r="B600" t="s">
        <v>4263</v>
      </c>
      <c r="C600" s="25" t="s">
        <v>119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850</v>
      </c>
      <c r="P600" s="31">
        <v>815</v>
      </c>
      <c r="Q600" s="31">
        <v>852.5</v>
      </c>
      <c r="R600" s="31">
        <v>863</v>
      </c>
      <c r="S600" s="31">
        <v>3380.5</v>
      </c>
      <c r="T600" s="31"/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0</v>
      </c>
      <c r="AD600" s="31">
        <v>0</v>
      </c>
      <c r="AE600" s="31">
        <v>854</v>
      </c>
      <c r="AF600" s="31">
        <v>851</v>
      </c>
      <c r="AG600" s="31">
        <v>804</v>
      </c>
      <c r="AH600" s="31">
        <v>874.5</v>
      </c>
      <c r="AI600" s="31">
        <v>3383.5</v>
      </c>
      <c r="AJ600" s="31"/>
      <c r="AK600" s="31">
        <v>0</v>
      </c>
      <c r="AL600" s="31">
        <v>0</v>
      </c>
      <c r="AM600" s="31">
        <v>0</v>
      </c>
      <c r="AN600" s="31">
        <v>0</v>
      </c>
      <c r="AO600" s="31">
        <v>0</v>
      </c>
      <c r="AP600" s="31">
        <v>0</v>
      </c>
      <c r="AQ600" s="31">
        <v>0</v>
      </c>
      <c r="AR600" s="31">
        <v>0</v>
      </c>
      <c r="AS600" s="31">
        <v>0</v>
      </c>
      <c r="AT600" s="31">
        <v>0</v>
      </c>
      <c r="AU600" s="31">
        <v>829</v>
      </c>
      <c r="AV600" s="31">
        <v>849.5</v>
      </c>
      <c r="AW600" s="31">
        <v>848.5</v>
      </c>
      <c r="AX600" s="31">
        <v>817.5</v>
      </c>
      <c r="AY600" s="31">
        <v>3344.5</v>
      </c>
      <c r="AZ600" s="31"/>
      <c r="BA600" s="31">
        <v>0</v>
      </c>
      <c r="BB600" s="31">
        <v>0</v>
      </c>
      <c r="BC600" s="31">
        <v>0</v>
      </c>
      <c r="BD600" s="31">
        <v>0</v>
      </c>
      <c r="BE600" s="31">
        <v>0</v>
      </c>
      <c r="BF600" s="31"/>
      <c r="BG600">
        <v>12871</v>
      </c>
      <c r="BJ600" s="30">
        <f t="shared" si="61"/>
        <v>3380.5</v>
      </c>
      <c r="BK600" s="30">
        <f t="shared" si="62"/>
        <v>3383.5</v>
      </c>
      <c r="BL600" s="30">
        <f t="shared" si="63"/>
        <v>3344.5</v>
      </c>
      <c r="BN600" s="30">
        <f t="shared" si="64"/>
        <v>0</v>
      </c>
      <c r="BO600" s="30">
        <f t="shared" si="65"/>
        <v>0</v>
      </c>
      <c r="BP600" s="30">
        <f t="shared" si="66"/>
        <v>0</v>
      </c>
    </row>
    <row r="601" spans="1:68" x14ac:dyDescent="0.35">
      <c r="A601" s="26" t="s">
        <v>1248</v>
      </c>
      <c r="B601" t="s">
        <v>4252</v>
      </c>
      <c r="C601" s="25" t="s">
        <v>10</v>
      </c>
      <c r="E601" s="31">
        <v>14</v>
      </c>
      <c r="F601" s="31">
        <v>317</v>
      </c>
      <c r="G601" s="31">
        <v>284</v>
      </c>
      <c r="H601" s="31">
        <v>286.5</v>
      </c>
      <c r="I601" s="31">
        <v>281</v>
      </c>
      <c r="J601" s="31">
        <v>291</v>
      </c>
      <c r="K601" s="31">
        <v>293.5</v>
      </c>
      <c r="L601" s="31">
        <v>258.5</v>
      </c>
      <c r="M601" s="31">
        <v>256.5</v>
      </c>
      <c r="N601" s="31">
        <v>247</v>
      </c>
      <c r="O601" s="31">
        <v>225</v>
      </c>
      <c r="P601" s="31">
        <v>190</v>
      </c>
      <c r="Q601" s="31">
        <v>201</v>
      </c>
      <c r="R601" s="31">
        <v>161.5</v>
      </c>
      <c r="S601" s="31">
        <v>3306.5</v>
      </c>
      <c r="T601" s="31"/>
      <c r="U601" s="31">
        <v>17.5</v>
      </c>
      <c r="V601" s="31">
        <v>266.5</v>
      </c>
      <c r="W601" s="31">
        <v>302.5</v>
      </c>
      <c r="X601" s="31">
        <v>295.5</v>
      </c>
      <c r="Y601" s="31">
        <v>267.5</v>
      </c>
      <c r="Z601" s="31">
        <v>264</v>
      </c>
      <c r="AA601" s="31">
        <v>305</v>
      </c>
      <c r="AB601" s="31">
        <v>286</v>
      </c>
      <c r="AC601" s="31">
        <v>241.5</v>
      </c>
      <c r="AD601" s="31">
        <v>251</v>
      </c>
      <c r="AE601" s="31">
        <v>258.5</v>
      </c>
      <c r="AF601" s="31">
        <v>183</v>
      </c>
      <c r="AG601" s="31">
        <v>152</v>
      </c>
      <c r="AH601" s="31">
        <v>181</v>
      </c>
      <c r="AI601" s="31">
        <v>3271.5</v>
      </c>
      <c r="AJ601" s="31"/>
      <c r="AK601" s="31">
        <v>20.75</v>
      </c>
      <c r="AL601" s="31">
        <v>268.5</v>
      </c>
      <c r="AM601" s="31">
        <v>275.5</v>
      </c>
      <c r="AN601" s="31">
        <v>275.5</v>
      </c>
      <c r="AO601" s="31">
        <v>272</v>
      </c>
      <c r="AP601" s="31">
        <v>245.5</v>
      </c>
      <c r="AQ601" s="31">
        <v>252.5</v>
      </c>
      <c r="AR601" s="31">
        <v>285</v>
      </c>
      <c r="AS601" s="31">
        <v>269</v>
      </c>
      <c r="AT601" s="31">
        <v>243.5</v>
      </c>
      <c r="AU601" s="31">
        <v>227</v>
      </c>
      <c r="AV601" s="31">
        <v>214</v>
      </c>
      <c r="AW601" s="31">
        <v>166</v>
      </c>
      <c r="AX601" s="31">
        <v>150.5</v>
      </c>
      <c r="AY601" s="31">
        <v>3165.25</v>
      </c>
      <c r="AZ601" s="31"/>
      <c r="BA601" s="31">
        <v>17.41</v>
      </c>
      <c r="BB601" s="31">
        <v>284</v>
      </c>
      <c r="BC601" s="31">
        <v>287.33</v>
      </c>
      <c r="BD601" s="31">
        <v>285.83</v>
      </c>
      <c r="BE601" s="31">
        <v>273.5</v>
      </c>
      <c r="BF601" s="31"/>
      <c r="BG601">
        <v>5255</v>
      </c>
      <c r="BJ601" s="30">
        <f t="shared" si="61"/>
        <v>3292.5</v>
      </c>
      <c r="BK601" s="30">
        <f t="shared" si="62"/>
        <v>3254</v>
      </c>
      <c r="BL601" s="30">
        <f t="shared" si="63"/>
        <v>3144.5</v>
      </c>
      <c r="BN601" s="30">
        <f t="shared" si="64"/>
        <v>0</v>
      </c>
      <c r="BO601" s="30">
        <f t="shared" si="65"/>
        <v>0</v>
      </c>
      <c r="BP601" s="30">
        <f t="shared" si="66"/>
        <v>0</v>
      </c>
    </row>
    <row r="602" spans="1:68" x14ac:dyDescent="0.35">
      <c r="A602" s="26" t="s">
        <v>1250</v>
      </c>
      <c r="B602" t="s">
        <v>4239</v>
      </c>
      <c r="C602" s="25" t="s">
        <v>10</v>
      </c>
      <c r="E602" s="31">
        <v>83.75</v>
      </c>
      <c r="F602" s="31">
        <v>281.5</v>
      </c>
      <c r="G602" s="31">
        <v>557.5</v>
      </c>
      <c r="H602" s="31">
        <v>576</v>
      </c>
      <c r="I602" s="31">
        <v>601.5</v>
      </c>
      <c r="J602" s="31">
        <v>588.5</v>
      </c>
      <c r="K602" s="31">
        <v>612</v>
      </c>
      <c r="L602" s="31">
        <v>663</v>
      </c>
      <c r="M602" s="31">
        <v>687</v>
      </c>
      <c r="N602" s="31">
        <v>711.5</v>
      </c>
      <c r="O602" s="31">
        <v>717.5</v>
      </c>
      <c r="P602" s="31">
        <v>781.5</v>
      </c>
      <c r="Q602" s="31">
        <v>721.5</v>
      </c>
      <c r="R602" s="31">
        <v>761.5</v>
      </c>
      <c r="S602" s="31">
        <v>8344.25</v>
      </c>
      <c r="T602" s="31"/>
      <c r="U602" s="31">
        <v>87.5</v>
      </c>
      <c r="V602" s="31">
        <v>316.25</v>
      </c>
      <c r="W602" s="31">
        <v>542.5</v>
      </c>
      <c r="X602" s="31">
        <v>592.5</v>
      </c>
      <c r="Y602" s="31">
        <v>594.5</v>
      </c>
      <c r="Z602" s="31">
        <v>619.5</v>
      </c>
      <c r="AA602" s="31">
        <v>607</v>
      </c>
      <c r="AB602" s="31">
        <v>635</v>
      </c>
      <c r="AC602" s="31">
        <v>679</v>
      </c>
      <c r="AD602" s="31">
        <v>697</v>
      </c>
      <c r="AE602" s="31">
        <v>732.5</v>
      </c>
      <c r="AF602" s="31">
        <v>717</v>
      </c>
      <c r="AG602" s="31">
        <v>779</v>
      </c>
      <c r="AH602" s="31">
        <v>724</v>
      </c>
      <c r="AI602" s="31">
        <v>8323.25</v>
      </c>
      <c r="AJ602" s="31"/>
      <c r="AK602" s="31">
        <v>85.5</v>
      </c>
      <c r="AL602" s="31">
        <v>294.5</v>
      </c>
      <c r="AM602" s="31">
        <v>550</v>
      </c>
      <c r="AN602" s="31">
        <v>546.5</v>
      </c>
      <c r="AO602" s="31">
        <v>626</v>
      </c>
      <c r="AP602" s="31">
        <v>594</v>
      </c>
      <c r="AQ602" s="31">
        <v>647.5</v>
      </c>
      <c r="AR602" s="31">
        <v>637.5</v>
      </c>
      <c r="AS602" s="31">
        <v>660</v>
      </c>
      <c r="AT602" s="31">
        <v>681</v>
      </c>
      <c r="AU602" s="31">
        <v>721.5</v>
      </c>
      <c r="AV602" s="31">
        <v>733.5</v>
      </c>
      <c r="AW602" s="31">
        <v>718</v>
      </c>
      <c r="AX602" s="31">
        <v>796</v>
      </c>
      <c r="AY602" s="31">
        <v>8291.5</v>
      </c>
      <c r="AZ602" s="31"/>
      <c r="BA602" s="31">
        <v>85.58</v>
      </c>
      <c r="BB602" s="31">
        <v>297.41000000000003</v>
      </c>
      <c r="BC602" s="31">
        <v>550</v>
      </c>
      <c r="BD602" s="31">
        <v>571.66</v>
      </c>
      <c r="BE602" s="31">
        <v>607.33000000000004</v>
      </c>
      <c r="BF602" s="31"/>
      <c r="BG602">
        <v>13629</v>
      </c>
      <c r="BJ602" s="30">
        <f t="shared" si="61"/>
        <v>8260.5</v>
      </c>
      <c r="BK602" s="30">
        <f t="shared" si="62"/>
        <v>8235.75</v>
      </c>
      <c r="BL602" s="30">
        <f t="shared" si="63"/>
        <v>8206</v>
      </c>
      <c r="BN602" s="30">
        <f t="shared" si="64"/>
        <v>0</v>
      </c>
      <c r="BO602" s="30">
        <f t="shared" si="65"/>
        <v>0</v>
      </c>
      <c r="BP602" s="30">
        <f t="shared" si="66"/>
        <v>0</v>
      </c>
    </row>
    <row r="603" spans="1:68" x14ac:dyDescent="0.35">
      <c r="A603" s="26" t="s">
        <v>1253</v>
      </c>
      <c r="B603" t="s">
        <v>4218</v>
      </c>
      <c r="C603" s="25" t="s">
        <v>10</v>
      </c>
      <c r="E603" s="31">
        <v>2.5</v>
      </c>
      <c r="F603" s="31">
        <v>21.5</v>
      </c>
      <c r="G603" s="31">
        <v>19</v>
      </c>
      <c r="H603" s="31">
        <v>21</v>
      </c>
      <c r="I603" s="31">
        <v>24.5</v>
      </c>
      <c r="J603" s="31">
        <v>21</v>
      </c>
      <c r="K603" s="31">
        <v>23</v>
      </c>
      <c r="L603" s="31">
        <v>23.5</v>
      </c>
      <c r="M603" s="31">
        <v>8.5</v>
      </c>
      <c r="N603" s="31">
        <v>14</v>
      </c>
      <c r="O603" s="31">
        <v>21.5</v>
      </c>
      <c r="P603" s="31">
        <v>23.5</v>
      </c>
      <c r="Q603" s="31">
        <v>22</v>
      </c>
      <c r="R603" s="31">
        <v>18.5</v>
      </c>
      <c r="S603" s="31">
        <v>264</v>
      </c>
      <c r="T603" s="31"/>
      <c r="U603" s="31">
        <v>2.5</v>
      </c>
      <c r="V603" s="31">
        <v>16</v>
      </c>
      <c r="W603" s="31">
        <v>19.5</v>
      </c>
      <c r="X603" s="31">
        <v>22</v>
      </c>
      <c r="Y603" s="31">
        <v>23</v>
      </c>
      <c r="Z603" s="31">
        <v>27</v>
      </c>
      <c r="AA603" s="31">
        <v>21</v>
      </c>
      <c r="AB603" s="31">
        <v>21</v>
      </c>
      <c r="AC603" s="31">
        <v>22.5</v>
      </c>
      <c r="AD603" s="31">
        <v>9.5</v>
      </c>
      <c r="AE603" s="31">
        <v>13.5</v>
      </c>
      <c r="AF603" s="31">
        <v>25</v>
      </c>
      <c r="AG603" s="31">
        <v>23</v>
      </c>
      <c r="AH603" s="31">
        <v>21.5</v>
      </c>
      <c r="AI603" s="31">
        <v>267</v>
      </c>
      <c r="AJ603" s="31"/>
      <c r="AK603" s="31">
        <v>1</v>
      </c>
      <c r="AL603" s="31">
        <v>26.5</v>
      </c>
      <c r="AM603" s="31">
        <v>16</v>
      </c>
      <c r="AN603" s="31">
        <v>20</v>
      </c>
      <c r="AO603" s="31">
        <v>24</v>
      </c>
      <c r="AP603" s="31">
        <v>24</v>
      </c>
      <c r="AQ603" s="31">
        <v>26.5</v>
      </c>
      <c r="AR603" s="31">
        <v>19</v>
      </c>
      <c r="AS603" s="31">
        <v>19</v>
      </c>
      <c r="AT603" s="31">
        <v>24.5</v>
      </c>
      <c r="AU603" s="31">
        <v>10</v>
      </c>
      <c r="AV603" s="31">
        <v>13.5</v>
      </c>
      <c r="AW603" s="31">
        <v>21.5</v>
      </c>
      <c r="AX603" s="31">
        <v>19</v>
      </c>
      <c r="AY603" s="31">
        <v>264.5</v>
      </c>
      <c r="AZ603" s="31"/>
      <c r="BA603" s="31">
        <v>2</v>
      </c>
      <c r="BB603" s="31">
        <v>21.33</v>
      </c>
      <c r="BC603" s="31">
        <v>18.16</v>
      </c>
      <c r="BD603" s="31">
        <v>21</v>
      </c>
      <c r="BE603" s="31">
        <v>23.83</v>
      </c>
      <c r="BF603" s="31"/>
      <c r="BG603">
        <v>3408</v>
      </c>
      <c r="BJ603" s="30">
        <f t="shared" si="61"/>
        <v>261.5</v>
      </c>
      <c r="BK603" s="30">
        <f t="shared" si="62"/>
        <v>264.5</v>
      </c>
      <c r="BL603" s="30">
        <f t="shared" si="63"/>
        <v>263.5</v>
      </c>
      <c r="BN603" s="30">
        <f t="shared" si="64"/>
        <v>0</v>
      </c>
      <c r="BO603" s="30">
        <f t="shared" si="65"/>
        <v>0</v>
      </c>
      <c r="BP603" s="30">
        <f t="shared" si="66"/>
        <v>0</v>
      </c>
    </row>
    <row r="604" spans="1:68" x14ac:dyDescent="0.35">
      <c r="A604" s="26" t="s">
        <v>1255</v>
      </c>
      <c r="B604" t="s">
        <v>4209</v>
      </c>
      <c r="C604" s="25" t="s">
        <v>10</v>
      </c>
      <c r="E604" s="31">
        <v>2.75</v>
      </c>
      <c r="F604" s="31">
        <v>36</v>
      </c>
      <c r="G604" s="31">
        <v>64</v>
      </c>
      <c r="H604" s="31">
        <v>44</v>
      </c>
      <c r="I604" s="31">
        <v>49</v>
      </c>
      <c r="J604" s="31">
        <v>43.5</v>
      </c>
      <c r="K604" s="31">
        <v>46</v>
      </c>
      <c r="L604" s="31">
        <v>45.5</v>
      </c>
      <c r="M604" s="31">
        <v>57.5</v>
      </c>
      <c r="N604" s="31">
        <v>46.5</v>
      </c>
      <c r="O604" s="31">
        <v>60</v>
      </c>
      <c r="P604" s="31">
        <v>49.5</v>
      </c>
      <c r="Q604" s="31">
        <v>56.5</v>
      </c>
      <c r="R604" s="31">
        <v>55</v>
      </c>
      <c r="S604" s="31">
        <v>655.75</v>
      </c>
      <c r="T604" s="31"/>
      <c r="U604" s="31">
        <v>2.25</v>
      </c>
      <c r="V604" s="31">
        <v>55</v>
      </c>
      <c r="W604" s="31">
        <v>40.5</v>
      </c>
      <c r="X604" s="31">
        <v>60</v>
      </c>
      <c r="Y604" s="31">
        <v>43.5</v>
      </c>
      <c r="Z604" s="31">
        <v>52</v>
      </c>
      <c r="AA604" s="31">
        <v>44</v>
      </c>
      <c r="AB604" s="31">
        <v>43.5</v>
      </c>
      <c r="AC604" s="31">
        <v>52.5</v>
      </c>
      <c r="AD604" s="31">
        <v>55</v>
      </c>
      <c r="AE604" s="31">
        <v>48</v>
      </c>
      <c r="AF604" s="31">
        <v>59</v>
      </c>
      <c r="AG604" s="31">
        <v>51.5</v>
      </c>
      <c r="AH604" s="31">
        <v>52.5</v>
      </c>
      <c r="AI604" s="31">
        <v>659.25</v>
      </c>
      <c r="AJ604" s="31"/>
      <c r="AK604" s="31">
        <v>3.25</v>
      </c>
      <c r="AL604" s="31">
        <v>45</v>
      </c>
      <c r="AM604" s="31">
        <v>46</v>
      </c>
      <c r="AN604" s="31">
        <v>35</v>
      </c>
      <c r="AO604" s="31">
        <v>62</v>
      </c>
      <c r="AP604" s="31">
        <v>45.5</v>
      </c>
      <c r="AQ604" s="31">
        <v>52</v>
      </c>
      <c r="AR604" s="31">
        <v>39.5</v>
      </c>
      <c r="AS604" s="31">
        <v>41</v>
      </c>
      <c r="AT604" s="31">
        <v>50.5</v>
      </c>
      <c r="AU604" s="31">
        <v>55.5</v>
      </c>
      <c r="AV604" s="31">
        <v>47.5</v>
      </c>
      <c r="AW604" s="31">
        <v>62.5</v>
      </c>
      <c r="AX604" s="31">
        <v>50</v>
      </c>
      <c r="AY604" s="31">
        <v>635.25</v>
      </c>
      <c r="AZ604" s="31"/>
      <c r="BA604" s="31">
        <v>2.75</v>
      </c>
      <c r="BB604" s="31">
        <v>45.33</v>
      </c>
      <c r="BC604" s="31">
        <v>50.16</v>
      </c>
      <c r="BD604" s="31">
        <v>46.33</v>
      </c>
      <c r="BE604" s="31">
        <v>51.5</v>
      </c>
      <c r="BF604" s="31"/>
      <c r="BG604">
        <v>11518</v>
      </c>
      <c r="BJ604" s="30">
        <f t="shared" si="61"/>
        <v>653</v>
      </c>
      <c r="BK604" s="30">
        <f t="shared" si="62"/>
        <v>657</v>
      </c>
      <c r="BL604" s="30">
        <f t="shared" si="63"/>
        <v>632</v>
      </c>
      <c r="BN604" s="30">
        <f t="shared" si="64"/>
        <v>0</v>
      </c>
      <c r="BO604" s="30">
        <f t="shared" si="65"/>
        <v>0</v>
      </c>
      <c r="BP604" s="30">
        <f t="shared" si="66"/>
        <v>0</v>
      </c>
    </row>
    <row r="605" spans="1:68" x14ac:dyDescent="0.35">
      <c r="A605" s="26" t="s">
        <v>1257</v>
      </c>
      <c r="B605" t="s">
        <v>4199</v>
      </c>
      <c r="C605" s="25" t="s">
        <v>10</v>
      </c>
      <c r="E605" s="31">
        <v>2.5</v>
      </c>
      <c r="F605" s="31">
        <v>26.5</v>
      </c>
      <c r="G605" s="31">
        <v>26</v>
      </c>
      <c r="H605" s="31">
        <v>29.5</v>
      </c>
      <c r="I605" s="31">
        <v>33</v>
      </c>
      <c r="J605" s="31">
        <v>29.5</v>
      </c>
      <c r="K605" s="31">
        <v>24</v>
      </c>
      <c r="L605" s="31">
        <v>31</v>
      </c>
      <c r="M605" s="31">
        <v>30</v>
      </c>
      <c r="N605" s="31">
        <v>36</v>
      </c>
      <c r="O605" s="31">
        <v>30.5</v>
      </c>
      <c r="P605" s="31">
        <v>30.5</v>
      </c>
      <c r="Q605" s="31">
        <v>33.5</v>
      </c>
      <c r="R605" s="31">
        <v>39.5</v>
      </c>
      <c r="S605" s="31">
        <v>402</v>
      </c>
      <c r="T605" s="31"/>
      <c r="U605" s="31">
        <v>4.5</v>
      </c>
      <c r="V605" s="31">
        <v>27</v>
      </c>
      <c r="W605" s="31">
        <v>27.5</v>
      </c>
      <c r="X605" s="31">
        <v>25</v>
      </c>
      <c r="Y605" s="31">
        <v>28.5</v>
      </c>
      <c r="Z605" s="31">
        <v>33.5</v>
      </c>
      <c r="AA605" s="31">
        <v>26</v>
      </c>
      <c r="AB605" s="31">
        <v>24</v>
      </c>
      <c r="AC605" s="31">
        <v>28</v>
      </c>
      <c r="AD605" s="31">
        <v>29</v>
      </c>
      <c r="AE605" s="31">
        <v>38</v>
      </c>
      <c r="AF605" s="31">
        <v>33.5</v>
      </c>
      <c r="AG605" s="31">
        <v>27.5</v>
      </c>
      <c r="AH605" s="31">
        <v>35</v>
      </c>
      <c r="AI605" s="31">
        <v>387</v>
      </c>
      <c r="AJ605" s="31"/>
      <c r="AK605" s="31">
        <v>5.75</v>
      </c>
      <c r="AL605" s="31">
        <v>21</v>
      </c>
      <c r="AM605" s="31">
        <v>31.5</v>
      </c>
      <c r="AN605" s="31">
        <v>26.5</v>
      </c>
      <c r="AO605" s="31">
        <v>29</v>
      </c>
      <c r="AP605" s="31">
        <v>25</v>
      </c>
      <c r="AQ605" s="31">
        <v>33</v>
      </c>
      <c r="AR605" s="31">
        <v>25</v>
      </c>
      <c r="AS605" s="31">
        <v>26</v>
      </c>
      <c r="AT605" s="31">
        <v>26.5</v>
      </c>
      <c r="AU605" s="31">
        <v>26.5</v>
      </c>
      <c r="AV605" s="31">
        <v>38</v>
      </c>
      <c r="AW605" s="31">
        <v>30</v>
      </c>
      <c r="AX605" s="31">
        <v>34</v>
      </c>
      <c r="AY605" s="31">
        <v>377.75</v>
      </c>
      <c r="AZ605" s="31"/>
      <c r="BA605" s="31">
        <v>4.25</v>
      </c>
      <c r="BB605" s="31">
        <v>24.83</v>
      </c>
      <c r="BC605" s="31">
        <v>28.33</v>
      </c>
      <c r="BD605" s="31">
        <v>27</v>
      </c>
      <c r="BE605" s="31">
        <v>30.16</v>
      </c>
      <c r="BF605" s="31"/>
      <c r="BG605">
        <v>6491</v>
      </c>
      <c r="BJ605" s="30">
        <f t="shared" si="61"/>
        <v>399.5</v>
      </c>
      <c r="BK605" s="30">
        <f t="shared" si="62"/>
        <v>382.5</v>
      </c>
      <c r="BL605" s="30">
        <f t="shared" si="63"/>
        <v>372</v>
      </c>
      <c r="BN605" s="30">
        <f t="shared" si="64"/>
        <v>0</v>
      </c>
      <c r="BO605" s="30">
        <f t="shared" si="65"/>
        <v>0</v>
      </c>
      <c r="BP605" s="30">
        <f t="shared" si="66"/>
        <v>0</v>
      </c>
    </row>
    <row r="606" spans="1:68" x14ac:dyDescent="0.35">
      <c r="A606" s="26" t="s">
        <v>1289</v>
      </c>
      <c r="B606" t="s">
        <v>4189</v>
      </c>
      <c r="C606" s="25" t="s">
        <v>108</v>
      </c>
      <c r="E606" s="31">
        <v>0.75</v>
      </c>
      <c r="F606" s="31">
        <v>10.5</v>
      </c>
      <c r="G606" s="31">
        <v>16</v>
      </c>
      <c r="H606" s="31">
        <v>23.5</v>
      </c>
      <c r="I606" s="31">
        <v>11.5</v>
      </c>
      <c r="J606" s="31">
        <v>20.5</v>
      </c>
      <c r="K606" s="31">
        <v>19</v>
      </c>
      <c r="L606" s="31">
        <v>23</v>
      </c>
      <c r="M606" s="31">
        <v>21.5</v>
      </c>
      <c r="N606" s="31">
        <v>15</v>
      </c>
      <c r="O606" s="31">
        <v>0</v>
      </c>
      <c r="P606" s="31">
        <v>0</v>
      </c>
      <c r="Q606" s="31">
        <v>0</v>
      </c>
      <c r="R606" s="31">
        <v>0</v>
      </c>
      <c r="S606" s="31">
        <v>161.25</v>
      </c>
      <c r="T606" s="31"/>
      <c r="U606" s="31">
        <v>1.25</v>
      </c>
      <c r="V606" s="31">
        <v>15.5</v>
      </c>
      <c r="W606" s="31">
        <v>11</v>
      </c>
      <c r="X606" s="31">
        <v>15</v>
      </c>
      <c r="Y606" s="31">
        <v>24</v>
      </c>
      <c r="Z606" s="31">
        <v>11</v>
      </c>
      <c r="AA606" s="31">
        <v>20</v>
      </c>
      <c r="AB606" s="31">
        <v>18</v>
      </c>
      <c r="AC606" s="31">
        <v>22.5</v>
      </c>
      <c r="AD606" s="31">
        <v>21.5</v>
      </c>
      <c r="AE606" s="31">
        <v>0</v>
      </c>
      <c r="AF606" s="31">
        <v>0</v>
      </c>
      <c r="AG606" s="31">
        <v>0</v>
      </c>
      <c r="AH606" s="31">
        <v>0</v>
      </c>
      <c r="AI606" s="31">
        <v>159.75</v>
      </c>
      <c r="AJ606" s="31"/>
      <c r="AK606" s="31">
        <v>1.75</v>
      </c>
      <c r="AL606" s="31">
        <v>14.5</v>
      </c>
      <c r="AM606" s="31">
        <v>18</v>
      </c>
      <c r="AN606" s="31">
        <v>10</v>
      </c>
      <c r="AO606" s="31">
        <v>19</v>
      </c>
      <c r="AP606" s="31">
        <v>24.5</v>
      </c>
      <c r="AQ606" s="31">
        <v>14.5</v>
      </c>
      <c r="AR606" s="31">
        <v>19.5</v>
      </c>
      <c r="AS606" s="31">
        <v>18</v>
      </c>
      <c r="AT606" s="31">
        <v>23.5</v>
      </c>
      <c r="AU606" s="31">
        <v>0</v>
      </c>
      <c r="AV606" s="31">
        <v>0</v>
      </c>
      <c r="AW606" s="31">
        <v>0</v>
      </c>
      <c r="AX606" s="31">
        <v>0</v>
      </c>
      <c r="AY606" s="31">
        <v>163.25</v>
      </c>
      <c r="AZ606" s="31"/>
      <c r="BA606" s="31">
        <v>1.25</v>
      </c>
      <c r="BB606" s="31">
        <v>13.5</v>
      </c>
      <c r="BC606" s="31">
        <v>15</v>
      </c>
      <c r="BD606" s="31">
        <v>16.16</v>
      </c>
      <c r="BE606" s="31">
        <v>18.16</v>
      </c>
      <c r="BF606" s="31"/>
      <c r="BG606">
        <v>64061</v>
      </c>
      <c r="BJ606" s="30">
        <f t="shared" si="61"/>
        <v>160.5</v>
      </c>
      <c r="BK606" s="30">
        <f t="shared" si="62"/>
        <v>158.5</v>
      </c>
      <c r="BL606" s="30">
        <f t="shared" si="63"/>
        <v>161.5</v>
      </c>
      <c r="BN606" s="30">
        <f t="shared" si="64"/>
        <v>0</v>
      </c>
      <c r="BO606" s="30">
        <f t="shared" si="65"/>
        <v>0</v>
      </c>
      <c r="BP606" s="30">
        <f t="shared" si="66"/>
        <v>0</v>
      </c>
    </row>
    <row r="607" spans="1:68" x14ac:dyDescent="0.35">
      <c r="A607" s="26" t="s">
        <v>1259</v>
      </c>
      <c r="B607" t="s">
        <v>4182</v>
      </c>
      <c r="C607" s="25" t="s">
        <v>119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0</v>
      </c>
      <c r="M607" s="31">
        <v>0</v>
      </c>
      <c r="N607" s="31">
        <v>0</v>
      </c>
      <c r="O607" s="31">
        <v>224</v>
      </c>
      <c r="P607" s="31">
        <v>215.5</v>
      </c>
      <c r="Q607" s="31">
        <v>203</v>
      </c>
      <c r="R607" s="31">
        <v>220.5</v>
      </c>
      <c r="S607" s="31">
        <v>863</v>
      </c>
      <c r="T607" s="31"/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221</v>
      </c>
      <c r="AF607" s="31">
        <v>215.5</v>
      </c>
      <c r="AG607" s="31">
        <v>201</v>
      </c>
      <c r="AH607" s="31">
        <v>196.5</v>
      </c>
      <c r="AI607" s="31">
        <v>834</v>
      </c>
      <c r="AJ607" s="31"/>
      <c r="AK607" s="31">
        <v>0</v>
      </c>
      <c r="AL607" s="31">
        <v>0</v>
      </c>
      <c r="AM607" s="31">
        <v>0</v>
      </c>
      <c r="AN607" s="31">
        <v>0</v>
      </c>
      <c r="AO607" s="31">
        <v>0</v>
      </c>
      <c r="AP607" s="31">
        <v>0</v>
      </c>
      <c r="AQ607" s="31">
        <v>0</v>
      </c>
      <c r="AR607" s="31">
        <v>0</v>
      </c>
      <c r="AS607" s="31">
        <v>0</v>
      </c>
      <c r="AT607" s="31">
        <v>0</v>
      </c>
      <c r="AU607" s="31">
        <v>200</v>
      </c>
      <c r="AV607" s="31">
        <v>214.5</v>
      </c>
      <c r="AW607" s="31">
        <v>204.5</v>
      </c>
      <c r="AX607" s="31">
        <v>197.5</v>
      </c>
      <c r="AY607" s="31">
        <v>816.5</v>
      </c>
      <c r="AZ607" s="31"/>
      <c r="BA607" s="31">
        <v>0</v>
      </c>
      <c r="BB607" s="31">
        <v>0</v>
      </c>
      <c r="BC607" s="31">
        <v>0</v>
      </c>
      <c r="BD607" s="31">
        <v>0</v>
      </c>
      <c r="BE607" s="31">
        <v>0</v>
      </c>
      <c r="BF607" s="31"/>
      <c r="BG607">
        <v>3261</v>
      </c>
      <c r="BJ607" s="30">
        <f t="shared" si="61"/>
        <v>863</v>
      </c>
      <c r="BK607" s="30">
        <f t="shared" si="62"/>
        <v>834</v>
      </c>
      <c r="BL607" s="30">
        <f t="shared" si="63"/>
        <v>816.5</v>
      </c>
      <c r="BN607" s="30">
        <f t="shared" si="64"/>
        <v>0</v>
      </c>
      <c r="BO607" s="30">
        <f t="shared" si="65"/>
        <v>0</v>
      </c>
      <c r="BP607" s="30">
        <f t="shared" si="66"/>
        <v>0</v>
      </c>
    </row>
    <row r="608" spans="1:68" x14ac:dyDescent="0.35">
      <c r="A608" s="26" t="s">
        <v>1261</v>
      </c>
      <c r="B608" t="s">
        <v>4174</v>
      </c>
      <c r="C608" s="25" t="s">
        <v>108</v>
      </c>
      <c r="E608" s="31">
        <v>24.75</v>
      </c>
      <c r="F608" s="31">
        <v>146.5</v>
      </c>
      <c r="G608" s="31">
        <v>156</v>
      </c>
      <c r="H608" s="31">
        <v>144.5</v>
      </c>
      <c r="I608" s="31">
        <v>171.5</v>
      </c>
      <c r="J608" s="31">
        <v>167</v>
      </c>
      <c r="K608" s="31">
        <v>177</v>
      </c>
      <c r="L608" s="31">
        <v>168.5</v>
      </c>
      <c r="M608" s="31">
        <v>168.5</v>
      </c>
      <c r="N608" s="31">
        <v>188.5</v>
      </c>
      <c r="O608" s="31">
        <v>0</v>
      </c>
      <c r="P608" s="31">
        <v>0</v>
      </c>
      <c r="Q608" s="31">
        <v>0</v>
      </c>
      <c r="R608" s="31">
        <v>0</v>
      </c>
      <c r="S608" s="31">
        <v>1512.75</v>
      </c>
      <c r="T608" s="31"/>
      <c r="U608" s="31">
        <v>24</v>
      </c>
      <c r="V608" s="31">
        <v>169</v>
      </c>
      <c r="W608" s="31">
        <v>139</v>
      </c>
      <c r="X608" s="31">
        <v>152.5</v>
      </c>
      <c r="Y608" s="31">
        <v>144.5</v>
      </c>
      <c r="Z608" s="31">
        <v>173</v>
      </c>
      <c r="AA608" s="31">
        <v>163</v>
      </c>
      <c r="AB608" s="31">
        <v>175.5</v>
      </c>
      <c r="AC608" s="31">
        <v>158</v>
      </c>
      <c r="AD608" s="31">
        <v>160</v>
      </c>
      <c r="AE608" s="31">
        <v>0</v>
      </c>
      <c r="AF608" s="31">
        <v>0</v>
      </c>
      <c r="AG608" s="31">
        <v>0</v>
      </c>
      <c r="AH608" s="31">
        <v>0</v>
      </c>
      <c r="AI608" s="31">
        <v>1458.5</v>
      </c>
      <c r="AJ608" s="31"/>
      <c r="AK608" s="31">
        <v>22.5</v>
      </c>
      <c r="AL608" s="31">
        <v>167.5</v>
      </c>
      <c r="AM608" s="31">
        <v>173.5</v>
      </c>
      <c r="AN608" s="31">
        <v>140</v>
      </c>
      <c r="AO608" s="31">
        <v>154</v>
      </c>
      <c r="AP608" s="31">
        <v>153.5</v>
      </c>
      <c r="AQ608" s="31">
        <v>175.5</v>
      </c>
      <c r="AR608" s="31">
        <v>165.5</v>
      </c>
      <c r="AS608" s="31">
        <v>176</v>
      </c>
      <c r="AT608" s="31">
        <v>165</v>
      </c>
      <c r="AU608" s="31">
        <v>0</v>
      </c>
      <c r="AV608" s="31">
        <v>0</v>
      </c>
      <c r="AW608" s="31">
        <v>0</v>
      </c>
      <c r="AX608" s="31">
        <v>0</v>
      </c>
      <c r="AY608" s="31">
        <v>1493</v>
      </c>
      <c r="AZ608" s="31"/>
      <c r="BA608" s="31">
        <v>23.75</v>
      </c>
      <c r="BB608" s="31">
        <v>161</v>
      </c>
      <c r="BC608" s="31">
        <v>156.16</v>
      </c>
      <c r="BD608" s="31">
        <v>145.66</v>
      </c>
      <c r="BE608" s="31">
        <v>156.66</v>
      </c>
      <c r="BF608" s="31"/>
      <c r="BG608">
        <v>1499</v>
      </c>
      <c r="BJ608" s="30">
        <f t="shared" si="61"/>
        <v>1488</v>
      </c>
      <c r="BK608" s="30">
        <f t="shared" si="62"/>
        <v>1434.5</v>
      </c>
      <c r="BL608" s="30">
        <f t="shared" si="63"/>
        <v>1470.5</v>
      </c>
      <c r="BN608" s="30">
        <f t="shared" si="64"/>
        <v>0</v>
      </c>
      <c r="BO608" s="30">
        <f t="shared" si="65"/>
        <v>0</v>
      </c>
      <c r="BP608" s="30">
        <f t="shared" si="66"/>
        <v>0</v>
      </c>
    </row>
    <row r="609" spans="1:68" x14ac:dyDescent="0.35">
      <c r="A609" s="26" t="s">
        <v>1263</v>
      </c>
      <c r="B609" t="s">
        <v>4165</v>
      </c>
      <c r="C609" s="25" t="s">
        <v>108</v>
      </c>
      <c r="E609" s="31">
        <v>0</v>
      </c>
      <c r="F609" s="31">
        <v>9</v>
      </c>
      <c r="G609" s="31">
        <v>8.5</v>
      </c>
      <c r="H609" s="31">
        <v>9</v>
      </c>
      <c r="I609" s="31">
        <v>9.5</v>
      </c>
      <c r="J609" s="31">
        <v>10.5</v>
      </c>
      <c r="K609" s="31">
        <v>5.5</v>
      </c>
      <c r="L609" s="31">
        <v>10</v>
      </c>
      <c r="M609" s="31">
        <v>11.5</v>
      </c>
      <c r="N609" s="31">
        <v>14.5</v>
      </c>
      <c r="O609" s="31">
        <v>0</v>
      </c>
      <c r="P609" s="31">
        <v>0</v>
      </c>
      <c r="Q609" s="31">
        <v>0</v>
      </c>
      <c r="R609" s="31">
        <v>0</v>
      </c>
      <c r="S609" s="31">
        <v>88</v>
      </c>
      <c r="T609" s="31"/>
      <c r="U609" s="31">
        <v>0.75</v>
      </c>
      <c r="V609" s="31">
        <v>5.5</v>
      </c>
      <c r="W609" s="31">
        <v>7</v>
      </c>
      <c r="X609" s="31">
        <v>6.5</v>
      </c>
      <c r="Y609" s="31">
        <v>7.5</v>
      </c>
      <c r="Z609" s="31">
        <v>9.5</v>
      </c>
      <c r="AA609" s="31">
        <v>7.5</v>
      </c>
      <c r="AB609" s="31">
        <v>6.5</v>
      </c>
      <c r="AC609" s="31">
        <v>9</v>
      </c>
      <c r="AD609" s="31">
        <v>10.5</v>
      </c>
      <c r="AE609" s="31">
        <v>0</v>
      </c>
      <c r="AF609" s="31">
        <v>0</v>
      </c>
      <c r="AG609" s="31">
        <v>0</v>
      </c>
      <c r="AH609" s="31">
        <v>0</v>
      </c>
      <c r="AI609" s="31">
        <v>70.25</v>
      </c>
      <c r="AJ609" s="31"/>
      <c r="AK609" s="31">
        <v>0.5</v>
      </c>
      <c r="AL609" s="31">
        <v>6.25</v>
      </c>
      <c r="AM609" s="31">
        <v>5</v>
      </c>
      <c r="AN609" s="31">
        <v>8.5</v>
      </c>
      <c r="AO609" s="31">
        <v>8</v>
      </c>
      <c r="AP609" s="31">
        <v>7</v>
      </c>
      <c r="AQ609" s="31">
        <v>11</v>
      </c>
      <c r="AR609" s="31">
        <v>9</v>
      </c>
      <c r="AS609" s="31">
        <v>6</v>
      </c>
      <c r="AT609" s="31">
        <v>9</v>
      </c>
      <c r="AU609" s="31">
        <v>0</v>
      </c>
      <c r="AV609" s="31">
        <v>0</v>
      </c>
      <c r="AW609" s="31">
        <v>0</v>
      </c>
      <c r="AX609" s="31">
        <v>0</v>
      </c>
      <c r="AY609" s="31">
        <v>70.25</v>
      </c>
      <c r="AZ609" s="31"/>
      <c r="BA609" s="31">
        <v>0.41</v>
      </c>
      <c r="BB609" s="31">
        <v>6.91</v>
      </c>
      <c r="BC609" s="31">
        <v>6.83</v>
      </c>
      <c r="BD609" s="31">
        <v>8</v>
      </c>
      <c r="BE609" s="31">
        <v>8.33</v>
      </c>
      <c r="BF609" s="31"/>
      <c r="BG609">
        <v>2127</v>
      </c>
      <c r="BJ609" s="30">
        <f t="shared" si="61"/>
        <v>88</v>
      </c>
      <c r="BK609" s="30">
        <f t="shared" si="62"/>
        <v>69.5</v>
      </c>
      <c r="BL609" s="30">
        <f t="shared" si="63"/>
        <v>69.75</v>
      </c>
      <c r="BN609" s="30">
        <f t="shared" si="64"/>
        <v>0</v>
      </c>
      <c r="BO609" s="30">
        <f t="shared" si="65"/>
        <v>0</v>
      </c>
      <c r="BP609" s="30">
        <f t="shared" si="66"/>
        <v>0</v>
      </c>
    </row>
    <row r="610" spans="1:68" x14ac:dyDescent="0.35">
      <c r="A610" s="26" t="s">
        <v>1265</v>
      </c>
      <c r="B610" t="s">
        <v>4156</v>
      </c>
      <c r="C610" s="25" t="s">
        <v>108</v>
      </c>
      <c r="E610" s="31">
        <v>2.5</v>
      </c>
      <c r="F610" s="31">
        <v>9</v>
      </c>
      <c r="G610" s="31">
        <v>12.5</v>
      </c>
      <c r="H610" s="31">
        <v>21.5</v>
      </c>
      <c r="I610" s="31">
        <v>12.5</v>
      </c>
      <c r="J610" s="31">
        <v>22.5</v>
      </c>
      <c r="K610" s="31">
        <v>19.5</v>
      </c>
      <c r="L610" s="31">
        <v>18</v>
      </c>
      <c r="M610" s="31">
        <v>23</v>
      </c>
      <c r="N610" s="31">
        <v>25</v>
      </c>
      <c r="O610" s="31">
        <v>0</v>
      </c>
      <c r="P610" s="31">
        <v>0</v>
      </c>
      <c r="Q610" s="31">
        <v>0</v>
      </c>
      <c r="R610" s="31">
        <v>0</v>
      </c>
      <c r="S610" s="31">
        <v>166</v>
      </c>
      <c r="T610" s="31"/>
      <c r="U610" s="31">
        <v>2</v>
      </c>
      <c r="V610" s="31">
        <v>17</v>
      </c>
      <c r="W610" s="31">
        <v>10.5</v>
      </c>
      <c r="X610" s="31">
        <v>11.5</v>
      </c>
      <c r="Y610" s="31">
        <v>20.5</v>
      </c>
      <c r="Z610" s="31">
        <v>12.5</v>
      </c>
      <c r="AA610" s="31">
        <v>19.5</v>
      </c>
      <c r="AB610" s="31">
        <v>19</v>
      </c>
      <c r="AC610" s="31">
        <v>17</v>
      </c>
      <c r="AD610" s="31">
        <v>23</v>
      </c>
      <c r="AE610" s="31">
        <v>0</v>
      </c>
      <c r="AF610" s="31">
        <v>0</v>
      </c>
      <c r="AG610" s="31">
        <v>0</v>
      </c>
      <c r="AH610" s="31">
        <v>0</v>
      </c>
      <c r="AI610" s="31">
        <v>152.5</v>
      </c>
      <c r="AJ610" s="31"/>
      <c r="AK610" s="31">
        <v>1.75</v>
      </c>
      <c r="AL610" s="31">
        <v>10</v>
      </c>
      <c r="AM610" s="31">
        <v>17</v>
      </c>
      <c r="AN610" s="31">
        <v>14.5</v>
      </c>
      <c r="AO610" s="31">
        <v>13.5</v>
      </c>
      <c r="AP610" s="31">
        <v>19</v>
      </c>
      <c r="AQ610" s="31">
        <v>12.5</v>
      </c>
      <c r="AR610" s="31">
        <v>17.5</v>
      </c>
      <c r="AS610" s="31">
        <v>14</v>
      </c>
      <c r="AT610" s="31">
        <v>17</v>
      </c>
      <c r="AU610" s="31">
        <v>0</v>
      </c>
      <c r="AV610" s="31">
        <v>0</v>
      </c>
      <c r="AW610" s="31">
        <v>0</v>
      </c>
      <c r="AX610" s="31">
        <v>0</v>
      </c>
      <c r="AY610" s="31">
        <v>136.75</v>
      </c>
      <c r="AZ610" s="31"/>
      <c r="BA610" s="31">
        <v>2.08</v>
      </c>
      <c r="BB610" s="31">
        <v>12</v>
      </c>
      <c r="BC610" s="31">
        <v>13.33</v>
      </c>
      <c r="BD610" s="31">
        <v>15.83</v>
      </c>
      <c r="BE610" s="31">
        <v>15.5</v>
      </c>
      <c r="BF610" s="31"/>
      <c r="BG610">
        <v>11618</v>
      </c>
      <c r="BJ610" s="30">
        <f t="shared" si="61"/>
        <v>163.5</v>
      </c>
      <c r="BK610" s="30">
        <f t="shared" si="62"/>
        <v>150.5</v>
      </c>
      <c r="BL610" s="30">
        <f t="shared" si="63"/>
        <v>135</v>
      </c>
      <c r="BN610" s="30">
        <f t="shared" si="64"/>
        <v>0</v>
      </c>
      <c r="BO610" s="30">
        <f t="shared" si="65"/>
        <v>0</v>
      </c>
      <c r="BP610" s="30">
        <f t="shared" si="66"/>
        <v>0</v>
      </c>
    </row>
    <row r="611" spans="1:68" x14ac:dyDescent="0.35">
      <c r="A611" s="26" t="s">
        <v>1267</v>
      </c>
      <c r="B611" t="s">
        <v>4147</v>
      </c>
      <c r="C611" s="25" t="s">
        <v>108</v>
      </c>
      <c r="E611" s="31">
        <v>1</v>
      </c>
      <c r="F611" s="31">
        <v>7.5</v>
      </c>
      <c r="G611" s="31">
        <v>6</v>
      </c>
      <c r="H611" s="31">
        <v>8</v>
      </c>
      <c r="I611" s="31">
        <v>9</v>
      </c>
      <c r="J611" s="31">
        <v>11</v>
      </c>
      <c r="K611" s="31">
        <v>9</v>
      </c>
      <c r="L611" s="31">
        <v>11</v>
      </c>
      <c r="M611" s="31">
        <v>8</v>
      </c>
      <c r="N611" s="31">
        <v>14</v>
      </c>
      <c r="O611" s="31">
        <v>0</v>
      </c>
      <c r="P611" s="31">
        <v>0</v>
      </c>
      <c r="Q611" s="31">
        <v>0</v>
      </c>
      <c r="R611" s="31">
        <v>0</v>
      </c>
      <c r="S611" s="31">
        <v>84.5</v>
      </c>
      <c r="T611" s="31"/>
      <c r="U611" s="31">
        <v>0.5</v>
      </c>
      <c r="V611" s="31">
        <v>3.5</v>
      </c>
      <c r="W611" s="31">
        <v>6</v>
      </c>
      <c r="X611" s="31">
        <v>5</v>
      </c>
      <c r="Y611" s="31">
        <v>4</v>
      </c>
      <c r="Z611" s="31">
        <v>7.5</v>
      </c>
      <c r="AA611" s="31">
        <v>11</v>
      </c>
      <c r="AB611" s="31">
        <v>9</v>
      </c>
      <c r="AC611" s="31">
        <v>9.5</v>
      </c>
      <c r="AD611" s="31">
        <v>6</v>
      </c>
      <c r="AE611" s="31">
        <v>0</v>
      </c>
      <c r="AF611" s="31">
        <v>0</v>
      </c>
      <c r="AG611" s="31">
        <v>0</v>
      </c>
      <c r="AH611" s="31">
        <v>0</v>
      </c>
      <c r="AI611" s="31">
        <v>62</v>
      </c>
      <c r="AJ611" s="31"/>
      <c r="AK611" s="31">
        <v>0.5</v>
      </c>
      <c r="AL611" s="31">
        <v>5</v>
      </c>
      <c r="AM611" s="31">
        <v>4</v>
      </c>
      <c r="AN611" s="31">
        <v>5</v>
      </c>
      <c r="AO611" s="31">
        <v>6</v>
      </c>
      <c r="AP611" s="31">
        <v>6</v>
      </c>
      <c r="AQ611" s="31">
        <v>7</v>
      </c>
      <c r="AR611" s="31">
        <v>11</v>
      </c>
      <c r="AS611" s="31">
        <v>9.5</v>
      </c>
      <c r="AT611" s="31">
        <v>9</v>
      </c>
      <c r="AU611" s="31">
        <v>0</v>
      </c>
      <c r="AV611" s="31">
        <v>0</v>
      </c>
      <c r="AW611" s="31">
        <v>0</v>
      </c>
      <c r="AX611" s="31">
        <v>0</v>
      </c>
      <c r="AY611" s="31">
        <v>63</v>
      </c>
      <c r="AZ611" s="31"/>
      <c r="BA611" s="31">
        <v>0.66</v>
      </c>
      <c r="BB611" s="31">
        <v>5.33</v>
      </c>
      <c r="BC611" s="31">
        <v>5.33</v>
      </c>
      <c r="BD611" s="31">
        <v>6</v>
      </c>
      <c r="BE611" s="31">
        <v>6.33</v>
      </c>
      <c r="BF611" s="31"/>
      <c r="BG611">
        <v>9972</v>
      </c>
      <c r="BJ611" s="30">
        <f t="shared" si="61"/>
        <v>83.5</v>
      </c>
      <c r="BK611" s="30">
        <f t="shared" si="62"/>
        <v>61.5</v>
      </c>
      <c r="BL611" s="30">
        <f t="shared" si="63"/>
        <v>62.5</v>
      </c>
      <c r="BN611" s="30">
        <f t="shared" si="64"/>
        <v>0</v>
      </c>
      <c r="BO611" s="30">
        <f t="shared" si="65"/>
        <v>0</v>
      </c>
      <c r="BP611" s="30">
        <f t="shared" si="66"/>
        <v>0</v>
      </c>
    </row>
    <row r="612" spans="1:68" x14ac:dyDescent="0.35">
      <c r="A612" s="26" t="s">
        <v>1269</v>
      </c>
      <c r="B612" t="s">
        <v>4139</v>
      </c>
      <c r="C612" s="25" t="s">
        <v>108</v>
      </c>
      <c r="E612" s="31">
        <v>0.5</v>
      </c>
      <c r="F612" s="31">
        <v>20</v>
      </c>
      <c r="G612" s="31">
        <v>20</v>
      </c>
      <c r="H612" s="31">
        <v>16</v>
      </c>
      <c r="I612" s="31">
        <v>19</v>
      </c>
      <c r="J612" s="31">
        <v>17.5</v>
      </c>
      <c r="K612" s="31">
        <v>30</v>
      </c>
      <c r="L612" s="31">
        <v>26.5</v>
      </c>
      <c r="M612" s="31">
        <v>23.5</v>
      </c>
      <c r="N612" s="31">
        <v>27</v>
      </c>
      <c r="O612" s="31">
        <v>0</v>
      </c>
      <c r="P612" s="31">
        <v>0</v>
      </c>
      <c r="Q612" s="31">
        <v>0</v>
      </c>
      <c r="R612" s="31">
        <v>0</v>
      </c>
      <c r="S612" s="31">
        <v>200</v>
      </c>
      <c r="T612" s="31"/>
      <c r="U612" s="31">
        <v>1.75</v>
      </c>
      <c r="V612" s="31">
        <v>17</v>
      </c>
      <c r="W612" s="31">
        <v>20</v>
      </c>
      <c r="X612" s="31">
        <v>20.5</v>
      </c>
      <c r="Y612" s="31">
        <v>17.5</v>
      </c>
      <c r="Z612" s="31">
        <v>17</v>
      </c>
      <c r="AA612" s="31">
        <v>17.5</v>
      </c>
      <c r="AB612" s="31">
        <v>32</v>
      </c>
      <c r="AC612" s="31">
        <v>24.5</v>
      </c>
      <c r="AD612" s="31">
        <v>22</v>
      </c>
      <c r="AE612" s="31">
        <v>0</v>
      </c>
      <c r="AF612" s="31">
        <v>0</v>
      </c>
      <c r="AG612" s="31">
        <v>0</v>
      </c>
      <c r="AH612" s="31">
        <v>0</v>
      </c>
      <c r="AI612" s="31">
        <v>189.75</v>
      </c>
      <c r="AJ612" s="31"/>
      <c r="AK612" s="31">
        <v>1.25</v>
      </c>
      <c r="AL612" s="31">
        <v>22.5</v>
      </c>
      <c r="AM612" s="31">
        <v>18</v>
      </c>
      <c r="AN612" s="31">
        <v>20.5</v>
      </c>
      <c r="AO612" s="31">
        <v>19.5</v>
      </c>
      <c r="AP612" s="31">
        <v>18.5</v>
      </c>
      <c r="AQ612" s="31">
        <v>15.5</v>
      </c>
      <c r="AR612" s="31">
        <v>18</v>
      </c>
      <c r="AS612" s="31">
        <v>31</v>
      </c>
      <c r="AT612" s="31">
        <v>25</v>
      </c>
      <c r="AU612" s="31">
        <v>0</v>
      </c>
      <c r="AV612" s="31">
        <v>0</v>
      </c>
      <c r="AW612" s="31">
        <v>0</v>
      </c>
      <c r="AX612" s="31">
        <v>0</v>
      </c>
      <c r="AY612" s="31">
        <v>189.75</v>
      </c>
      <c r="AZ612" s="31"/>
      <c r="BA612" s="31">
        <v>1.1599999999999999</v>
      </c>
      <c r="BB612" s="31">
        <v>19.829999999999998</v>
      </c>
      <c r="BC612" s="31">
        <v>19.329999999999998</v>
      </c>
      <c r="BD612" s="31">
        <v>19</v>
      </c>
      <c r="BE612" s="31">
        <v>18.66</v>
      </c>
      <c r="BF612" s="31"/>
      <c r="BG612">
        <v>11895</v>
      </c>
      <c r="BJ612" s="30">
        <f t="shared" si="61"/>
        <v>199.5</v>
      </c>
      <c r="BK612" s="30">
        <f t="shared" si="62"/>
        <v>188</v>
      </c>
      <c r="BL612" s="30">
        <f t="shared" si="63"/>
        <v>188.5</v>
      </c>
      <c r="BN612" s="30">
        <f t="shared" si="64"/>
        <v>0</v>
      </c>
      <c r="BO612" s="30">
        <f t="shared" si="65"/>
        <v>0</v>
      </c>
      <c r="BP612" s="30">
        <f t="shared" si="66"/>
        <v>0</v>
      </c>
    </row>
    <row r="613" spans="1:68" x14ac:dyDescent="0.35">
      <c r="A613" s="26" t="s">
        <v>1271</v>
      </c>
      <c r="B613" t="s">
        <v>4130</v>
      </c>
      <c r="C613" s="25" t="s">
        <v>119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319</v>
      </c>
      <c r="P613" s="31">
        <v>304</v>
      </c>
      <c r="Q613" s="31">
        <v>311</v>
      </c>
      <c r="R613" s="31">
        <v>272.5</v>
      </c>
      <c r="S613" s="31">
        <v>1206.5</v>
      </c>
      <c r="T613" s="31"/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</v>
      </c>
      <c r="AE613" s="31">
        <v>331</v>
      </c>
      <c r="AF613" s="31">
        <v>311.5</v>
      </c>
      <c r="AG613" s="31">
        <v>289.5</v>
      </c>
      <c r="AH613" s="31">
        <v>306.5</v>
      </c>
      <c r="AI613" s="31">
        <v>1238.5</v>
      </c>
      <c r="AJ613" s="31"/>
      <c r="AK613" s="31">
        <v>0</v>
      </c>
      <c r="AL613" s="31">
        <v>0</v>
      </c>
      <c r="AM613" s="31">
        <v>0</v>
      </c>
      <c r="AN613" s="31">
        <v>0</v>
      </c>
      <c r="AO613" s="31">
        <v>0</v>
      </c>
      <c r="AP613" s="31">
        <v>0</v>
      </c>
      <c r="AQ613" s="31">
        <v>0</v>
      </c>
      <c r="AR613" s="31">
        <v>0</v>
      </c>
      <c r="AS613" s="31">
        <v>0</v>
      </c>
      <c r="AT613" s="31">
        <v>0</v>
      </c>
      <c r="AU613" s="31">
        <v>295.5</v>
      </c>
      <c r="AV613" s="31">
        <v>319</v>
      </c>
      <c r="AW613" s="31">
        <v>289</v>
      </c>
      <c r="AX613" s="31">
        <v>275.5</v>
      </c>
      <c r="AY613" s="31">
        <v>1179</v>
      </c>
      <c r="AZ613" s="31"/>
      <c r="BA613" s="31">
        <v>0</v>
      </c>
      <c r="BB613" s="31">
        <v>0</v>
      </c>
      <c r="BC613" s="31">
        <v>0</v>
      </c>
      <c r="BD613" s="31">
        <v>0</v>
      </c>
      <c r="BE613" s="31">
        <v>0</v>
      </c>
      <c r="BF613" s="31"/>
      <c r="BG613">
        <v>1016</v>
      </c>
      <c r="BJ613" s="30">
        <f t="shared" si="61"/>
        <v>1206.5</v>
      </c>
      <c r="BK613" s="30">
        <f t="shared" si="62"/>
        <v>1238.5</v>
      </c>
      <c r="BL613" s="30">
        <f t="shared" si="63"/>
        <v>1179</v>
      </c>
      <c r="BN613" s="30">
        <f t="shared" si="64"/>
        <v>0</v>
      </c>
      <c r="BO613" s="30">
        <f t="shared" si="65"/>
        <v>0</v>
      </c>
      <c r="BP613" s="30">
        <f t="shared" si="66"/>
        <v>0</v>
      </c>
    </row>
    <row r="614" spans="1:68" x14ac:dyDescent="0.35">
      <c r="A614" s="26" t="s">
        <v>1273</v>
      </c>
      <c r="B614" t="s">
        <v>4122</v>
      </c>
      <c r="C614" s="25" t="s">
        <v>108</v>
      </c>
      <c r="E614" s="31">
        <v>14</v>
      </c>
      <c r="F614" s="31">
        <v>96.5</v>
      </c>
      <c r="G614" s="31">
        <v>81</v>
      </c>
      <c r="H614" s="31">
        <v>87</v>
      </c>
      <c r="I614" s="31">
        <v>92.5</v>
      </c>
      <c r="J614" s="31">
        <v>89.5</v>
      </c>
      <c r="K614" s="31">
        <v>103</v>
      </c>
      <c r="L614" s="31">
        <v>103.5</v>
      </c>
      <c r="M614" s="31">
        <v>92.5</v>
      </c>
      <c r="N614" s="31">
        <v>108</v>
      </c>
      <c r="O614" s="31">
        <v>0</v>
      </c>
      <c r="P614" s="31">
        <v>0</v>
      </c>
      <c r="Q614" s="31">
        <v>0</v>
      </c>
      <c r="R614" s="31">
        <v>0</v>
      </c>
      <c r="S614" s="31">
        <v>867.5</v>
      </c>
      <c r="T614" s="31"/>
      <c r="U614" s="31">
        <v>18.5</v>
      </c>
      <c r="V614" s="31">
        <v>95.5</v>
      </c>
      <c r="W614" s="31">
        <v>100</v>
      </c>
      <c r="X614" s="31">
        <v>82.5</v>
      </c>
      <c r="Y614" s="31">
        <v>87.5</v>
      </c>
      <c r="Z614" s="31">
        <v>95</v>
      </c>
      <c r="AA614" s="31">
        <v>88.5</v>
      </c>
      <c r="AB614" s="31">
        <v>101.5</v>
      </c>
      <c r="AC614" s="31">
        <v>107</v>
      </c>
      <c r="AD614" s="31">
        <v>77.5</v>
      </c>
      <c r="AE614" s="31">
        <v>0</v>
      </c>
      <c r="AF614" s="31">
        <v>0</v>
      </c>
      <c r="AG614" s="31">
        <v>0</v>
      </c>
      <c r="AH614" s="31">
        <v>0</v>
      </c>
      <c r="AI614" s="31">
        <v>853.5</v>
      </c>
      <c r="AJ614" s="31"/>
      <c r="AK614" s="31">
        <v>16</v>
      </c>
      <c r="AL614" s="31">
        <v>110.5</v>
      </c>
      <c r="AM614" s="31">
        <v>88</v>
      </c>
      <c r="AN614" s="31">
        <v>106.5</v>
      </c>
      <c r="AO614" s="31">
        <v>92.5</v>
      </c>
      <c r="AP614" s="31">
        <v>90.5</v>
      </c>
      <c r="AQ614" s="31">
        <v>97.5</v>
      </c>
      <c r="AR614" s="31">
        <v>99</v>
      </c>
      <c r="AS614" s="31">
        <v>103</v>
      </c>
      <c r="AT614" s="31">
        <v>117.5</v>
      </c>
      <c r="AU614" s="31">
        <v>0</v>
      </c>
      <c r="AV614" s="31">
        <v>0</v>
      </c>
      <c r="AW614" s="31">
        <v>0</v>
      </c>
      <c r="AX614" s="31">
        <v>0</v>
      </c>
      <c r="AY614" s="31">
        <v>921</v>
      </c>
      <c r="AZ614" s="31"/>
      <c r="BA614" s="31">
        <v>16.16</v>
      </c>
      <c r="BB614" s="31">
        <v>100.83</v>
      </c>
      <c r="BC614" s="31">
        <v>89.66</v>
      </c>
      <c r="BD614" s="31">
        <v>92</v>
      </c>
      <c r="BE614" s="31">
        <v>90.83</v>
      </c>
      <c r="BF614" s="31"/>
      <c r="BG614">
        <v>12751</v>
      </c>
      <c r="BJ614" s="30">
        <f t="shared" si="61"/>
        <v>853.5</v>
      </c>
      <c r="BK614" s="30">
        <f t="shared" si="62"/>
        <v>835</v>
      </c>
      <c r="BL614" s="30">
        <f t="shared" si="63"/>
        <v>905</v>
      </c>
      <c r="BN614" s="30">
        <f t="shared" si="64"/>
        <v>0</v>
      </c>
      <c r="BO614" s="30">
        <f t="shared" si="65"/>
        <v>0</v>
      </c>
      <c r="BP614" s="30">
        <f t="shared" si="66"/>
        <v>0</v>
      </c>
    </row>
    <row r="615" spans="1:68" x14ac:dyDescent="0.35">
      <c r="A615" s="26" t="s">
        <v>1275</v>
      </c>
      <c r="B615" t="s">
        <v>4114</v>
      </c>
      <c r="C615" s="25" t="s">
        <v>108</v>
      </c>
      <c r="E615" s="31">
        <v>15</v>
      </c>
      <c r="F615" s="31">
        <v>97.5</v>
      </c>
      <c r="G615" s="31">
        <v>92.5</v>
      </c>
      <c r="H615" s="31">
        <v>80.5</v>
      </c>
      <c r="I615" s="31">
        <v>100.5</v>
      </c>
      <c r="J615" s="31">
        <v>98.5</v>
      </c>
      <c r="K615" s="31">
        <v>109</v>
      </c>
      <c r="L615" s="31">
        <v>95.5</v>
      </c>
      <c r="M615" s="31">
        <v>92.5</v>
      </c>
      <c r="N615" s="31">
        <v>97</v>
      </c>
      <c r="O615" s="31">
        <v>0</v>
      </c>
      <c r="P615" s="31">
        <v>0</v>
      </c>
      <c r="Q615" s="31">
        <v>0</v>
      </c>
      <c r="R615" s="31">
        <v>0</v>
      </c>
      <c r="S615" s="31">
        <v>878.5</v>
      </c>
      <c r="T615" s="31"/>
      <c r="U615" s="31">
        <v>13.5</v>
      </c>
      <c r="V615" s="31">
        <v>105.5</v>
      </c>
      <c r="W615" s="31">
        <v>96</v>
      </c>
      <c r="X615" s="31">
        <v>92</v>
      </c>
      <c r="Y615" s="31">
        <v>80</v>
      </c>
      <c r="Z615" s="31">
        <v>96.5</v>
      </c>
      <c r="AA615" s="31">
        <v>103.5</v>
      </c>
      <c r="AB615" s="31">
        <v>112</v>
      </c>
      <c r="AC615" s="31">
        <v>89.5</v>
      </c>
      <c r="AD615" s="31">
        <v>94.5</v>
      </c>
      <c r="AE615" s="31">
        <v>0</v>
      </c>
      <c r="AF615" s="31">
        <v>0</v>
      </c>
      <c r="AG615" s="31">
        <v>0</v>
      </c>
      <c r="AH615" s="31">
        <v>0</v>
      </c>
      <c r="AI615" s="31">
        <v>883</v>
      </c>
      <c r="AJ615" s="31"/>
      <c r="AK615" s="31">
        <v>12.75</v>
      </c>
      <c r="AL615" s="31">
        <v>93.5</v>
      </c>
      <c r="AM615" s="31">
        <v>104.5</v>
      </c>
      <c r="AN615" s="31">
        <v>92.5</v>
      </c>
      <c r="AO615" s="31">
        <v>87.5</v>
      </c>
      <c r="AP615" s="31">
        <v>79</v>
      </c>
      <c r="AQ615" s="31">
        <v>97.5</v>
      </c>
      <c r="AR615" s="31">
        <v>99.5</v>
      </c>
      <c r="AS615" s="31">
        <v>110</v>
      </c>
      <c r="AT615" s="31">
        <v>90</v>
      </c>
      <c r="AU615" s="31">
        <v>0</v>
      </c>
      <c r="AV615" s="31">
        <v>0</v>
      </c>
      <c r="AW615" s="31">
        <v>0</v>
      </c>
      <c r="AX615" s="31">
        <v>0</v>
      </c>
      <c r="AY615" s="31">
        <v>866.75</v>
      </c>
      <c r="AZ615" s="31"/>
      <c r="BA615" s="31">
        <v>13.75</v>
      </c>
      <c r="BB615" s="31">
        <v>98.83</v>
      </c>
      <c r="BC615" s="31">
        <v>97.66</v>
      </c>
      <c r="BD615" s="31">
        <v>88.33</v>
      </c>
      <c r="BE615" s="31">
        <v>89.33</v>
      </c>
      <c r="BF615" s="31"/>
      <c r="BG615">
        <v>13852</v>
      </c>
      <c r="BJ615" s="30">
        <f t="shared" si="61"/>
        <v>863.5</v>
      </c>
      <c r="BK615" s="30">
        <f t="shared" si="62"/>
        <v>869.5</v>
      </c>
      <c r="BL615" s="30">
        <f t="shared" si="63"/>
        <v>854</v>
      </c>
      <c r="BN615" s="30">
        <f t="shared" si="64"/>
        <v>0</v>
      </c>
      <c r="BO615" s="30">
        <f t="shared" si="65"/>
        <v>0</v>
      </c>
      <c r="BP615" s="30">
        <f t="shared" si="66"/>
        <v>0</v>
      </c>
    </row>
    <row r="616" spans="1:68" x14ac:dyDescent="0.35">
      <c r="A616" s="26" t="s">
        <v>1277</v>
      </c>
      <c r="B616" t="s">
        <v>4105</v>
      </c>
      <c r="C616" s="25" t="s">
        <v>108</v>
      </c>
      <c r="E616" s="31">
        <v>7.25</v>
      </c>
      <c r="F616" s="31">
        <v>38.5</v>
      </c>
      <c r="G616" s="31">
        <v>51</v>
      </c>
      <c r="H616" s="31">
        <v>44</v>
      </c>
      <c r="I616" s="31">
        <v>52</v>
      </c>
      <c r="J616" s="31">
        <v>42</v>
      </c>
      <c r="K616" s="31">
        <v>58</v>
      </c>
      <c r="L616" s="31">
        <v>61.5</v>
      </c>
      <c r="M616" s="31">
        <v>51</v>
      </c>
      <c r="N616" s="31">
        <v>52</v>
      </c>
      <c r="O616" s="31">
        <v>0</v>
      </c>
      <c r="P616" s="31">
        <v>0</v>
      </c>
      <c r="Q616" s="31">
        <v>0</v>
      </c>
      <c r="R616" s="31">
        <v>0</v>
      </c>
      <c r="S616" s="31">
        <v>457.25</v>
      </c>
      <c r="T616" s="31"/>
      <c r="U616" s="31">
        <v>6.75</v>
      </c>
      <c r="V616" s="31">
        <v>45.5</v>
      </c>
      <c r="W616" s="31">
        <v>34</v>
      </c>
      <c r="X616" s="31">
        <v>52.5</v>
      </c>
      <c r="Y616" s="31">
        <v>41</v>
      </c>
      <c r="Z616" s="31">
        <v>53.5</v>
      </c>
      <c r="AA616" s="31">
        <v>42</v>
      </c>
      <c r="AB616" s="31">
        <v>55</v>
      </c>
      <c r="AC616" s="31">
        <v>57</v>
      </c>
      <c r="AD616" s="31">
        <v>49.5</v>
      </c>
      <c r="AE616" s="31">
        <v>0</v>
      </c>
      <c r="AF616" s="31">
        <v>0</v>
      </c>
      <c r="AG616" s="31">
        <v>0</v>
      </c>
      <c r="AH616" s="31">
        <v>0</v>
      </c>
      <c r="AI616" s="31">
        <v>436.75</v>
      </c>
      <c r="AJ616" s="31"/>
      <c r="AK616" s="31">
        <v>5</v>
      </c>
      <c r="AL616" s="31">
        <v>49.5</v>
      </c>
      <c r="AM616" s="31">
        <v>47.5</v>
      </c>
      <c r="AN616" s="31">
        <v>34</v>
      </c>
      <c r="AO616" s="31">
        <v>51</v>
      </c>
      <c r="AP616" s="31">
        <v>44.5</v>
      </c>
      <c r="AQ616" s="31">
        <v>51</v>
      </c>
      <c r="AR616" s="31">
        <v>40.5</v>
      </c>
      <c r="AS616" s="31">
        <v>54</v>
      </c>
      <c r="AT616" s="31">
        <v>55</v>
      </c>
      <c r="AU616" s="31">
        <v>0</v>
      </c>
      <c r="AV616" s="31">
        <v>0</v>
      </c>
      <c r="AW616" s="31">
        <v>0</v>
      </c>
      <c r="AX616" s="31">
        <v>0</v>
      </c>
      <c r="AY616" s="31">
        <v>432</v>
      </c>
      <c r="AZ616" s="31"/>
      <c r="BA616" s="31">
        <v>6.33</v>
      </c>
      <c r="BB616" s="31">
        <v>44.5</v>
      </c>
      <c r="BC616" s="31">
        <v>44.16</v>
      </c>
      <c r="BD616" s="31">
        <v>43.5</v>
      </c>
      <c r="BE616" s="31">
        <v>48</v>
      </c>
      <c r="BF616" s="31"/>
      <c r="BG616">
        <v>4415</v>
      </c>
      <c r="BJ616" s="30">
        <f t="shared" si="61"/>
        <v>450</v>
      </c>
      <c r="BK616" s="30">
        <f t="shared" si="62"/>
        <v>430</v>
      </c>
      <c r="BL616" s="30">
        <f t="shared" si="63"/>
        <v>427</v>
      </c>
      <c r="BN616" s="30">
        <f t="shared" si="64"/>
        <v>0</v>
      </c>
      <c r="BO616" s="30">
        <f t="shared" si="65"/>
        <v>0</v>
      </c>
      <c r="BP616" s="30">
        <f t="shared" si="66"/>
        <v>0</v>
      </c>
    </row>
    <row r="617" spans="1:68" x14ac:dyDescent="0.35">
      <c r="A617" s="26" t="s">
        <v>1279</v>
      </c>
      <c r="B617" t="s">
        <v>4096</v>
      </c>
      <c r="C617" s="25" t="s">
        <v>119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1">
        <v>0</v>
      </c>
      <c r="O617" s="31">
        <v>328</v>
      </c>
      <c r="P617" s="31">
        <v>315.5</v>
      </c>
      <c r="Q617" s="31">
        <v>349</v>
      </c>
      <c r="R617" s="31">
        <v>322.5</v>
      </c>
      <c r="S617" s="31">
        <v>1315</v>
      </c>
      <c r="T617" s="31"/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</v>
      </c>
      <c r="AE617" s="31">
        <v>335.5</v>
      </c>
      <c r="AF617" s="31">
        <v>323.5</v>
      </c>
      <c r="AG617" s="31">
        <v>299.5</v>
      </c>
      <c r="AH617" s="31">
        <v>318</v>
      </c>
      <c r="AI617" s="31">
        <v>1276.5</v>
      </c>
      <c r="AJ617" s="31"/>
      <c r="AK617" s="31">
        <v>0</v>
      </c>
      <c r="AL617" s="31">
        <v>0</v>
      </c>
      <c r="AM617" s="31">
        <v>0</v>
      </c>
      <c r="AN617" s="31">
        <v>0</v>
      </c>
      <c r="AO617" s="31">
        <v>0</v>
      </c>
      <c r="AP617" s="31">
        <v>0</v>
      </c>
      <c r="AQ617" s="31">
        <v>0</v>
      </c>
      <c r="AR617" s="31">
        <v>0</v>
      </c>
      <c r="AS617" s="31">
        <v>0</v>
      </c>
      <c r="AT617" s="31">
        <v>0</v>
      </c>
      <c r="AU617" s="31">
        <v>309.5</v>
      </c>
      <c r="AV617" s="31">
        <v>316.5</v>
      </c>
      <c r="AW617" s="31">
        <v>288.5</v>
      </c>
      <c r="AX617" s="31">
        <v>246.5</v>
      </c>
      <c r="AY617" s="31">
        <v>1161</v>
      </c>
      <c r="AZ617" s="31"/>
      <c r="BA617" s="31">
        <v>0</v>
      </c>
      <c r="BB617" s="31">
        <v>0</v>
      </c>
      <c r="BC617" s="31">
        <v>0</v>
      </c>
      <c r="BD617" s="31">
        <v>0</v>
      </c>
      <c r="BE617" s="31">
        <v>0</v>
      </c>
      <c r="BF617" s="31"/>
      <c r="BG617">
        <v>13302</v>
      </c>
      <c r="BJ617" s="30">
        <f t="shared" si="61"/>
        <v>1315</v>
      </c>
      <c r="BK617" s="30">
        <f t="shared" si="62"/>
        <v>1276.5</v>
      </c>
      <c r="BL617" s="30">
        <f t="shared" si="63"/>
        <v>1161</v>
      </c>
      <c r="BN617" s="30">
        <f t="shared" si="64"/>
        <v>0</v>
      </c>
      <c r="BO617" s="30">
        <f t="shared" si="65"/>
        <v>0</v>
      </c>
      <c r="BP617" s="30">
        <f t="shared" si="66"/>
        <v>0</v>
      </c>
    </row>
    <row r="618" spans="1:68" x14ac:dyDescent="0.35">
      <c r="A618" s="26" t="s">
        <v>1281</v>
      </c>
      <c r="B618" t="s">
        <v>4088</v>
      </c>
      <c r="C618" s="25" t="s">
        <v>108</v>
      </c>
      <c r="E618" s="31">
        <v>22</v>
      </c>
      <c r="F618" s="31">
        <v>185</v>
      </c>
      <c r="G618" s="31">
        <v>170.5</v>
      </c>
      <c r="H618" s="31">
        <v>213.5</v>
      </c>
      <c r="I618" s="31">
        <v>205</v>
      </c>
      <c r="J618" s="31">
        <v>208.5</v>
      </c>
      <c r="K618" s="31">
        <v>199</v>
      </c>
      <c r="L618" s="31">
        <v>217.5</v>
      </c>
      <c r="M618" s="31">
        <v>209.5</v>
      </c>
      <c r="N618" s="31">
        <v>204.5</v>
      </c>
      <c r="O618" s="31">
        <v>0</v>
      </c>
      <c r="P618" s="31">
        <v>0</v>
      </c>
      <c r="Q618" s="31">
        <v>0</v>
      </c>
      <c r="R618" s="31">
        <v>0</v>
      </c>
      <c r="S618" s="31">
        <v>1835</v>
      </c>
      <c r="T618" s="31"/>
      <c r="U618" s="31">
        <v>23.25</v>
      </c>
      <c r="V618" s="31">
        <v>178</v>
      </c>
      <c r="W618" s="31">
        <v>191</v>
      </c>
      <c r="X618" s="31">
        <v>182</v>
      </c>
      <c r="Y618" s="31">
        <v>215.5</v>
      </c>
      <c r="Z618" s="31">
        <v>208</v>
      </c>
      <c r="AA618" s="31">
        <v>209</v>
      </c>
      <c r="AB618" s="31">
        <v>204.5</v>
      </c>
      <c r="AC618" s="31">
        <v>212.5</v>
      </c>
      <c r="AD618" s="31">
        <v>212</v>
      </c>
      <c r="AE618" s="31">
        <v>0</v>
      </c>
      <c r="AF618" s="31">
        <v>0</v>
      </c>
      <c r="AG618" s="31">
        <v>0</v>
      </c>
      <c r="AH618" s="31">
        <v>0</v>
      </c>
      <c r="AI618" s="31">
        <v>1835.75</v>
      </c>
      <c r="AJ618" s="31"/>
      <c r="AK618" s="31">
        <v>26</v>
      </c>
      <c r="AL618" s="31">
        <v>183</v>
      </c>
      <c r="AM618" s="31">
        <v>176</v>
      </c>
      <c r="AN618" s="31">
        <v>182</v>
      </c>
      <c r="AO618" s="31">
        <v>182</v>
      </c>
      <c r="AP618" s="31">
        <v>204</v>
      </c>
      <c r="AQ618" s="31">
        <v>205</v>
      </c>
      <c r="AR618" s="31">
        <v>201</v>
      </c>
      <c r="AS618" s="31">
        <v>199</v>
      </c>
      <c r="AT618" s="31">
        <v>208</v>
      </c>
      <c r="AU618" s="31">
        <v>0</v>
      </c>
      <c r="AV618" s="31">
        <v>0</v>
      </c>
      <c r="AW618" s="31">
        <v>0</v>
      </c>
      <c r="AX618" s="31">
        <v>0</v>
      </c>
      <c r="AY618" s="31">
        <v>1766</v>
      </c>
      <c r="AZ618" s="31"/>
      <c r="BA618" s="31">
        <v>23.75</v>
      </c>
      <c r="BB618" s="31">
        <v>182</v>
      </c>
      <c r="BC618" s="31">
        <v>179.16</v>
      </c>
      <c r="BD618" s="31">
        <v>192.5</v>
      </c>
      <c r="BE618" s="31">
        <v>200.83</v>
      </c>
      <c r="BF618" s="31"/>
      <c r="BG618">
        <v>5339</v>
      </c>
      <c r="BJ618" s="30">
        <f t="shared" si="61"/>
        <v>1813</v>
      </c>
      <c r="BK618" s="30">
        <f t="shared" si="62"/>
        <v>1812.5</v>
      </c>
      <c r="BL618" s="30">
        <f t="shared" si="63"/>
        <v>1740</v>
      </c>
      <c r="BN618" s="30">
        <f t="shared" si="64"/>
        <v>0</v>
      </c>
      <c r="BO618" s="30">
        <f t="shared" si="65"/>
        <v>0</v>
      </c>
      <c r="BP618" s="30">
        <f t="shared" si="66"/>
        <v>0</v>
      </c>
    </row>
    <row r="619" spans="1:68" x14ac:dyDescent="0.35">
      <c r="A619" s="26" t="s">
        <v>1283</v>
      </c>
      <c r="B619" t="s">
        <v>4080</v>
      </c>
      <c r="C619" s="25" t="s">
        <v>108</v>
      </c>
      <c r="E619" s="31">
        <v>10</v>
      </c>
      <c r="F619" s="31">
        <v>43</v>
      </c>
      <c r="G619" s="31">
        <v>38</v>
      </c>
      <c r="H619" s="31">
        <v>52</v>
      </c>
      <c r="I619" s="31">
        <v>65.5</v>
      </c>
      <c r="J619" s="31">
        <v>55.5</v>
      </c>
      <c r="K619" s="31">
        <v>60.5</v>
      </c>
      <c r="L619" s="31">
        <v>63</v>
      </c>
      <c r="M619" s="31">
        <v>45</v>
      </c>
      <c r="N619" s="31">
        <v>63</v>
      </c>
      <c r="O619" s="31">
        <v>0</v>
      </c>
      <c r="P619" s="31">
        <v>0</v>
      </c>
      <c r="Q619" s="31">
        <v>0</v>
      </c>
      <c r="R619" s="31">
        <v>0</v>
      </c>
      <c r="S619" s="31">
        <v>495.5</v>
      </c>
      <c r="T619" s="31"/>
      <c r="U619" s="31">
        <v>7.5</v>
      </c>
      <c r="V619" s="31">
        <v>46</v>
      </c>
      <c r="W619" s="31">
        <v>42.5</v>
      </c>
      <c r="X619" s="31">
        <v>40.5</v>
      </c>
      <c r="Y619" s="31">
        <v>56</v>
      </c>
      <c r="Z619" s="31">
        <v>61</v>
      </c>
      <c r="AA619" s="31">
        <v>53</v>
      </c>
      <c r="AB619" s="31">
        <v>59.5</v>
      </c>
      <c r="AC619" s="31">
        <v>66</v>
      </c>
      <c r="AD619" s="31">
        <v>44.5</v>
      </c>
      <c r="AE619" s="31">
        <v>0</v>
      </c>
      <c r="AF619" s="31">
        <v>0</v>
      </c>
      <c r="AG619" s="31">
        <v>0</v>
      </c>
      <c r="AH619" s="31">
        <v>0</v>
      </c>
      <c r="AI619" s="31">
        <v>476.5</v>
      </c>
      <c r="AJ619" s="31"/>
      <c r="AK619" s="31">
        <v>9.75</v>
      </c>
      <c r="AL619" s="31">
        <v>49</v>
      </c>
      <c r="AM619" s="31">
        <v>43.5</v>
      </c>
      <c r="AN619" s="31">
        <v>44</v>
      </c>
      <c r="AO619" s="31">
        <v>40</v>
      </c>
      <c r="AP619" s="31">
        <v>51</v>
      </c>
      <c r="AQ619" s="31">
        <v>59.5</v>
      </c>
      <c r="AR619" s="31">
        <v>54.5</v>
      </c>
      <c r="AS619" s="31">
        <v>60</v>
      </c>
      <c r="AT619" s="31">
        <v>72</v>
      </c>
      <c r="AU619" s="31">
        <v>0</v>
      </c>
      <c r="AV619" s="31">
        <v>0</v>
      </c>
      <c r="AW619" s="31">
        <v>0</v>
      </c>
      <c r="AX619" s="31">
        <v>0</v>
      </c>
      <c r="AY619" s="31">
        <v>483.25</v>
      </c>
      <c r="AZ619" s="31"/>
      <c r="BA619" s="31">
        <v>9.08</v>
      </c>
      <c r="BB619" s="31">
        <v>46</v>
      </c>
      <c r="BC619" s="31">
        <v>41.33</v>
      </c>
      <c r="BD619" s="31">
        <v>45.5</v>
      </c>
      <c r="BE619" s="31">
        <v>53.83</v>
      </c>
      <c r="BF619" s="31"/>
      <c r="BG619">
        <v>10857</v>
      </c>
      <c r="BJ619" s="30">
        <f t="shared" si="61"/>
        <v>485.5</v>
      </c>
      <c r="BK619" s="30">
        <f t="shared" si="62"/>
        <v>469</v>
      </c>
      <c r="BL619" s="30">
        <f t="shared" si="63"/>
        <v>473.5</v>
      </c>
      <c r="BN619" s="30">
        <f t="shared" si="64"/>
        <v>0</v>
      </c>
      <c r="BO619" s="30">
        <f t="shared" si="65"/>
        <v>0</v>
      </c>
      <c r="BP619" s="30">
        <f t="shared" si="66"/>
        <v>0</v>
      </c>
    </row>
    <row r="620" spans="1:68" x14ac:dyDescent="0.35">
      <c r="A620" s="26" t="s">
        <v>1285</v>
      </c>
      <c r="B620" t="s">
        <v>4072</v>
      </c>
      <c r="C620" s="25" t="s">
        <v>119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120.5</v>
      </c>
      <c r="P620" s="31">
        <v>105</v>
      </c>
      <c r="Q620" s="31">
        <v>120.5</v>
      </c>
      <c r="R620" s="31">
        <v>109</v>
      </c>
      <c r="S620" s="31">
        <v>455</v>
      </c>
      <c r="T620" s="31"/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93</v>
      </c>
      <c r="AF620" s="31">
        <v>116</v>
      </c>
      <c r="AG620" s="31">
        <v>102</v>
      </c>
      <c r="AH620" s="31">
        <v>106</v>
      </c>
      <c r="AI620" s="31">
        <v>417</v>
      </c>
      <c r="AJ620" s="31"/>
      <c r="AK620" s="31">
        <v>0</v>
      </c>
      <c r="AL620" s="31">
        <v>0</v>
      </c>
      <c r="AM620" s="31">
        <v>0</v>
      </c>
      <c r="AN620" s="31">
        <v>0</v>
      </c>
      <c r="AO620" s="31">
        <v>0</v>
      </c>
      <c r="AP620" s="31">
        <v>0</v>
      </c>
      <c r="AQ620" s="31">
        <v>0</v>
      </c>
      <c r="AR620" s="31">
        <v>0</v>
      </c>
      <c r="AS620" s="31">
        <v>0</v>
      </c>
      <c r="AT620" s="31">
        <v>0</v>
      </c>
      <c r="AU620" s="31">
        <v>112</v>
      </c>
      <c r="AV620" s="31">
        <v>91.5</v>
      </c>
      <c r="AW620" s="31">
        <v>117</v>
      </c>
      <c r="AX620" s="31">
        <v>98</v>
      </c>
      <c r="AY620" s="31">
        <v>418.5</v>
      </c>
      <c r="AZ620" s="31"/>
      <c r="BA620" s="31">
        <v>0</v>
      </c>
      <c r="BB620" s="31">
        <v>0</v>
      </c>
      <c r="BC620" s="31">
        <v>0</v>
      </c>
      <c r="BD620" s="31">
        <v>0</v>
      </c>
      <c r="BE620" s="31">
        <v>0</v>
      </c>
      <c r="BF620" s="31"/>
      <c r="BG620">
        <v>3004</v>
      </c>
      <c r="BJ620" s="30">
        <f t="shared" si="61"/>
        <v>455</v>
      </c>
      <c r="BK620" s="30">
        <f t="shared" si="62"/>
        <v>417</v>
      </c>
      <c r="BL620" s="30">
        <f t="shared" si="63"/>
        <v>418.5</v>
      </c>
      <c r="BN620" s="30">
        <f t="shared" si="64"/>
        <v>0</v>
      </c>
      <c r="BO620" s="30">
        <f t="shared" si="65"/>
        <v>0</v>
      </c>
      <c r="BP620" s="30">
        <f t="shared" si="66"/>
        <v>0</v>
      </c>
    </row>
    <row r="621" spans="1:68" x14ac:dyDescent="0.35">
      <c r="A621" s="26" t="s">
        <v>1287</v>
      </c>
      <c r="B621" t="s">
        <v>4063</v>
      </c>
      <c r="C621" s="25" t="s">
        <v>108</v>
      </c>
      <c r="E621" s="31">
        <v>9.25</v>
      </c>
      <c r="F621" s="31">
        <v>57</v>
      </c>
      <c r="G621" s="31">
        <v>39.5</v>
      </c>
      <c r="H621" s="31">
        <v>52.5</v>
      </c>
      <c r="I621" s="31">
        <v>36</v>
      </c>
      <c r="J621" s="31">
        <v>41.5</v>
      </c>
      <c r="K621" s="31">
        <v>64</v>
      </c>
      <c r="L621" s="31">
        <v>42.5</v>
      </c>
      <c r="M621" s="31">
        <v>61.5</v>
      </c>
      <c r="N621" s="31">
        <v>56.5</v>
      </c>
      <c r="O621" s="31">
        <v>0</v>
      </c>
      <c r="P621" s="31">
        <v>0</v>
      </c>
      <c r="Q621" s="31">
        <v>0</v>
      </c>
      <c r="R621" s="31">
        <v>0</v>
      </c>
      <c r="S621" s="31">
        <v>460.25</v>
      </c>
      <c r="T621" s="31"/>
      <c r="U621" s="31">
        <v>10.75</v>
      </c>
      <c r="V621" s="31">
        <v>53</v>
      </c>
      <c r="W621" s="31">
        <v>58</v>
      </c>
      <c r="X621" s="31">
        <v>41</v>
      </c>
      <c r="Y621" s="31">
        <v>55</v>
      </c>
      <c r="Z621" s="31">
        <v>36</v>
      </c>
      <c r="AA621" s="31">
        <v>46.5</v>
      </c>
      <c r="AB621" s="31">
        <v>62.5</v>
      </c>
      <c r="AC621" s="31">
        <v>43.5</v>
      </c>
      <c r="AD621" s="31">
        <v>65</v>
      </c>
      <c r="AE621" s="31">
        <v>0</v>
      </c>
      <c r="AF621" s="31">
        <v>0</v>
      </c>
      <c r="AG621" s="31">
        <v>0</v>
      </c>
      <c r="AH621" s="31">
        <v>0</v>
      </c>
      <c r="AI621" s="31">
        <v>471.25</v>
      </c>
      <c r="AJ621" s="31"/>
      <c r="AK621" s="31">
        <v>9.5</v>
      </c>
      <c r="AL621" s="31">
        <v>48</v>
      </c>
      <c r="AM621" s="31">
        <v>51.5</v>
      </c>
      <c r="AN621" s="31">
        <v>58</v>
      </c>
      <c r="AO621" s="31">
        <v>39</v>
      </c>
      <c r="AP621" s="31">
        <v>54</v>
      </c>
      <c r="AQ621" s="31">
        <v>38.5</v>
      </c>
      <c r="AR621" s="31">
        <v>45.5</v>
      </c>
      <c r="AS621" s="31">
        <v>61</v>
      </c>
      <c r="AT621" s="31">
        <v>44.5</v>
      </c>
      <c r="AU621" s="31">
        <v>0</v>
      </c>
      <c r="AV621" s="31">
        <v>0</v>
      </c>
      <c r="AW621" s="31">
        <v>0</v>
      </c>
      <c r="AX621" s="31">
        <v>0</v>
      </c>
      <c r="AY621" s="31">
        <v>449.5</v>
      </c>
      <c r="AZ621" s="31"/>
      <c r="BA621" s="31">
        <v>9.83</v>
      </c>
      <c r="BB621" s="31">
        <v>52.66</v>
      </c>
      <c r="BC621" s="31">
        <v>49.66</v>
      </c>
      <c r="BD621" s="31">
        <v>50.5</v>
      </c>
      <c r="BE621" s="31">
        <v>43.33</v>
      </c>
      <c r="BF621" s="31"/>
      <c r="BG621">
        <v>10495</v>
      </c>
      <c r="BJ621" s="30">
        <f t="shared" si="61"/>
        <v>451</v>
      </c>
      <c r="BK621" s="30">
        <f t="shared" si="62"/>
        <v>460.5</v>
      </c>
      <c r="BL621" s="30">
        <f t="shared" si="63"/>
        <v>440</v>
      </c>
      <c r="BN621" s="30">
        <f t="shared" si="64"/>
        <v>0</v>
      </c>
      <c r="BO621" s="30">
        <f t="shared" si="65"/>
        <v>0</v>
      </c>
      <c r="BP621" s="30">
        <f t="shared" si="66"/>
        <v>0</v>
      </c>
    </row>
    <row r="622" spans="1:68" x14ac:dyDescent="0.35">
      <c r="A622" s="26" t="s">
        <v>1291</v>
      </c>
      <c r="B622" t="s">
        <v>4054</v>
      </c>
      <c r="C622" s="25" t="s">
        <v>108</v>
      </c>
      <c r="E622" s="31">
        <v>3</v>
      </c>
      <c r="F622" s="31">
        <v>17</v>
      </c>
      <c r="G622" s="31">
        <v>23</v>
      </c>
      <c r="H622" s="31">
        <v>28</v>
      </c>
      <c r="I622" s="31">
        <v>21</v>
      </c>
      <c r="J622" s="31">
        <v>23.5</v>
      </c>
      <c r="K622" s="31">
        <v>18.5</v>
      </c>
      <c r="L622" s="31">
        <v>27</v>
      </c>
      <c r="M622" s="31">
        <v>31</v>
      </c>
      <c r="N622" s="31">
        <v>35.5</v>
      </c>
      <c r="O622" s="31">
        <v>0</v>
      </c>
      <c r="P622" s="31">
        <v>0</v>
      </c>
      <c r="Q622" s="31">
        <v>0</v>
      </c>
      <c r="R622" s="31">
        <v>0</v>
      </c>
      <c r="S622" s="31">
        <v>227.5</v>
      </c>
      <c r="T622" s="31"/>
      <c r="U622" s="31">
        <v>2.25</v>
      </c>
      <c r="V622" s="31">
        <v>11.5</v>
      </c>
      <c r="W622" s="31">
        <v>18</v>
      </c>
      <c r="X622" s="31">
        <v>22.5</v>
      </c>
      <c r="Y622" s="31">
        <v>32.5</v>
      </c>
      <c r="Z622" s="31">
        <v>21</v>
      </c>
      <c r="AA622" s="31">
        <v>21</v>
      </c>
      <c r="AB622" s="31">
        <v>17</v>
      </c>
      <c r="AC622" s="31">
        <v>27.5</v>
      </c>
      <c r="AD622" s="31">
        <v>33.5</v>
      </c>
      <c r="AE622" s="31">
        <v>0</v>
      </c>
      <c r="AF622" s="31">
        <v>0</v>
      </c>
      <c r="AG622" s="31">
        <v>0</v>
      </c>
      <c r="AH622" s="31">
        <v>0</v>
      </c>
      <c r="AI622" s="31">
        <v>206.75</v>
      </c>
      <c r="AJ622" s="31"/>
      <c r="AK622" s="31">
        <v>2.5</v>
      </c>
      <c r="AL622" s="31">
        <v>20.5</v>
      </c>
      <c r="AM622" s="31">
        <v>13.5</v>
      </c>
      <c r="AN622" s="31">
        <v>18</v>
      </c>
      <c r="AO622" s="31">
        <v>23</v>
      </c>
      <c r="AP622" s="31">
        <v>34</v>
      </c>
      <c r="AQ622" s="31">
        <v>21.5</v>
      </c>
      <c r="AR622" s="31">
        <v>23</v>
      </c>
      <c r="AS622" s="31">
        <v>22</v>
      </c>
      <c r="AT622" s="31">
        <v>26</v>
      </c>
      <c r="AU622" s="31">
        <v>0</v>
      </c>
      <c r="AV622" s="31">
        <v>0</v>
      </c>
      <c r="AW622" s="31">
        <v>0</v>
      </c>
      <c r="AX622" s="31">
        <v>0</v>
      </c>
      <c r="AY622" s="31">
        <v>204</v>
      </c>
      <c r="AZ622" s="31"/>
      <c r="BA622" s="31">
        <v>2.58</v>
      </c>
      <c r="BB622" s="31">
        <v>16.329999999999998</v>
      </c>
      <c r="BC622" s="31">
        <v>18.16</v>
      </c>
      <c r="BD622" s="31">
        <v>22.83</v>
      </c>
      <c r="BE622" s="31">
        <v>25.5</v>
      </c>
      <c r="BF622" s="31"/>
      <c r="BG622">
        <v>8024</v>
      </c>
      <c r="BJ622" s="30">
        <f t="shared" si="61"/>
        <v>224.5</v>
      </c>
      <c r="BK622" s="30">
        <f t="shared" si="62"/>
        <v>204.5</v>
      </c>
      <c r="BL622" s="30">
        <f t="shared" si="63"/>
        <v>201.5</v>
      </c>
      <c r="BN622" s="30">
        <f t="shared" si="64"/>
        <v>0</v>
      </c>
      <c r="BO622" s="30">
        <f t="shared" si="65"/>
        <v>0</v>
      </c>
      <c r="BP622" s="30">
        <f t="shared" si="66"/>
        <v>0</v>
      </c>
    </row>
    <row r="623" spans="1:68" x14ac:dyDescent="0.35">
      <c r="A623" s="26" t="s">
        <v>1293</v>
      </c>
      <c r="B623" t="s">
        <v>4045</v>
      </c>
      <c r="C623" s="25" t="s">
        <v>108</v>
      </c>
      <c r="E623" s="31">
        <v>4.25</v>
      </c>
      <c r="F623" s="31">
        <v>38.5</v>
      </c>
      <c r="G623" s="31">
        <v>32</v>
      </c>
      <c r="H623" s="31">
        <v>42</v>
      </c>
      <c r="I623" s="31">
        <v>32.5</v>
      </c>
      <c r="J623" s="31">
        <v>39.5</v>
      </c>
      <c r="K623" s="31">
        <v>36.5</v>
      </c>
      <c r="L623" s="31">
        <v>42</v>
      </c>
      <c r="M623" s="31">
        <v>33</v>
      </c>
      <c r="N623" s="31">
        <v>32</v>
      </c>
      <c r="O623" s="31">
        <v>0</v>
      </c>
      <c r="P623" s="31">
        <v>0</v>
      </c>
      <c r="Q623" s="31">
        <v>0</v>
      </c>
      <c r="R623" s="31">
        <v>0</v>
      </c>
      <c r="S623" s="31">
        <v>332.25</v>
      </c>
      <c r="T623" s="31"/>
      <c r="U623" s="31">
        <v>7.25</v>
      </c>
      <c r="V623" s="31">
        <v>37.5</v>
      </c>
      <c r="W623" s="31">
        <v>38.5</v>
      </c>
      <c r="X623" s="31">
        <v>30.5</v>
      </c>
      <c r="Y623" s="31">
        <v>37</v>
      </c>
      <c r="Z623" s="31">
        <v>32.5</v>
      </c>
      <c r="AA623" s="31">
        <v>39</v>
      </c>
      <c r="AB623" s="31">
        <v>35.5</v>
      </c>
      <c r="AC623" s="31">
        <v>45</v>
      </c>
      <c r="AD623" s="31">
        <v>33</v>
      </c>
      <c r="AE623" s="31">
        <v>0</v>
      </c>
      <c r="AF623" s="31">
        <v>0</v>
      </c>
      <c r="AG623" s="31">
        <v>0</v>
      </c>
      <c r="AH623" s="31">
        <v>0</v>
      </c>
      <c r="AI623" s="31">
        <v>335.75</v>
      </c>
      <c r="AJ623" s="31"/>
      <c r="AK623" s="31">
        <v>10.75</v>
      </c>
      <c r="AL623" s="31">
        <v>37.5</v>
      </c>
      <c r="AM623" s="31">
        <v>41.5</v>
      </c>
      <c r="AN623" s="31">
        <v>39</v>
      </c>
      <c r="AO623" s="31">
        <v>34</v>
      </c>
      <c r="AP623" s="31">
        <v>39.5</v>
      </c>
      <c r="AQ623" s="31">
        <v>34.5</v>
      </c>
      <c r="AR623" s="31">
        <v>41</v>
      </c>
      <c r="AS623" s="31">
        <v>38</v>
      </c>
      <c r="AT623" s="31">
        <v>40.5</v>
      </c>
      <c r="AU623" s="31">
        <v>0</v>
      </c>
      <c r="AV623" s="31">
        <v>0</v>
      </c>
      <c r="AW623" s="31">
        <v>0</v>
      </c>
      <c r="AX623" s="31">
        <v>0</v>
      </c>
      <c r="AY623" s="31">
        <v>356.25</v>
      </c>
      <c r="AZ623" s="31"/>
      <c r="BA623" s="31">
        <v>7.41</v>
      </c>
      <c r="BB623" s="31">
        <v>37.83</v>
      </c>
      <c r="BC623" s="31">
        <v>37.33</v>
      </c>
      <c r="BD623" s="31">
        <v>37.159999999999997</v>
      </c>
      <c r="BE623" s="31">
        <v>34.5</v>
      </c>
      <c r="BF623" s="31"/>
      <c r="BG623">
        <v>13869</v>
      </c>
      <c r="BJ623" s="30">
        <f t="shared" si="61"/>
        <v>328</v>
      </c>
      <c r="BK623" s="30">
        <f t="shared" si="62"/>
        <v>328.5</v>
      </c>
      <c r="BL623" s="30">
        <f t="shared" si="63"/>
        <v>345.5</v>
      </c>
      <c r="BN623" s="30">
        <f t="shared" si="64"/>
        <v>0</v>
      </c>
      <c r="BO623" s="30">
        <f t="shared" si="65"/>
        <v>0</v>
      </c>
      <c r="BP623" s="30">
        <f t="shared" si="66"/>
        <v>0</v>
      </c>
    </row>
    <row r="624" spans="1:68" x14ac:dyDescent="0.35">
      <c r="A624" s="26" t="s">
        <v>1295</v>
      </c>
      <c r="B624" t="s">
        <v>4037</v>
      </c>
      <c r="C624" s="25" t="s">
        <v>108</v>
      </c>
      <c r="E624" s="31">
        <v>1.25</v>
      </c>
      <c r="F624" s="31">
        <v>17</v>
      </c>
      <c r="G624" s="31">
        <v>13.5</v>
      </c>
      <c r="H624" s="31">
        <v>20</v>
      </c>
      <c r="I624" s="31">
        <v>22.5</v>
      </c>
      <c r="J624" s="31">
        <v>17</v>
      </c>
      <c r="K624" s="31">
        <v>20</v>
      </c>
      <c r="L624" s="31">
        <v>27</v>
      </c>
      <c r="M624" s="31">
        <v>28</v>
      </c>
      <c r="N624" s="31">
        <v>23</v>
      </c>
      <c r="O624" s="31">
        <v>0</v>
      </c>
      <c r="P624" s="31">
        <v>0</v>
      </c>
      <c r="Q624" s="31">
        <v>0</v>
      </c>
      <c r="R624" s="31">
        <v>0</v>
      </c>
      <c r="S624" s="31">
        <v>189.25</v>
      </c>
      <c r="T624" s="31"/>
      <c r="U624" s="31">
        <v>2.5</v>
      </c>
      <c r="V624" s="31">
        <v>13.5</v>
      </c>
      <c r="W624" s="31">
        <v>16</v>
      </c>
      <c r="X624" s="31">
        <v>11.5</v>
      </c>
      <c r="Y624" s="31">
        <v>21</v>
      </c>
      <c r="Z624" s="31">
        <v>22</v>
      </c>
      <c r="AA624" s="31">
        <v>18.5</v>
      </c>
      <c r="AB624" s="31">
        <v>20.5</v>
      </c>
      <c r="AC624" s="31">
        <v>27.5</v>
      </c>
      <c r="AD624" s="31">
        <v>29</v>
      </c>
      <c r="AE624" s="31">
        <v>0</v>
      </c>
      <c r="AF624" s="31">
        <v>0</v>
      </c>
      <c r="AG624" s="31">
        <v>0</v>
      </c>
      <c r="AH624" s="31">
        <v>0</v>
      </c>
      <c r="AI624" s="31">
        <v>182</v>
      </c>
      <c r="AJ624" s="31"/>
      <c r="AK624" s="31">
        <v>0.5</v>
      </c>
      <c r="AL624" s="31">
        <v>15</v>
      </c>
      <c r="AM624" s="31">
        <v>15</v>
      </c>
      <c r="AN624" s="31">
        <v>17</v>
      </c>
      <c r="AO624" s="31">
        <v>12</v>
      </c>
      <c r="AP624" s="31">
        <v>23.5</v>
      </c>
      <c r="AQ624" s="31">
        <v>20.5</v>
      </c>
      <c r="AR624" s="31">
        <v>16</v>
      </c>
      <c r="AS624" s="31">
        <v>23</v>
      </c>
      <c r="AT624" s="31">
        <v>24.5</v>
      </c>
      <c r="AU624" s="31">
        <v>0</v>
      </c>
      <c r="AV624" s="31">
        <v>0</v>
      </c>
      <c r="AW624" s="31">
        <v>0</v>
      </c>
      <c r="AX624" s="31">
        <v>0</v>
      </c>
      <c r="AY624" s="31">
        <v>167</v>
      </c>
      <c r="AZ624" s="31"/>
      <c r="BA624" s="31">
        <v>1.41</v>
      </c>
      <c r="BB624" s="31">
        <v>15.16</v>
      </c>
      <c r="BC624" s="31">
        <v>14.83</v>
      </c>
      <c r="BD624" s="31">
        <v>16.16</v>
      </c>
      <c r="BE624" s="31">
        <v>18.5</v>
      </c>
      <c r="BF624" s="31"/>
      <c r="BG624">
        <v>5234</v>
      </c>
      <c r="BJ624" s="30">
        <f t="shared" si="61"/>
        <v>188</v>
      </c>
      <c r="BK624" s="30">
        <f t="shared" si="62"/>
        <v>179.5</v>
      </c>
      <c r="BL624" s="30">
        <f t="shared" si="63"/>
        <v>166.5</v>
      </c>
      <c r="BN624" s="30">
        <f t="shared" si="64"/>
        <v>0</v>
      </c>
      <c r="BO624" s="30">
        <f t="shared" si="65"/>
        <v>0</v>
      </c>
      <c r="BP624" s="30">
        <f t="shared" si="66"/>
        <v>0</v>
      </c>
    </row>
    <row r="625" spans="1:68" x14ac:dyDescent="0.35">
      <c r="A625" s="26" t="s">
        <v>1297</v>
      </c>
      <c r="B625" t="s">
        <v>4028</v>
      </c>
      <c r="C625" s="25" t="s">
        <v>108</v>
      </c>
      <c r="E625" s="31">
        <v>0.5</v>
      </c>
      <c r="F625" s="31">
        <v>6</v>
      </c>
      <c r="G625" s="31">
        <v>11</v>
      </c>
      <c r="H625" s="31">
        <v>9</v>
      </c>
      <c r="I625" s="31">
        <v>2</v>
      </c>
      <c r="J625" s="31">
        <v>13</v>
      </c>
      <c r="K625" s="31">
        <v>10</v>
      </c>
      <c r="L625" s="31">
        <v>6.5</v>
      </c>
      <c r="M625" s="31">
        <v>8</v>
      </c>
      <c r="N625" s="31">
        <v>7</v>
      </c>
      <c r="O625" s="31">
        <v>0</v>
      </c>
      <c r="P625" s="31">
        <v>0</v>
      </c>
      <c r="Q625" s="31">
        <v>0</v>
      </c>
      <c r="R625" s="31">
        <v>0</v>
      </c>
      <c r="S625" s="31">
        <v>73</v>
      </c>
      <c r="T625" s="31"/>
      <c r="U625" s="31">
        <v>0</v>
      </c>
      <c r="V625" s="31">
        <v>11</v>
      </c>
      <c r="W625" s="31">
        <v>6</v>
      </c>
      <c r="X625" s="31">
        <v>9</v>
      </c>
      <c r="Y625" s="31">
        <v>8</v>
      </c>
      <c r="Z625" s="31">
        <v>2.5</v>
      </c>
      <c r="AA625" s="31">
        <v>13</v>
      </c>
      <c r="AB625" s="31">
        <v>10</v>
      </c>
      <c r="AC625" s="31">
        <v>6</v>
      </c>
      <c r="AD625" s="31">
        <v>7.5</v>
      </c>
      <c r="AE625" s="31">
        <v>0</v>
      </c>
      <c r="AF625" s="31">
        <v>0</v>
      </c>
      <c r="AG625" s="31">
        <v>0</v>
      </c>
      <c r="AH625" s="31">
        <v>0</v>
      </c>
      <c r="AI625" s="31">
        <v>73</v>
      </c>
      <c r="AJ625" s="31"/>
      <c r="AK625" s="31">
        <v>1</v>
      </c>
      <c r="AL625" s="31">
        <v>6.5</v>
      </c>
      <c r="AM625" s="31">
        <v>9.5</v>
      </c>
      <c r="AN625" s="31">
        <v>6</v>
      </c>
      <c r="AO625" s="31">
        <v>8</v>
      </c>
      <c r="AP625" s="31">
        <v>8</v>
      </c>
      <c r="AQ625" s="31">
        <v>2</v>
      </c>
      <c r="AR625" s="31">
        <v>13</v>
      </c>
      <c r="AS625" s="31">
        <v>8</v>
      </c>
      <c r="AT625" s="31">
        <v>6</v>
      </c>
      <c r="AU625" s="31">
        <v>0</v>
      </c>
      <c r="AV625" s="31">
        <v>0</v>
      </c>
      <c r="AW625" s="31">
        <v>0</v>
      </c>
      <c r="AX625" s="31">
        <v>0</v>
      </c>
      <c r="AY625" s="31">
        <v>68</v>
      </c>
      <c r="AZ625" s="31"/>
      <c r="BA625" s="31">
        <v>0.5</v>
      </c>
      <c r="BB625" s="31">
        <v>7.83</v>
      </c>
      <c r="BC625" s="31">
        <v>8.83</v>
      </c>
      <c r="BD625" s="31">
        <v>8</v>
      </c>
      <c r="BE625" s="31">
        <v>6</v>
      </c>
      <c r="BF625" s="31"/>
      <c r="BG625">
        <v>5857</v>
      </c>
      <c r="BJ625" s="30">
        <f t="shared" si="61"/>
        <v>72.5</v>
      </c>
      <c r="BK625" s="30">
        <f t="shared" si="62"/>
        <v>73</v>
      </c>
      <c r="BL625" s="30">
        <f t="shared" si="63"/>
        <v>67</v>
      </c>
      <c r="BN625" s="30">
        <f t="shared" si="64"/>
        <v>0</v>
      </c>
      <c r="BO625" s="30">
        <f t="shared" si="65"/>
        <v>0</v>
      </c>
      <c r="BP625" s="30">
        <f t="shared" si="66"/>
        <v>0</v>
      </c>
    </row>
    <row r="626" spans="1:68" x14ac:dyDescent="0.35">
      <c r="A626" s="26" t="s">
        <v>1299</v>
      </c>
      <c r="B626" t="s">
        <v>4020</v>
      </c>
      <c r="C626" s="25" t="s">
        <v>119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v>154</v>
      </c>
      <c r="P626" s="31">
        <v>135</v>
      </c>
      <c r="Q626" s="31">
        <v>141.5</v>
      </c>
      <c r="R626" s="31">
        <v>118</v>
      </c>
      <c r="S626" s="31">
        <v>548.5</v>
      </c>
      <c r="T626" s="31"/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145.5</v>
      </c>
      <c r="AF626" s="31">
        <v>141.5</v>
      </c>
      <c r="AG626" s="31">
        <v>130</v>
      </c>
      <c r="AH626" s="31">
        <v>132</v>
      </c>
      <c r="AI626" s="31">
        <v>549</v>
      </c>
      <c r="AJ626" s="31"/>
      <c r="AK626" s="31">
        <v>0</v>
      </c>
      <c r="AL626" s="31">
        <v>0</v>
      </c>
      <c r="AM626" s="31">
        <v>0</v>
      </c>
      <c r="AN626" s="31">
        <v>0</v>
      </c>
      <c r="AO626" s="31">
        <v>0</v>
      </c>
      <c r="AP626" s="31">
        <v>0</v>
      </c>
      <c r="AQ626" s="31">
        <v>0</v>
      </c>
      <c r="AR626" s="31">
        <v>0</v>
      </c>
      <c r="AS626" s="31">
        <v>0</v>
      </c>
      <c r="AT626" s="31">
        <v>0</v>
      </c>
      <c r="AU626" s="31">
        <v>137</v>
      </c>
      <c r="AV626" s="31">
        <v>139.5</v>
      </c>
      <c r="AW626" s="31">
        <v>127</v>
      </c>
      <c r="AX626" s="31">
        <v>112</v>
      </c>
      <c r="AY626" s="31">
        <v>515.5</v>
      </c>
      <c r="AZ626" s="31"/>
      <c r="BA626" s="31">
        <v>0</v>
      </c>
      <c r="BB626" s="31">
        <v>0</v>
      </c>
      <c r="BC626" s="31">
        <v>0</v>
      </c>
      <c r="BD626" s="31">
        <v>0</v>
      </c>
      <c r="BE626" s="31">
        <v>0</v>
      </c>
      <c r="BF626" s="31"/>
      <c r="BG626">
        <v>13541</v>
      </c>
      <c r="BJ626" s="30">
        <f t="shared" si="61"/>
        <v>548.5</v>
      </c>
      <c r="BK626" s="30">
        <f t="shared" si="62"/>
        <v>549</v>
      </c>
      <c r="BL626" s="30">
        <f t="shared" si="63"/>
        <v>515.5</v>
      </c>
      <c r="BN626" s="30">
        <f t="shared" si="64"/>
        <v>0</v>
      </c>
      <c r="BO626" s="30">
        <f t="shared" si="65"/>
        <v>0</v>
      </c>
      <c r="BP626" s="30">
        <f t="shared" si="66"/>
        <v>0</v>
      </c>
    </row>
    <row r="627" spans="1:68" x14ac:dyDescent="0.35">
      <c r="A627" s="26" t="s">
        <v>1301</v>
      </c>
      <c r="B627" t="s">
        <v>4013</v>
      </c>
      <c r="C627" s="25" t="s">
        <v>108</v>
      </c>
      <c r="E627" s="31">
        <v>15</v>
      </c>
      <c r="F627" s="31">
        <v>119.5</v>
      </c>
      <c r="G627" s="31">
        <v>128</v>
      </c>
      <c r="H627" s="31">
        <v>112</v>
      </c>
      <c r="I627" s="31">
        <v>119</v>
      </c>
      <c r="J627" s="31">
        <v>119</v>
      </c>
      <c r="K627" s="31">
        <v>115.5</v>
      </c>
      <c r="L627" s="31">
        <v>101.5</v>
      </c>
      <c r="M627" s="31">
        <v>133.5</v>
      </c>
      <c r="N627" s="31">
        <v>140.5</v>
      </c>
      <c r="O627" s="31">
        <v>0</v>
      </c>
      <c r="P627" s="31">
        <v>0</v>
      </c>
      <c r="Q627" s="31">
        <v>0</v>
      </c>
      <c r="R627" s="31">
        <v>0</v>
      </c>
      <c r="S627" s="31">
        <v>1103.5</v>
      </c>
      <c r="T627" s="31"/>
      <c r="U627" s="31">
        <v>16</v>
      </c>
      <c r="V627" s="31">
        <v>92</v>
      </c>
      <c r="W627" s="31">
        <v>123.5</v>
      </c>
      <c r="X627" s="31">
        <v>129.5</v>
      </c>
      <c r="Y627" s="31">
        <v>120</v>
      </c>
      <c r="Z627" s="31">
        <v>112.5</v>
      </c>
      <c r="AA627" s="31">
        <v>109</v>
      </c>
      <c r="AB627" s="31">
        <v>119.5</v>
      </c>
      <c r="AC627" s="31">
        <v>102</v>
      </c>
      <c r="AD627" s="31">
        <v>131.5</v>
      </c>
      <c r="AE627" s="31">
        <v>0</v>
      </c>
      <c r="AF627" s="31">
        <v>0</v>
      </c>
      <c r="AG627" s="31">
        <v>0</v>
      </c>
      <c r="AH627" s="31">
        <v>0</v>
      </c>
      <c r="AI627" s="31">
        <v>1055.5</v>
      </c>
      <c r="AJ627" s="31"/>
      <c r="AK627" s="31">
        <v>17.5</v>
      </c>
      <c r="AL627" s="31">
        <v>113</v>
      </c>
      <c r="AM627" s="31">
        <v>96.5</v>
      </c>
      <c r="AN627" s="31">
        <v>128.5</v>
      </c>
      <c r="AO627" s="31">
        <v>131.5</v>
      </c>
      <c r="AP627" s="31">
        <v>116.5</v>
      </c>
      <c r="AQ627" s="31">
        <v>113</v>
      </c>
      <c r="AR627" s="31">
        <v>110</v>
      </c>
      <c r="AS627" s="31">
        <v>116.5</v>
      </c>
      <c r="AT627" s="31">
        <v>99</v>
      </c>
      <c r="AU627" s="31">
        <v>0</v>
      </c>
      <c r="AV627" s="31">
        <v>0</v>
      </c>
      <c r="AW627" s="31">
        <v>0</v>
      </c>
      <c r="AX627" s="31">
        <v>0</v>
      </c>
      <c r="AY627" s="31">
        <v>1042</v>
      </c>
      <c r="AZ627" s="31"/>
      <c r="BA627" s="31">
        <v>16.16</v>
      </c>
      <c r="BB627" s="31">
        <v>108.16</v>
      </c>
      <c r="BC627" s="31">
        <v>116</v>
      </c>
      <c r="BD627" s="31">
        <v>123.33</v>
      </c>
      <c r="BE627" s="31">
        <v>123.5</v>
      </c>
      <c r="BF627" s="31"/>
      <c r="BG627">
        <v>3388</v>
      </c>
      <c r="BJ627" s="30">
        <f t="shared" si="61"/>
        <v>1088.5</v>
      </c>
      <c r="BK627" s="30">
        <f t="shared" si="62"/>
        <v>1039.5</v>
      </c>
      <c r="BL627" s="30">
        <f t="shared" si="63"/>
        <v>1024.5</v>
      </c>
      <c r="BN627" s="30">
        <f t="shared" si="64"/>
        <v>0</v>
      </c>
      <c r="BO627" s="30">
        <f t="shared" si="65"/>
        <v>0</v>
      </c>
      <c r="BP627" s="30">
        <f t="shared" si="66"/>
        <v>0</v>
      </c>
    </row>
    <row r="628" spans="1:68" x14ac:dyDescent="0.35">
      <c r="A628" s="26" t="s">
        <v>1303</v>
      </c>
      <c r="B628" t="s">
        <v>4004</v>
      </c>
      <c r="C628" s="25" t="s">
        <v>10</v>
      </c>
      <c r="E628" s="31">
        <v>1.75</v>
      </c>
      <c r="F628" s="31">
        <v>5</v>
      </c>
      <c r="G628" s="31">
        <v>2</v>
      </c>
      <c r="H628" s="31">
        <v>10</v>
      </c>
      <c r="I628" s="31">
        <v>7</v>
      </c>
      <c r="J628" s="31">
        <v>5</v>
      </c>
      <c r="K628" s="31">
        <v>4</v>
      </c>
      <c r="L628" s="31">
        <v>9.5</v>
      </c>
      <c r="M628" s="31">
        <v>10</v>
      </c>
      <c r="N628" s="31">
        <v>7</v>
      </c>
      <c r="O628" s="31">
        <v>10</v>
      </c>
      <c r="P628" s="31">
        <v>7</v>
      </c>
      <c r="Q628" s="31">
        <v>11.5</v>
      </c>
      <c r="R628" s="31">
        <v>12.5</v>
      </c>
      <c r="S628" s="31">
        <v>102.25</v>
      </c>
      <c r="T628" s="31"/>
      <c r="U628" s="31">
        <v>0.75</v>
      </c>
      <c r="V628" s="31">
        <v>9.5</v>
      </c>
      <c r="W628" s="31">
        <v>4</v>
      </c>
      <c r="X628" s="31">
        <v>3</v>
      </c>
      <c r="Y628" s="31">
        <v>10</v>
      </c>
      <c r="Z628" s="31">
        <v>7</v>
      </c>
      <c r="AA628" s="31">
        <v>5</v>
      </c>
      <c r="AB628" s="31">
        <v>3</v>
      </c>
      <c r="AC628" s="31">
        <v>8.5</v>
      </c>
      <c r="AD628" s="31">
        <v>12</v>
      </c>
      <c r="AE628" s="31">
        <v>6</v>
      </c>
      <c r="AF628" s="31">
        <v>11</v>
      </c>
      <c r="AG628" s="31">
        <v>7</v>
      </c>
      <c r="AH628" s="31">
        <v>11</v>
      </c>
      <c r="AI628" s="31">
        <v>97.75</v>
      </c>
      <c r="AJ628" s="31"/>
      <c r="AK628" s="31">
        <v>1.75</v>
      </c>
      <c r="AL628" s="31">
        <v>9</v>
      </c>
      <c r="AM628" s="31">
        <v>6</v>
      </c>
      <c r="AN628" s="31">
        <v>5</v>
      </c>
      <c r="AO628" s="31">
        <v>3</v>
      </c>
      <c r="AP628" s="31">
        <v>10</v>
      </c>
      <c r="AQ628" s="31">
        <v>7</v>
      </c>
      <c r="AR628" s="31">
        <v>3</v>
      </c>
      <c r="AS628" s="31">
        <v>4</v>
      </c>
      <c r="AT628" s="31">
        <v>9</v>
      </c>
      <c r="AU628" s="31">
        <v>14</v>
      </c>
      <c r="AV628" s="31">
        <v>6</v>
      </c>
      <c r="AW628" s="31">
        <v>10</v>
      </c>
      <c r="AX628" s="31">
        <v>7</v>
      </c>
      <c r="AY628" s="31">
        <v>94.75</v>
      </c>
      <c r="AZ628" s="31"/>
      <c r="BA628" s="31">
        <v>1.41</v>
      </c>
      <c r="BB628" s="31">
        <v>7.83</v>
      </c>
      <c r="BC628" s="31">
        <v>4</v>
      </c>
      <c r="BD628" s="31">
        <v>6</v>
      </c>
      <c r="BE628" s="31">
        <v>6.66</v>
      </c>
      <c r="BF628" s="31"/>
      <c r="BG628">
        <v>11799</v>
      </c>
      <c r="BJ628" s="30">
        <f t="shared" si="61"/>
        <v>100.5</v>
      </c>
      <c r="BK628" s="30">
        <f t="shared" si="62"/>
        <v>97</v>
      </c>
      <c r="BL628" s="30">
        <f t="shared" si="63"/>
        <v>93</v>
      </c>
      <c r="BN628" s="30">
        <f t="shared" si="64"/>
        <v>0</v>
      </c>
      <c r="BO628" s="30">
        <f t="shared" si="65"/>
        <v>0</v>
      </c>
      <c r="BP628" s="30">
        <f t="shared" si="66"/>
        <v>0</v>
      </c>
    </row>
    <row r="629" spans="1:68" x14ac:dyDescent="0.35">
      <c r="A629" s="26" t="s">
        <v>1305</v>
      </c>
      <c r="B629" t="s">
        <v>3994</v>
      </c>
      <c r="C629" s="25" t="s">
        <v>10</v>
      </c>
      <c r="E629" s="31">
        <v>3.25</v>
      </c>
      <c r="F629" s="31">
        <v>26.5</v>
      </c>
      <c r="G629" s="31">
        <v>40</v>
      </c>
      <c r="H629" s="31">
        <v>35</v>
      </c>
      <c r="I629" s="31">
        <v>44.5</v>
      </c>
      <c r="J629" s="31">
        <v>46.5</v>
      </c>
      <c r="K629" s="31">
        <v>26.5</v>
      </c>
      <c r="L629" s="31">
        <v>41.5</v>
      </c>
      <c r="M629" s="31">
        <v>40.5</v>
      </c>
      <c r="N629" s="31">
        <v>34.5</v>
      </c>
      <c r="O629" s="31">
        <v>41.5</v>
      </c>
      <c r="P629" s="31">
        <v>51</v>
      </c>
      <c r="Q629" s="31">
        <v>35</v>
      </c>
      <c r="R629" s="31">
        <v>45</v>
      </c>
      <c r="S629" s="31">
        <v>511.25</v>
      </c>
      <c r="T629" s="31"/>
      <c r="U629" s="31">
        <v>3.25</v>
      </c>
      <c r="V629" s="31">
        <v>28</v>
      </c>
      <c r="W629" s="31">
        <v>27</v>
      </c>
      <c r="X629" s="31">
        <v>43</v>
      </c>
      <c r="Y629" s="31">
        <v>38.5</v>
      </c>
      <c r="Z629" s="31">
        <v>43</v>
      </c>
      <c r="AA629" s="31">
        <v>45</v>
      </c>
      <c r="AB629" s="31">
        <v>26.5</v>
      </c>
      <c r="AC629" s="31">
        <v>44.5</v>
      </c>
      <c r="AD629" s="31">
        <v>40</v>
      </c>
      <c r="AE629" s="31">
        <v>35.5</v>
      </c>
      <c r="AF629" s="31">
        <v>38</v>
      </c>
      <c r="AG629" s="31">
        <v>46</v>
      </c>
      <c r="AH629" s="31">
        <v>34.5</v>
      </c>
      <c r="AI629" s="31">
        <v>492.75</v>
      </c>
      <c r="AJ629" s="31"/>
      <c r="AK629" s="31">
        <v>4.5</v>
      </c>
      <c r="AL629" s="31">
        <v>37.5</v>
      </c>
      <c r="AM629" s="31">
        <v>33</v>
      </c>
      <c r="AN629" s="31">
        <v>28</v>
      </c>
      <c r="AO629" s="31">
        <v>41.5</v>
      </c>
      <c r="AP629" s="31">
        <v>39.5</v>
      </c>
      <c r="AQ629" s="31">
        <v>40</v>
      </c>
      <c r="AR629" s="31">
        <v>45</v>
      </c>
      <c r="AS629" s="31">
        <v>29</v>
      </c>
      <c r="AT629" s="31">
        <v>42</v>
      </c>
      <c r="AU629" s="31">
        <v>39.5</v>
      </c>
      <c r="AV629" s="31">
        <v>36</v>
      </c>
      <c r="AW629" s="31">
        <v>33</v>
      </c>
      <c r="AX629" s="31">
        <v>47</v>
      </c>
      <c r="AY629" s="31">
        <v>495.5</v>
      </c>
      <c r="AZ629" s="31"/>
      <c r="BA629" s="31">
        <v>3.66</v>
      </c>
      <c r="BB629" s="31">
        <v>30.66</v>
      </c>
      <c r="BC629" s="31">
        <v>33.33</v>
      </c>
      <c r="BD629" s="31">
        <v>35.33</v>
      </c>
      <c r="BE629" s="31">
        <v>41.5</v>
      </c>
      <c r="BF629" s="31"/>
      <c r="BG629">
        <v>8092</v>
      </c>
      <c r="BJ629" s="30">
        <f t="shared" si="61"/>
        <v>508</v>
      </c>
      <c r="BK629" s="30">
        <f t="shared" si="62"/>
        <v>489.5</v>
      </c>
      <c r="BL629" s="30">
        <f t="shared" si="63"/>
        <v>491</v>
      </c>
      <c r="BN629" s="30">
        <f t="shared" si="64"/>
        <v>0</v>
      </c>
      <c r="BO629" s="30">
        <f t="shared" si="65"/>
        <v>0</v>
      </c>
      <c r="BP629" s="30">
        <f t="shared" si="66"/>
        <v>0</v>
      </c>
    </row>
    <row r="630" spans="1:68" x14ac:dyDescent="0.35">
      <c r="A630" s="26" t="s">
        <v>1308</v>
      </c>
      <c r="B630" t="s">
        <v>3985</v>
      </c>
      <c r="C630" s="25" t="s">
        <v>10</v>
      </c>
      <c r="E630" s="31">
        <v>5</v>
      </c>
      <c r="F630" s="31">
        <v>50</v>
      </c>
      <c r="G630" s="31">
        <v>54.5</v>
      </c>
      <c r="H630" s="31">
        <v>53</v>
      </c>
      <c r="I630" s="31">
        <v>38</v>
      </c>
      <c r="J630" s="31">
        <v>53</v>
      </c>
      <c r="K630" s="31">
        <v>58.5</v>
      </c>
      <c r="L630" s="31">
        <v>51</v>
      </c>
      <c r="M630" s="31">
        <v>46.5</v>
      </c>
      <c r="N630" s="31">
        <v>57.5</v>
      </c>
      <c r="O630" s="31">
        <v>54.5</v>
      </c>
      <c r="P630" s="31">
        <v>57.5</v>
      </c>
      <c r="Q630" s="31">
        <v>36</v>
      </c>
      <c r="R630" s="31">
        <v>63</v>
      </c>
      <c r="S630" s="31">
        <v>678</v>
      </c>
      <c r="T630" s="31"/>
      <c r="U630" s="31">
        <v>7.5</v>
      </c>
      <c r="V630" s="31">
        <v>46.5</v>
      </c>
      <c r="W630" s="31">
        <v>49.5</v>
      </c>
      <c r="X630" s="31">
        <v>56</v>
      </c>
      <c r="Y630" s="31">
        <v>47.5</v>
      </c>
      <c r="Z630" s="31">
        <v>41.5</v>
      </c>
      <c r="AA630" s="31">
        <v>55</v>
      </c>
      <c r="AB630" s="31">
        <v>62</v>
      </c>
      <c r="AC630" s="31">
        <v>51</v>
      </c>
      <c r="AD630" s="31">
        <v>45.5</v>
      </c>
      <c r="AE630" s="31">
        <v>58</v>
      </c>
      <c r="AF630" s="31">
        <v>49.5</v>
      </c>
      <c r="AG630" s="31">
        <v>56</v>
      </c>
      <c r="AH630" s="31">
        <v>38.5</v>
      </c>
      <c r="AI630" s="31">
        <v>664</v>
      </c>
      <c r="AJ630" s="31"/>
      <c r="AK630" s="31">
        <v>7</v>
      </c>
      <c r="AL630" s="31">
        <v>39</v>
      </c>
      <c r="AM630" s="31">
        <v>44.5</v>
      </c>
      <c r="AN630" s="31">
        <v>48</v>
      </c>
      <c r="AO630" s="31">
        <v>55</v>
      </c>
      <c r="AP630" s="31">
        <v>47.5</v>
      </c>
      <c r="AQ630" s="31">
        <v>43</v>
      </c>
      <c r="AR630" s="31">
        <v>52.5</v>
      </c>
      <c r="AS630" s="31">
        <v>63</v>
      </c>
      <c r="AT630" s="31">
        <v>59.5</v>
      </c>
      <c r="AU630" s="31">
        <v>48</v>
      </c>
      <c r="AV630" s="31">
        <v>58.5</v>
      </c>
      <c r="AW630" s="31">
        <v>47.5</v>
      </c>
      <c r="AX630" s="31">
        <v>54.5</v>
      </c>
      <c r="AY630" s="31">
        <v>667.5</v>
      </c>
      <c r="AZ630" s="31"/>
      <c r="BA630" s="31">
        <v>6.5</v>
      </c>
      <c r="BB630" s="31">
        <v>45.16</v>
      </c>
      <c r="BC630" s="31">
        <v>49.5</v>
      </c>
      <c r="BD630" s="31">
        <v>52.33</v>
      </c>
      <c r="BE630" s="31">
        <v>46.83</v>
      </c>
      <c r="BF630" s="31"/>
      <c r="BG630">
        <v>11099</v>
      </c>
      <c r="BJ630" s="30">
        <f t="shared" si="61"/>
        <v>673</v>
      </c>
      <c r="BK630" s="30">
        <f t="shared" si="62"/>
        <v>656.5</v>
      </c>
      <c r="BL630" s="30">
        <f t="shared" si="63"/>
        <v>660.5</v>
      </c>
      <c r="BN630" s="30">
        <f t="shared" si="64"/>
        <v>0</v>
      </c>
      <c r="BO630" s="30">
        <f t="shared" si="65"/>
        <v>0</v>
      </c>
      <c r="BP630" s="30">
        <f t="shared" si="66"/>
        <v>0</v>
      </c>
    </row>
    <row r="631" spans="1:68" x14ac:dyDescent="0.35">
      <c r="A631" s="26" t="s">
        <v>1310</v>
      </c>
      <c r="B631" t="s">
        <v>3975</v>
      </c>
      <c r="C631" s="25" t="s">
        <v>10</v>
      </c>
      <c r="E631" s="31">
        <v>5.75</v>
      </c>
      <c r="F631" s="31">
        <v>66.5</v>
      </c>
      <c r="G631" s="31">
        <v>44</v>
      </c>
      <c r="H631" s="31">
        <v>56</v>
      </c>
      <c r="I631" s="31">
        <v>50</v>
      </c>
      <c r="J631" s="31">
        <v>52.5</v>
      </c>
      <c r="K631" s="31">
        <v>65</v>
      </c>
      <c r="L631" s="31">
        <v>61</v>
      </c>
      <c r="M631" s="31">
        <v>64</v>
      </c>
      <c r="N631" s="31">
        <v>49</v>
      </c>
      <c r="O631" s="31">
        <v>61</v>
      </c>
      <c r="P631" s="31">
        <v>59</v>
      </c>
      <c r="Q631" s="31">
        <v>67</v>
      </c>
      <c r="R631" s="31">
        <v>74</v>
      </c>
      <c r="S631" s="31">
        <v>774.75</v>
      </c>
      <c r="T631" s="31"/>
      <c r="U631" s="31">
        <v>8.75</v>
      </c>
      <c r="V631" s="31">
        <v>49.5</v>
      </c>
      <c r="W631" s="31">
        <v>67</v>
      </c>
      <c r="X631" s="31">
        <v>49</v>
      </c>
      <c r="Y631" s="31">
        <v>56</v>
      </c>
      <c r="Z631" s="31">
        <v>50</v>
      </c>
      <c r="AA631" s="31">
        <v>53.5</v>
      </c>
      <c r="AB631" s="31">
        <v>68</v>
      </c>
      <c r="AC631" s="31">
        <v>57.5</v>
      </c>
      <c r="AD631" s="31">
        <v>62</v>
      </c>
      <c r="AE631" s="31">
        <v>51.5</v>
      </c>
      <c r="AF631" s="31">
        <v>62.5</v>
      </c>
      <c r="AG631" s="31">
        <v>59.5</v>
      </c>
      <c r="AH631" s="31">
        <v>70.5</v>
      </c>
      <c r="AI631" s="31">
        <v>765.25</v>
      </c>
      <c r="AJ631" s="31"/>
      <c r="AK631" s="31">
        <v>9.5</v>
      </c>
      <c r="AL631" s="31">
        <v>49</v>
      </c>
      <c r="AM631" s="31">
        <v>50.5</v>
      </c>
      <c r="AN631" s="31">
        <v>67.5</v>
      </c>
      <c r="AO631" s="31">
        <v>48</v>
      </c>
      <c r="AP631" s="31">
        <v>53</v>
      </c>
      <c r="AQ631" s="31">
        <v>47</v>
      </c>
      <c r="AR631" s="31">
        <v>53.5</v>
      </c>
      <c r="AS631" s="31">
        <v>71.5</v>
      </c>
      <c r="AT631" s="31">
        <v>58</v>
      </c>
      <c r="AU631" s="31">
        <v>65</v>
      </c>
      <c r="AV631" s="31">
        <v>51.5</v>
      </c>
      <c r="AW631" s="31">
        <v>56.5</v>
      </c>
      <c r="AX631" s="31">
        <v>60</v>
      </c>
      <c r="AY631" s="31">
        <v>740.5</v>
      </c>
      <c r="AZ631" s="31"/>
      <c r="BA631" s="31">
        <v>8</v>
      </c>
      <c r="BB631" s="31">
        <v>55</v>
      </c>
      <c r="BC631" s="31">
        <v>53.83</v>
      </c>
      <c r="BD631" s="31">
        <v>57.5</v>
      </c>
      <c r="BE631" s="31">
        <v>51.33</v>
      </c>
      <c r="BF631" s="31"/>
      <c r="BG631">
        <v>12512</v>
      </c>
      <c r="BJ631" s="30">
        <f t="shared" si="61"/>
        <v>769</v>
      </c>
      <c r="BK631" s="30">
        <f t="shared" si="62"/>
        <v>756.5</v>
      </c>
      <c r="BL631" s="30">
        <f t="shared" si="63"/>
        <v>731</v>
      </c>
      <c r="BN631" s="30">
        <f t="shared" si="64"/>
        <v>0</v>
      </c>
      <c r="BO631" s="30">
        <f t="shared" si="65"/>
        <v>0</v>
      </c>
      <c r="BP631" s="30">
        <f t="shared" si="66"/>
        <v>0</v>
      </c>
    </row>
    <row r="632" spans="1:68" x14ac:dyDescent="0.35">
      <c r="A632" s="26" t="s">
        <v>1314</v>
      </c>
      <c r="B632" t="s">
        <v>3965</v>
      </c>
      <c r="C632" s="25" t="s">
        <v>10</v>
      </c>
      <c r="E632" s="31">
        <v>7</v>
      </c>
      <c r="F632" s="31">
        <v>52.5</v>
      </c>
      <c r="G632" s="31">
        <v>67.5</v>
      </c>
      <c r="H632" s="31">
        <v>67</v>
      </c>
      <c r="I632" s="31">
        <v>75</v>
      </c>
      <c r="J632" s="31">
        <v>82</v>
      </c>
      <c r="K632" s="31">
        <v>64.5</v>
      </c>
      <c r="L632" s="31">
        <v>62</v>
      </c>
      <c r="M632" s="31">
        <v>65</v>
      </c>
      <c r="N632" s="31">
        <v>75</v>
      </c>
      <c r="O632" s="31">
        <v>81</v>
      </c>
      <c r="P632" s="31">
        <v>75.5</v>
      </c>
      <c r="Q632" s="31">
        <v>71</v>
      </c>
      <c r="R632" s="31">
        <v>76</v>
      </c>
      <c r="S632" s="31">
        <v>921</v>
      </c>
      <c r="T632" s="31"/>
      <c r="U632" s="31">
        <v>6.75</v>
      </c>
      <c r="V632" s="31">
        <v>64</v>
      </c>
      <c r="W632" s="31">
        <v>57.5</v>
      </c>
      <c r="X632" s="31">
        <v>69</v>
      </c>
      <c r="Y632" s="31">
        <v>70.5</v>
      </c>
      <c r="Z632" s="31">
        <v>71.5</v>
      </c>
      <c r="AA632" s="31">
        <v>83.5</v>
      </c>
      <c r="AB632" s="31">
        <v>64</v>
      </c>
      <c r="AC632" s="31">
        <v>63.5</v>
      </c>
      <c r="AD632" s="31">
        <v>67</v>
      </c>
      <c r="AE632" s="31">
        <v>76</v>
      </c>
      <c r="AF632" s="31">
        <v>75</v>
      </c>
      <c r="AG632" s="31">
        <v>71</v>
      </c>
      <c r="AH632" s="31">
        <v>70</v>
      </c>
      <c r="AI632" s="31">
        <v>909.25</v>
      </c>
      <c r="AJ632" s="31"/>
      <c r="AK632" s="31">
        <v>5</v>
      </c>
      <c r="AL632" s="31">
        <v>76</v>
      </c>
      <c r="AM632" s="31">
        <v>64</v>
      </c>
      <c r="AN632" s="31">
        <v>50.5</v>
      </c>
      <c r="AO632" s="31">
        <v>69.5</v>
      </c>
      <c r="AP632" s="31">
        <v>70</v>
      </c>
      <c r="AQ632" s="31">
        <v>68.5</v>
      </c>
      <c r="AR632" s="31">
        <v>85.5</v>
      </c>
      <c r="AS632" s="31">
        <v>69.5</v>
      </c>
      <c r="AT632" s="31">
        <v>63</v>
      </c>
      <c r="AU632" s="31">
        <v>71</v>
      </c>
      <c r="AV632" s="31">
        <v>71</v>
      </c>
      <c r="AW632" s="31">
        <v>69.5</v>
      </c>
      <c r="AX632" s="31">
        <v>70</v>
      </c>
      <c r="AY632" s="31">
        <v>903</v>
      </c>
      <c r="AZ632" s="31"/>
      <c r="BA632" s="31">
        <v>6.25</v>
      </c>
      <c r="BB632" s="31">
        <v>64.16</v>
      </c>
      <c r="BC632" s="31">
        <v>63</v>
      </c>
      <c r="BD632" s="31">
        <v>62.16</v>
      </c>
      <c r="BE632" s="31">
        <v>71.66</v>
      </c>
      <c r="BF632" s="31"/>
      <c r="BG632">
        <v>5912</v>
      </c>
      <c r="BJ632" s="30">
        <f t="shared" si="61"/>
        <v>914</v>
      </c>
      <c r="BK632" s="30">
        <f t="shared" si="62"/>
        <v>902.5</v>
      </c>
      <c r="BL632" s="30">
        <f t="shared" si="63"/>
        <v>898</v>
      </c>
      <c r="BN632" s="30">
        <f t="shared" si="64"/>
        <v>0</v>
      </c>
      <c r="BO632" s="30">
        <f t="shared" si="65"/>
        <v>0</v>
      </c>
      <c r="BP632" s="30">
        <f t="shared" si="66"/>
        <v>0</v>
      </c>
    </row>
    <row r="633" spans="1:68" x14ac:dyDescent="0.35">
      <c r="A633" s="26" t="s">
        <v>1316</v>
      </c>
      <c r="B633" t="s">
        <v>3954</v>
      </c>
      <c r="C633" s="25" t="s">
        <v>10</v>
      </c>
      <c r="E633" s="31">
        <v>7.75</v>
      </c>
      <c r="F633" s="31">
        <v>83</v>
      </c>
      <c r="G633" s="31">
        <v>68</v>
      </c>
      <c r="H633" s="31">
        <v>78</v>
      </c>
      <c r="I633" s="31">
        <v>92.5</v>
      </c>
      <c r="J633" s="31">
        <v>80</v>
      </c>
      <c r="K633" s="31">
        <v>84</v>
      </c>
      <c r="L633" s="31">
        <v>86</v>
      </c>
      <c r="M633" s="31">
        <v>86.5</v>
      </c>
      <c r="N633" s="31">
        <v>97</v>
      </c>
      <c r="O633" s="31">
        <v>95.5</v>
      </c>
      <c r="P633" s="31">
        <v>103</v>
      </c>
      <c r="Q633" s="31">
        <v>93</v>
      </c>
      <c r="R633" s="31">
        <v>107</v>
      </c>
      <c r="S633" s="31">
        <v>1161.25</v>
      </c>
      <c r="T633" s="31"/>
      <c r="U633" s="31">
        <v>8</v>
      </c>
      <c r="V633" s="31">
        <v>92.5</v>
      </c>
      <c r="W633" s="31">
        <v>79</v>
      </c>
      <c r="X633" s="31">
        <v>67.5</v>
      </c>
      <c r="Y633" s="31">
        <v>78.5</v>
      </c>
      <c r="Z633" s="31">
        <v>96.5</v>
      </c>
      <c r="AA633" s="31">
        <v>87</v>
      </c>
      <c r="AB633" s="31">
        <v>86.5</v>
      </c>
      <c r="AC633" s="31">
        <v>88</v>
      </c>
      <c r="AD633" s="31">
        <v>83</v>
      </c>
      <c r="AE633" s="31">
        <v>100</v>
      </c>
      <c r="AF633" s="31">
        <v>97</v>
      </c>
      <c r="AG633" s="31">
        <v>99</v>
      </c>
      <c r="AH633" s="31">
        <v>91</v>
      </c>
      <c r="AI633" s="31">
        <v>1153.5</v>
      </c>
      <c r="AJ633" s="31"/>
      <c r="AK633" s="31">
        <v>6.5</v>
      </c>
      <c r="AL633" s="31">
        <v>77</v>
      </c>
      <c r="AM633" s="31">
        <v>96</v>
      </c>
      <c r="AN633" s="31">
        <v>84.5</v>
      </c>
      <c r="AO633" s="31">
        <v>70</v>
      </c>
      <c r="AP633" s="31">
        <v>77</v>
      </c>
      <c r="AQ633" s="31">
        <v>92</v>
      </c>
      <c r="AR633" s="31">
        <v>92.5</v>
      </c>
      <c r="AS633" s="31">
        <v>87.5</v>
      </c>
      <c r="AT633" s="31">
        <v>88</v>
      </c>
      <c r="AU633" s="31">
        <v>85</v>
      </c>
      <c r="AV633" s="31">
        <v>96.5</v>
      </c>
      <c r="AW633" s="31">
        <v>90.5</v>
      </c>
      <c r="AX633" s="31">
        <v>101</v>
      </c>
      <c r="AY633" s="31">
        <v>1144</v>
      </c>
      <c r="AZ633" s="31"/>
      <c r="BA633" s="31">
        <v>7.41</v>
      </c>
      <c r="BB633" s="31">
        <v>84.16</v>
      </c>
      <c r="BC633" s="31">
        <v>81</v>
      </c>
      <c r="BD633" s="31">
        <v>76.66</v>
      </c>
      <c r="BE633" s="31">
        <v>80.33</v>
      </c>
      <c r="BF633" s="31"/>
      <c r="BG633">
        <v>8860</v>
      </c>
      <c r="BJ633" s="30">
        <f t="shared" si="61"/>
        <v>1153.5</v>
      </c>
      <c r="BK633" s="30">
        <f t="shared" si="62"/>
        <v>1145.5</v>
      </c>
      <c r="BL633" s="30">
        <f t="shared" si="63"/>
        <v>1137.5</v>
      </c>
      <c r="BN633" s="30">
        <f t="shared" si="64"/>
        <v>0</v>
      </c>
      <c r="BO633" s="30">
        <f t="shared" si="65"/>
        <v>0</v>
      </c>
      <c r="BP633" s="30">
        <f t="shared" si="66"/>
        <v>0</v>
      </c>
    </row>
    <row r="634" spans="1:68" x14ac:dyDescent="0.35">
      <c r="A634" s="26" t="s">
        <v>1318</v>
      </c>
      <c r="B634" t="s">
        <v>3945</v>
      </c>
      <c r="C634" s="25" t="s">
        <v>10</v>
      </c>
      <c r="E634" s="31">
        <v>8.25</v>
      </c>
      <c r="F634" s="31">
        <v>156</v>
      </c>
      <c r="G634" s="31">
        <v>185</v>
      </c>
      <c r="H634" s="31">
        <v>177</v>
      </c>
      <c r="I634" s="31">
        <v>193.5</v>
      </c>
      <c r="J634" s="31">
        <v>201.5</v>
      </c>
      <c r="K634" s="31">
        <v>176</v>
      </c>
      <c r="L634" s="31">
        <v>194</v>
      </c>
      <c r="M634" s="31">
        <v>196.5</v>
      </c>
      <c r="N634" s="31">
        <v>179.5</v>
      </c>
      <c r="O634" s="31">
        <v>199</v>
      </c>
      <c r="P634" s="31">
        <v>229.5</v>
      </c>
      <c r="Q634" s="31">
        <v>185</v>
      </c>
      <c r="R634" s="31">
        <v>181</v>
      </c>
      <c r="S634" s="31">
        <v>2461.75</v>
      </c>
      <c r="T634" s="31"/>
      <c r="U634" s="31">
        <v>10.25</v>
      </c>
      <c r="V634" s="31">
        <v>193.5</v>
      </c>
      <c r="W634" s="31">
        <v>144.5</v>
      </c>
      <c r="X634" s="31">
        <v>189.5</v>
      </c>
      <c r="Y634" s="31">
        <v>174.5</v>
      </c>
      <c r="Z634" s="31">
        <v>199.5</v>
      </c>
      <c r="AA634" s="31">
        <v>211</v>
      </c>
      <c r="AB634" s="31">
        <v>181.5</v>
      </c>
      <c r="AC634" s="31">
        <v>202.5</v>
      </c>
      <c r="AD634" s="31">
        <v>195.5</v>
      </c>
      <c r="AE634" s="31">
        <v>179</v>
      </c>
      <c r="AF634" s="31">
        <v>204</v>
      </c>
      <c r="AG634" s="31">
        <v>214.5</v>
      </c>
      <c r="AH634" s="31">
        <v>173.5</v>
      </c>
      <c r="AI634" s="31">
        <v>2473.25</v>
      </c>
      <c r="AJ634" s="31"/>
      <c r="AK634" s="31">
        <v>11.5</v>
      </c>
      <c r="AL634" s="31">
        <v>164.25</v>
      </c>
      <c r="AM634" s="31">
        <v>184</v>
      </c>
      <c r="AN634" s="31">
        <v>148.5</v>
      </c>
      <c r="AO634" s="31">
        <v>176.5</v>
      </c>
      <c r="AP634" s="31">
        <v>183.5</v>
      </c>
      <c r="AQ634" s="31">
        <v>195</v>
      </c>
      <c r="AR634" s="31">
        <v>215.5</v>
      </c>
      <c r="AS634" s="31">
        <v>183.5</v>
      </c>
      <c r="AT634" s="31">
        <v>199.5</v>
      </c>
      <c r="AU634" s="31">
        <v>197.5</v>
      </c>
      <c r="AV634" s="31">
        <v>173</v>
      </c>
      <c r="AW634" s="31">
        <v>194.5</v>
      </c>
      <c r="AX634" s="31">
        <v>205.5</v>
      </c>
      <c r="AY634" s="31">
        <v>2432.25</v>
      </c>
      <c r="AZ634" s="31"/>
      <c r="BA634" s="31">
        <v>10</v>
      </c>
      <c r="BB634" s="31">
        <v>171.25</v>
      </c>
      <c r="BC634" s="31">
        <v>171.16</v>
      </c>
      <c r="BD634" s="31">
        <v>171.66</v>
      </c>
      <c r="BE634" s="31">
        <v>181.5</v>
      </c>
      <c r="BF634" s="31"/>
      <c r="BG634">
        <v>1445</v>
      </c>
      <c r="BJ634" s="30">
        <f t="shared" si="61"/>
        <v>2453.5</v>
      </c>
      <c r="BK634" s="30">
        <f t="shared" si="62"/>
        <v>2463</v>
      </c>
      <c r="BL634" s="30">
        <f t="shared" si="63"/>
        <v>2420.75</v>
      </c>
      <c r="BN634" s="30">
        <f t="shared" si="64"/>
        <v>0</v>
      </c>
      <c r="BO634" s="30">
        <f t="shared" si="65"/>
        <v>0</v>
      </c>
      <c r="BP634" s="30">
        <f t="shared" si="66"/>
        <v>0</v>
      </c>
    </row>
    <row r="635" spans="1:68" x14ac:dyDescent="0.35">
      <c r="A635" s="26" t="s">
        <v>1320</v>
      </c>
      <c r="B635" t="s">
        <v>3936</v>
      </c>
      <c r="C635" s="25" t="s">
        <v>10</v>
      </c>
      <c r="E635" s="31">
        <v>8</v>
      </c>
      <c r="F635" s="31">
        <v>49.5</v>
      </c>
      <c r="G635" s="31">
        <v>42.5</v>
      </c>
      <c r="H635" s="31">
        <v>56.5</v>
      </c>
      <c r="I635" s="31">
        <v>61</v>
      </c>
      <c r="J635" s="31">
        <v>47</v>
      </c>
      <c r="K635" s="31">
        <v>41</v>
      </c>
      <c r="L635" s="31">
        <v>52.5</v>
      </c>
      <c r="M635" s="31">
        <v>52.5</v>
      </c>
      <c r="N635" s="31">
        <v>58</v>
      </c>
      <c r="O635" s="31">
        <v>52</v>
      </c>
      <c r="P635" s="31">
        <v>62</v>
      </c>
      <c r="Q635" s="31">
        <v>59</v>
      </c>
      <c r="R635" s="31">
        <v>59.5</v>
      </c>
      <c r="S635" s="31">
        <v>701</v>
      </c>
      <c r="T635" s="31"/>
      <c r="U635" s="31">
        <v>5.5</v>
      </c>
      <c r="V635" s="31">
        <v>53</v>
      </c>
      <c r="W635" s="31">
        <v>43.5</v>
      </c>
      <c r="X635" s="31">
        <v>39</v>
      </c>
      <c r="Y635" s="31">
        <v>54</v>
      </c>
      <c r="Z635" s="31">
        <v>64</v>
      </c>
      <c r="AA635" s="31">
        <v>51</v>
      </c>
      <c r="AB635" s="31">
        <v>44.5</v>
      </c>
      <c r="AC635" s="31">
        <v>46.5</v>
      </c>
      <c r="AD635" s="31">
        <v>55</v>
      </c>
      <c r="AE635" s="31">
        <v>61.5</v>
      </c>
      <c r="AF635" s="31">
        <v>45.5</v>
      </c>
      <c r="AG635" s="31">
        <v>63</v>
      </c>
      <c r="AH635" s="31">
        <v>52.5</v>
      </c>
      <c r="AI635" s="31">
        <v>678.5</v>
      </c>
      <c r="AJ635" s="31"/>
      <c r="AK635" s="31">
        <v>5.5</v>
      </c>
      <c r="AL635" s="31">
        <v>41.5</v>
      </c>
      <c r="AM635" s="31">
        <v>51</v>
      </c>
      <c r="AN635" s="31">
        <v>42</v>
      </c>
      <c r="AO635" s="31">
        <v>41.5</v>
      </c>
      <c r="AP635" s="31">
        <v>52.5</v>
      </c>
      <c r="AQ635" s="31">
        <v>67</v>
      </c>
      <c r="AR635" s="31">
        <v>44</v>
      </c>
      <c r="AS635" s="31">
        <v>49</v>
      </c>
      <c r="AT635" s="31">
        <v>49.5</v>
      </c>
      <c r="AU635" s="31">
        <v>48</v>
      </c>
      <c r="AV635" s="31">
        <v>64</v>
      </c>
      <c r="AW635" s="31">
        <v>44</v>
      </c>
      <c r="AX635" s="31">
        <v>60</v>
      </c>
      <c r="AY635" s="31">
        <v>659.5</v>
      </c>
      <c r="AZ635" s="31"/>
      <c r="BA635" s="31">
        <v>6.33</v>
      </c>
      <c r="BB635" s="31">
        <v>48</v>
      </c>
      <c r="BC635" s="31">
        <v>45.66</v>
      </c>
      <c r="BD635" s="31">
        <v>45.83</v>
      </c>
      <c r="BE635" s="31">
        <v>52.16</v>
      </c>
      <c r="BF635" s="31"/>
      <c r="BG635">
        <v>2282</v>
      </c>
      <c r="BJ635" s="30">
        <f t="shared" si="61"/>
        <v>693</v>
      </c>
      <c r="BK635" s="30">
        <f t="shared" si="62"/>
        <v>673</v>
      </c>
      <c r="BL635" s="30">
        <f t="shared" si="63"/>
        <v>654</v>
      </c>
      <c r="BN635" s="30">
        <f t="shared" si="64"/>
        <v>0</v>
      </c>
      <c r="BO635" s="30">
        <f t="shared" si="65"/>
        <v>0</v>
      </c>
      <c r="BP635" s="30">
        <f t="shared" si="66"/>
        <v>0</v>
      </c>
    </row>
    <row r="636" spans="1:68" x14ac:dyDescent="0.35">
      <c r="A636" s="26" t="s">
        <v>1322</v>
      </c>
      <c r="B636" t="s">
        <v>3927</v>
      </c>
      <c r="C636" s="25" t="s">
        <v>10</v>
      </c>
      <c r="E636" s="31">
        <v>3.75</v>
      </c>
      <c r="F636" s="31">
        <v>51.5</v>
      </c>
      <c r="G636" s="31">
        <v>66.5</v>
      </c>
      <c r="H636" s="31">
        <v>68</v>
      </c>
      <c r="I636" s="31">
        <v>63.5</v>
      </c>
      <c r="J636" s="31">
        <v>71.5</v>
      </c>
      <c r="K636" s="31">
        <v>73</v>
      </c>
      <c r="L636" s="31">
        <v>56</v>
      </c>
      <c r="M636" s="31">
        <v>81.5</v>
      </c>
      <c r="N636" s="31">
        <v>81</v>
      </c>
      <c r="O636" s="31">
        <v>83.5</v>
      </c>
      <c r="P636" s="31">
        <v>74</v>
      </c>
      <c r="Q636" s="31">
        <v>70</v>
      </c>
      <c r="R636" s="31">
        <v>75.5</v>
      </c>
      <c r="S636" s="31">
        <v>919.25</v>
      </c>
      <c r="T636" s="31"/>
      <c r="U636" s="31">
        <v>6</v>
      </c>
      <c r="V636" s="31">
        <v>53</v>
      </c>
      <c r="W636" s="31">
        <v>55</v>
      </c>
      <c r="X636" s="31">
        <v>66.5</v>
      </c>
      <c r="Y636" s="31">
        <v>75</v>
      </c>
      <c r="Z636" s="31">
        <v>65.5</v>
      </c>
      <c r="AA636" s="31">
        <v>79.5</v>
      </c>
      <c r="AB636" s="31">
        <v>78.5</v>
      </c>
      <c r="AC636" s="31">
        <v>64.5</v>
      </c>
      <c r="AD636" s="31">
        <v>78.5</v>
      </c>
      <c r="AE636" s="31">
        <v>90</v>
      </c>
      <c r="AF636" s="31">
        <v>86.5</v>
      </c>
      <c r="AG636" s="31">
        <v>78.5</v>
      </c>
      <c r="AH636" s="31">
        <v>68.5</v>
      </c>
      <c r="AI636" s="31">
        <v>945.5</v>
      </c>
      <c r="AJ636" s="31"/>
      <c r="AK636" s="31">
        <v>8.5</v>
      </c>
      <c r="AL636" s="31">
        <v>47</v>
      </c>
      <c r="AM636" s="31">
        <v>54</v>
      </c>
      <c r="AN636" s="31">
        <v>54.5</v>
      </c>
      <c r="AO636" s="31">
        <v>60.5</v>
      </c>
      <c r="AP636" s="31">
        <v>76.5</v>
      </c>
      <c r="AQ636" s="31">
        <v>67.5</v>
      </c>
      <c r="AR636" s="31">
        <v>83</v>
      </c>
      <c r="AS636" s="31">
        <v>83</v>
      </c>
      <c r="AT636" s="31">
        <v>66.5</v>
      </c>
      <c r="AU636" s="31">
        <v>84.5</v>
      </c>
      <c r="AV636" s="31">
        <v>87.5</v>
      </c>
      <c r="AW636" s="31">
        <v>81.5</v>
      </c>
      <c r="AX636" s="31">
        <v>71</v>
      </c>
      <c r="AY636" s="31">
        <v>925.5</v>
      </c>
      <c r="AZ636" s="31"/>
      <c r="BA636" s="31">
        <v>6.08</v>
      </c>
      <c r="BB636" s="31">
        <v>50.5</v>
      </c>
      <c r="BC636" s="31">
        <v>58.5</v>
      </c>
      <c r="BD636" s="31">
        <v>63</v>
      </c>
      <c r="BE636" s="31">
        <v>66.33</v>
      </c>
      <c r="BF636" s="31"/>
      <c r="BG636">
        <v>13278</v>
      </c>
      <c r="BJ636" s="30">
        <f t="shared" si="61"/>
        <v>915.5</v>
      </c>
      <c r="BK636" s="30">
        <f t="shared" si="62"/>
        <v>939.5</v>
      </c>
      <c r="BL636" s="30">
        <f t="shared" si="63"/>
        <v>917</v>
      </c>
      <c r="BN636" s="30">
        <f t="shared" si="64"/>
        <v>0</v>
      </c>
      <c r="BO636" s="30">
        <f t="shared" si="65"/>
        <v>0</v>
      </c>
      <c r="BP636" s="30">
        <f t="shared" si="66"/>
        <v>0</v>
      </c>
    </row>
    <row r="637" spans="1:68" x14ac:dyDescent="0.35">
      <c r="A637" s="26" t="s">
        <v>1324</v>
      </c>
      <c r="B637" t="s">
        <v>3918</v>
      </c>
      <c r="C637" s="25" t="s">
        <v>10</v>
      </c>
      <c r="E637" s="31">
        <v>7.5</v>
      </c>
      <c r="F637" s="31">
        <v>69</v>
      </c>
      <c r="G637" s="31">
        <v>64.5</v>
      </c>
      <c r="H637" s="31">
        <v>73.5</v>
      </c>
      <c r="I637" s="31">
        <v>75.5</v>
      </c>
      <c r="J637" s="31">
        <v>79</v>
      </c>
      <c r="K637" s="31">
        <v>84</v>
      </c>
      <c r="L637" s="31">
        <v>89.5</v>
      </c>
      <c r="M637" s="31">
        <v>86.5</v>
      </c>
      <c r="N637" s="31">
        <v>79</v>
      </c>
      <c r="O637" s="31">
        <v>63</v>
      </c>
      <c r="P637" s="31">
        <v>67</v>
      </c>
      <c r="Q637" s="31">
        <v>67</v>
      </c>
      <c r="R637" s="31">
        <v>66.5</v>
      </c>
      <c r="S637" s="31">
        <v>971.5</v>
      </c>
      <c r="T637" s="31"/>
      <c r="U637" s="31">
        <v>5</v>
      </c>
      <c r="V637" s="31">
        <v>75</v>
      </c>
      <c r="W637" s="31">
        <v>62.5</v>
      </c>
      <c r="X637" s="31">
        <v>60.5</v>
      </c>
      <c r="Y637" s="31">
        <v>71.5</v>
      </c>
      <c r="Z637" s="31">
        <v>80.5</v>
      </c>
      <c r="AA637" s="31">
        <v>79</v>
      </c>
      <c r="AB637" s="31">
        <v>89</v>
      </c>
      <c r="AC637" s="31">
        <v>86.5</v>
      </c>
      <c r="AD637" s="31">
        <v>80</v>
      </c>
      <c r="AE637" s="31">
        <v>86</v>
      </c>
      <c r="AF637" s="31">
        <v>61</v>
      </c>
      <c r="AG637" s="31">
        <v>56</v>
      </c>
      <c r="AH637" s="31">
        <v>65</v>
      </c>
      <c r="AI637" s="31">
        <v>957.5</v>
      </c>
      <c r="AJ637" s="31"/>
      <c r="AK637" s="31">
        <v>7.5</v>
      </c>
      <c r="AL637" s="31">
        <v>79.75</v>
      </c>
      <c r="AM637" s="31">
        <v>74</v>
      </c>
      <c r="AN637" s="31">
        <v>62</v>
      </c>
      <c r="AO637" s="31">
        <v>58.5</v>
      </c>
      <c r="AP637" s="31">
        <v>72.5</v>
      </c>
      <c r="AQ637" s="31">
        <v>83</v>
      </c>
      <c r="AR637" s="31">
        <v>81</v>
      </c>
      <c r="AS637" s="31">
        <v>87</v>
      </c>
      <c r="AT637" s="31">
        <v>88.5</v>
      </c>
      <c r="AU637" s="31">
        <v>79.5</v>
      </c>
      <c r="AV637" s="31">
        <v>77</v>
      </c>
      <c r="AW637" s="31">
        <v>56.5</v>
      </c>
      <c r="AX637" s="31">
        <v>54.5</v>
      </c>
      <c r="AY637" s="31">
        <v>961.25</v>
      </c>
      <c r="AZ637" s="31"/>
      <c r="BA637" s="31">
        <v>6.66</v>
      </c>
      <c r="BB637" s="31">
        <v>74.58</v>
      </c>
      <c r="BC637" s="31">
        <v>67</v>
      </c>
      <c r="BD637" s="31">
        <v>65.33</v>
      </c>
      <c r="BE637" s="31">
        <v>68.5</v>
      </c>
      <c r="BF637" s="31"/>
      <c r="BG637">
        <v>10530</v>
      </c>
      <c r="BJ637" s="30">
        <f t="shared" si="61"/>
        <v>964</v>
      </c>
      <c r="BK637" s="30">
        <f t="shared" si="62"/>
        <v>952.5</v>
      </c>
      <c r="BL637" s="30">
        <f t="shared" si="63"/>
        <v>953.75</v>
      </c>
      <c r="BN637" s="30">
        <f t="shared" si="64"/>
        <v>0</v>
      </c>
      <c r="BO637" s="30">
        <f t="shared" si="65"/>
        <v>0</v>
      </c>
      <c r="BP637" s="30">
        <f t="shared" si="66"/>
        <v>0</v>
      </c>
    </row>
    <row r="638" spans="1:68" x14ac:dyDescent="0.35">
      <c r="A638" s="26" t="s">
        <v>1326</v>
      </c>
      <c r="B638" t="s">
        <v>3909</v>
      </c>
      <c r="C638" s="25" t="s">
        <v>10</v>
      </c>
      <c r="E638" s="31">
        <v>101.25</v>
      </c>
      <c r="F638" s="31">
        <v>707.25</v>
      </c>
      <c r="G638" s="31">
        <v>727.5</v>
      </c>
      <c r="H638" s="31">
        <v>712.5</v>
      </c>
      <c r="I638" s="31">
        <v>668</v>
      </c>
      <c r="J638" s="31">
        <v>672</v>
      </c>
      <c r="K638" s="31">
        <v>682</v>
      </c>
      <c r="L638" s="31">
        <v>669</v>
      </c>
      <c r="M638" s="31">
        <v>641.5</v>
      </c>
      <c r="N638" s="31">
        <v>633.5</v>
      </c>
      <c r="O638" s="31">
        <v>785.5</v>
      </c>
      <c r="P638" s="31">
        <v>626.5</v>
      </c>
      <c r="Q638" s="31">
        <v>343</v>
      </c>
      <c r="R638" s="31">
        <v>354.5</v>
      </c>
      <c r="S638" s="31">
        <v>8324</v>
      </c>
      <c r="T638" s="31"/>
      <c r="U638" s="31">
        <v>84.25</v>
      </c>
      <c r="V638" s="31">
        <v>714</v>
      </c>
      <c r="W638" s="31">
        <v>671</v>
      </c>
      <c r="X638" s="31">
        <v>692.5</v>
      </c>
      <c r="Y638" s="31">
        <v>690.5</v>
      </c>
      <c r="Z638" s="31">
        <v>646.5</v>
      </c>
      <c r="AA638" s="31">
        <v>642</v>
      </c>
      <c r="AB638" s="31">
        <v>649</v>
      </c>
      <c r="AC638" s="31">
        <v>692</v>
      </c>
      <c r="AD638" s="31">
        <v>579</v>
      </c>
      <c r="AE638" s="31">
        <v>593.5</v>
      </c>
      <c r="AF638" s="31">
        <v>567</v>
      </c>
      <c r="AG638" s="31">
        <v>506</v>
      </c>
      <c r="AH638" s="31">
        <v>444.5</v>
      </c>
      <c r="AI638" s="31">
        <v>8171.75</v>
      </c>
      <c r="AJ638" s="31"/>
      <c r="AK638" s="31">
        <v>92.5</v>
      </c>
      <c r="AL638" s="31">
        <v>731.25</v>
      </c>
      <c r="AM638" s="31">
        <v>676</v>
      </c>
      <c r="AN638" s="31">
        <v>662.5</v>
      </c>
      <c r="AO638" s="31">
        <v>667</v>
      </c>
      <c r="AP638" s="31">
        <v>671</v>
      </c>
      <c r="AQ638" s="31">
        <v>634.5</v>
      </c>
      <c r="AR638" s="31">
        <v>621</v>
      </c>
      <c r="AS638" s="31">
        <v>632.5</v>
      </c>
      <c r="AT638" s="31">
        <v>650.5</v>
      </c>
      <c r="AU638" s="31">
        <v>552</v>
      </c>
      <c r="AV638" s="31">
        <v>581</v>
      </c>
      <c r="AW638" s="31">
        <v>530</v>
      </c>
      <c r="AX638" s="31">
        <v>476</v>
      </c>
      <c r="AY638" s="31">
        <v>8177.75</v>
      </c>
      <c r="AZ638" s="31"/>
      <c r="BA638" s="31">
        <v>92.66</v>
      </c>
      <c r="BB638" s="31">
        <v>717.5</v>
      </c>
      <c r="BC638" s="31">
        <v>691.5</v>
      </c>
      <c r="BD638" s="31">
        <v>689.16</v>
      </c>
      <c r="BE638" s="31">
        <v>675.16</v>
      </c>
      <c r="BF638" s="31"/>
      <c r="BG638">
        <v>6018</v>
      </c>
      <c r="BJ638" s="30">
        <f t="shared" si="61"/>
        <v>8222.75</v>
      </c>
      <c r="BK638" s="30">
        <f t="shared" si="62"/>
        <v>8087.5</v>
      </c>
      <c r="BL638" s="30">
        <f t="shared" si="63"/>
        <v>8085.25</v>
      </c>
      <c r="BN638" s="30">
        <f t="shared" si="64"/>
        <v>0</v>
      </c>
      <c r="BO638" s="30">
        <f t="shared" si="65"/>
        <v>0</v>
      </c>
      <c r="BP638" s="30">
        <f t="shared" si="66"/>
        <v>0</v>
      </c>
    </row>
    <row r="639" spans="1:68" x14ac:dyDescent="0.35">
      <c r="A639" s="26" t="s">
        <v>1328</v>
      </c>
      <c r="B639" t="s">
        <v>3899</v>
      </c>
      <c r="C639" s="25" t="s">
        <v>10</v>
      </c>
      <c r="E639" s="31">
        <v>2.5</v>
      </c>
      <c r="F639" s="31">
        <v>28</v>
      </c>
      <c r="G639" s="31">
        <v>25</v>
      </c>
      <c r="H639" s="31">
        <v>16</v>
      </c>
      <c r="I639" s="31">
        <v>21</v>
      </c>
      <c r="J639" s="31">
        <v>15</v>
      </c>
      <c r="K639" s="31">
        <v>16.5</v>
      </c>
      <c r="L639" s="31">
        <v>20</v>
      </c>
      <c r="M639" s="31">
        <v>23.5</v>
      </c>
      <c r="N639" s="31">
        <v>24</v>
      </c>
      <c r="O639" s="31">
        <v>20</v>
      </c>
      <c r="P639" s="31">
        <v>25</v>
      </c>
      <c r="Q639" s="31">
        <v>35.5</v>
      </c>
      <c r="R639" s="31">
        <v>19.5</v>
      </c>
      <c r="S639" s="31">
        <v>291.5</v>
      </c>
      <c r="T639" s="31"/>
      <c r="U639" s="31">
        <v>2</v>
      </c>
      <c r="V639" s="31">
        <v>16</v>
      </c>
      <c r="W639" s="31">
        <v>27.5</v>
      </c>
      <c r="X639" s="31">
        <v>22</v>
      </c>
      <c r="Y639" s="31">
        <v>18</v>
      </c>
      <c r="Z639" s="31">
        <v>26</v>
      </c>
      <c r="AA639" s="31">
        <v>14</v>
      </c>
      <c r="AB639" s="31">
        <v>18</v>
      </c>
      <c r="AC639" s="31">
        <v>19.5</v>
      </c>
      <c r="AD639" s="31">
        <v>27.5</v>
      </c>
      <c r="AE639" s="31">
        <v>25</v>
      </c>
      <c r="AF639" s="31">
        <v>19.5</v>
      </c>
      <c r="AG639" s="31">
        <v>22</v>
      </c>
      <c r="AH639" s="31">
        <v>33.5</v>
      </c>
      <c r="AI639" s="31">
        <v>290.5</v>
      </c>
      <c r="AJ639" s="31"/>
      <c r="AK639" s="31">
        <v>2</v>
      </c>
      <c r="AL639" s="31">
        <v>12</v>
      </c>
      <c r="AM639" s="31">
        <v>16</v>
      </c>
      <c r="AN639" s="31">
        <v>25.5</v>
      </c>
      <c r="AO639" s="31">
        <v>23.5</v>
      </c>
      <c r="AP639" s="31">
        <v>18</v>
      </c>
      <c r="AQ639" s="31">
        <v>25</v>
      </c>
      <c r="AR639" s="31">
        <v>15</v>
      </c>
      <c r="AS639" s="31">
        <v>17.5</v>
      </c>
      <c r="AT639" s="31">
        <v>21.5</v>
      </c>
      <c r="AU639" s="31">
        <v>26.5</v>
      </c>
      <c r="AV639" s="31">
        <v>24</v>
      </c>
      <c r="AW639" s="31">
        <v>19.5</v>
      </c>
      <c r="AX639" s="31">
        <v>19</v>
      </c>
      <c r="AY639" s="31">
        <v>265</v>
      </c>
      <c r="AZ639" s="31"/>
      <c r="BA639" s="31">
        <v>2.16</v>
      </c>
      <c r="BB639" s="31">
        <v>18.66</v>
      </c>
      <c r="BC639" s="31">
        <v>22.83</v>
      </c>
      <c r="BD639" s="31">
        <v>21.16</v>
      </c>
      <c r="BE639" s="31">
        <v>20.83</v>
      </c>
      <c r="BF639" s="31"/>
      <c r="BG639">
        <v>13715</v>
      </c>
      <c r="BJ639" s="30">
        <f t="shared" si="61"/>
        <v>289</v>
      </c>
      <c r="BK639" s="30">
        <f t="shared" si="62"/>
        <v>288.5</v>
      </c>
      <c r="BL639" s="30">
        <f t="shared" si="63"/>
        <v>263</v>
      </c>
      <c r="BN639" s="30">
        <f t="shared" si="64"/>
        <v>0</v>
      </c>
      <c r="BO639" s="30">
        <f t="shared" si="65"/>
        <v>0</v>
      </c>
      <c r="BP639" s="30">
        <f t="shared" si="66"/>
        <v>0</v>
      </c>
    </row>
    <row r="640" spans="1:68" x14ac:dyDescent="0.35">
      <c r="A640" s="26" t="s">
        <v>1330</v>
      </c>
      <c r="B640" t="s">
        <v>3890</v>
      </c>
      <c r="C640" s="25" t="s">
        <v>10</v>
      </c>
      <c r="E640" s="31">
        <v>8.25</v>
      </c>
      <c r="F640" s="31">
        <v>110.25</v>
      </c>
      <c r="G640" s="31">
        <v>109.5</v>
      </c>
      <c r="H640" s="31">
        <v>105.5</v>
      </c>
      <c r="I640" s="31">
        <v>126</v>
      </c>
      <c r="J640" s="31">
        <v>107</v>
      </c>
      <c r="K640" s="31">
        <v>124.5</v>
      </c>
      <c r="L640" s="31">
        <v>107.5</v>
      </c>
      <c r="M640" s="31">
        <v>123</v>
      </c>
      <c r="N640" s="31">
        <v>129.5</v>
      </c>
      <c r="O640" s="31">
        <v>148</v>
      </c>
      <c r="P640" s="31">
        <v>122.5</v>
      </c>
      <c r="Q640" s="31">
        <v>141</v>
      </c>
      <c r="R640" s="31">
        <v>121.5</v>
      </c>
      <c r="S640" s="31">
        <v>1584</v>
      </c>
      <c r="T640" s="31"/>
      <c r="U640" s="31">
        <v>8</v>
      </c>
      <c r="V640" s="31">
        <v>112.25</v>
      </c>
      <c r="W640" s="31">
        <v>118</v>
      </c>
      <c r="X640" s="31">
        <v>113.5</v>
      </c>
      <c r="Y640" s="31">
        <v>106.5</v>
      </c>
      <c r="Z640" s="31">
        <v>121.5</v>
      </c>
      <c r="AA640" s="31">
        <v>110</v>
      </c>
      <c r="AB640" s="31">
        <v>129.5</v>
      </c>
      <c r="AC640" s="31">
        <v>110</v>
      </c>
      <c r="AD640" s="31">
        <v>121.5</v>
      </c>
      <c r="AE640" s="31">
        <v>130.5</v>
      </c>
      <c r="AF640" s="31">
        <v>148.5</v>
      </c>
      <c r="AG640" s="31">
        <v>117</v>
      </c>
      <c r="AH640" s="31">
        <v>133</v>
      </c>
      <c r="AI640" s="31">
        <v>1579.75</v>
      </c>
      <c r="AJ640" s="31"/>
      <c r="AK640" s="31">
        <v>6.25</v>
      </c>
      <c r="AL640" s="31">
        <v>108</v>
      </c>
      <c r="AM640" s="31">
        <v>128.5</v>
      </c>
      <c r="AN640" s="31">
        <v>120</v>
      </c>
      <c r="AO640" s="31">
        <v>115.5</v>
      </c>
      <c r="AP640" s="31">
        <v>110</v>
      </c>
      <c r="AQ640" s="31">
        <v>123</v>
      </c>
      <c r="AR640" s="31">
        <v>111</v>
      </c>
      <c r="AS640" s="31">
        <v>126.5</v>
      </c>
      <c r="AT640" s="31">
        <v>110.5</v>
      </c>
      <c r="AU640" s="31">
        <v>122.5</v>
      </c>
      <c r="AV640" s="31">
        <v>127</v>
      </c>
      <c r="AW640" s="31">
        <v>144.5</v>
      </c>
      <c r="AX640" s="31">
        <v>108</v>
      </c>
      <c r="AY640" s="31">
        <v>1561.25</v>
      </c>
      <c r="AZ640" s="31"/>
      <c r="BA640" s="31">
        <v>7.5</v>
      </c>
      <c r="BB640" s="31">
        <v>110.16</v>
      </c>
      <c r="BC640" s="31">
        <v>118.66</v>
      </c>
      <c r="BD640" s="31">
        <v>113</v>
      </c>
      <c r="BE640" s="31">
        <v>116</v>
      </c>
      <c r="BF640" s="31"/>
      <c r="BG640">
        <v>11234</v>
      </c>
      <c r="BJ640" s="30">
        <f t="shared" si="61"/>
        <v>1575.75</v>
      </c>
      <c r="BK640" s="30">
        <f t="shared" si="62"/>
        <v>1571.75</v>
      </c>
      <c r="BL640" s="30">
        <f t="shared" si="63"/>
        <v>1555</v>
      </c>
      <c r="BN640" s="30">
        <f t="shared" si="64"/>
        <v>0</v>
      </c>
      <c r="BO640" s="30">
        <f t="shared" si="65"/>
        <v>0</v>
      </c>
      <c r="BP640" s="30">
        <f t="shared" si="66"/>
        <v>0</v>
      </c>
    </row>
    <row r="641" spans="1:68" x14ac:dyDescent="0.35">
      <c r="A641" s="26" t="s">
        <v>1332</v>
      </c>
      <c r="B641" t="s">
        <v>3881</v>
      </c>
      <c r="C641" s="25" t="s">
        <v>10</v>
      </c>
      <c r="E641" s="31">
        <v>0</v>
      </c>
      <c r="F641" s="31">
        <v>6.5</v>
      </c>
      <c r="G641" s="31">
        <v>13</v>
      </c>
      <c r="H641" s="31">
        <v>10.5</v>
      </c>
      <c r="I641" s="31">
        <v>11.5</v>
      </c>
      <c r="J641" s="31">
        <v>20</v>
      </c>
      <c r="K641" s="31">
        <v>14.5</v>
      </c>
      <c r="L641" s="31">
        <v>19</v>
      </c>
      <c r="M641" s="31">
        <v>17.5</v>
      </c>
      <c r="N641" s="31">
        <v>19</v>
      </c>
      <c r="O641" s="31">
        <v>8.5</v>
      </c>
      <c r="P641" s="31">
        <v>22</v>
      </c>
      <c r="Q641" s="31">
        <v>14.5</v>
      </c>
      <c r="R641" s="31">
        <v>9</v>
      </c>
      <c r="S641" s="31">
        <v>185.5</v>
      </c>
      <c r="T641" s="31"/>
      <c r="U641" s="31">
        <v>0.5</v>
      </c>
      <c r="V641" s="31">
        <v>18</v>
      </c>
      <c r="W641" s="31">
        <v>6</v>
      </c>
      <c r="X641" s="31">
        <v>12</v>
      </c>
      <c r="Y641" s="31">
        <v>12</v>
      </c>
      <c r="Z641" s="31">
        <v>11</v>
      </c>
      <c r="AA641" s="31">
        <v>21.5</v>
      </c>
      <c r="AB641" s="31">
        <v>14</v>
      </c>
      <c r="AC641" s="31">
        <v>18.5</v>
      </c>
      <c r="AD641" s="31">
        <v>17</v>
      </c>
      <c r="AE641" s="31">
        <v>16.5</v>
      </c>
      <c r="AF641" s="31">
        <v>7.5</v>
      </c>
      <c r="AG641" s="31">
        <v>24</v>
      </c>
      <c r="AH641" s="31">
        <v>15</v>
      </c>
      <c r="AI641" s="31">
        <v>193.5</v>
      </c>
      <c r="AJ641" s="31"/>
      <c r="AK641" s="31">
        <v>1</v>
      </c>
      <c r="AL641" s="31">
        <v>11.5</v>
      </c>
      <c r="AM641" s="31">
        <v>15.5</v>
      </c>
      <c r="AN641" s="31">
        <v>8</v>
      </c>
      <c r="AO641" s="31">
        <v>11.5</v>
      </c>
      <c r="AP641" s="31">
        <v>13</v>
      </c>
      <c r="AQ641" s="31">
        <v>9.5</v>
      </c>
      <c r="AR641" s="31">
        <v>21.5</v>
      </c>
      <c r="AS641" s="31">
        <v>16</v>
      </c>
      <c r="AT641" s="31">
        <v>15.5</v>
      </c>
      <c r="AU641" s="31">
        <v>16.5</v>
      </c>
      <c r="AV641" s="31">
        <v>14.5</v>
      </c>
      <c r="AW641" s="31">
        <v>6.5</v>
      </c>
      <c r="AX641" s="31">
        <v>19.5</v>
      </c>
      <c r="AY641" s="31">
        <v>180</v>
      </c>
      <c r="AZ641" s="31"/>
      <c r="BA641" s="31">
        <v>0.5</v>
      </c>
      <c r="BB641" s="31">
        <v>12</v>
      </c>
      <c r="BC641" s="31">
        <v>11.5</v>
      </c>
      <c r="BD641" s="31">
        <v>10.16</v>
      </c>
      <c r="BE641" s="31">
        <v>11.66</v>
      </c>
      <c r="BF641" s="31"/>
      <c r="BG641">
        <v>6331</v>
      </c>
      <c r="BJ641" s="30">
        <f t="shared" si="61"/>
        <v>185.5</v>
      </c>
      <c r="BK641" s="30">
        <f t="shared" si="62"/>
        <v>193</v>
      </c>
      <c r="BL641" s="30">
        <f t="shared" si="63"/>
        <v>179</v>
      </c>
      <c r="BN641" s="30">
        <f t="shared" si="64"/>
        <v>0</v>
      </c>
      <c r="BO641" s="30">
        <f t="shared" si="65"/>
        <v>0</v>
      </c>
      <c r="BP641" s="30">
        <f t="shared" si="66"/>
        <v>0</v>
      </c>
    </row>
    <row r="642" spans="1:68" x14ac:dyDescent="0.35">
      <c r="A642" s="26" t="s">
        <v>1334</v>
      </c>
      <c r="B642" t="s">
        <v>3872</v>
      </c>
      <c r="C642" s="25" t="s">
        <v>10</v>
      </c>
      <c r="E642" s="31">
        <v>2.75</v>
      </c>
      <c r="F642" s="31">
        <v>29.25</v>
      </c>
      <c r="G642" s="31">
        <v>34</v>
      </c>
      <c r="H642" s="31">
        <v>40.5</v>
      </c>
      <c r="I642" s="31">
        <v>30.5</v>
      </c>
      <c r="J642" s="31">
        <v>21</v>
      </c>
      <c r="K642" s="31">
        <v>40.5</v>
      </c>
      <c r="L642" s="31">
        <v>33.5</v>
      </c>
      <c r="M642" s="31">
        <v>40</v>
      </c>
      <c r="N642" s="31">
        <v>36.5</v>
      </c>
      <c r="O642" s="31">
        <v>50</v>
      </c>
      <c r="P642" s="31">
        <v>37.5</v>
      </c>
      <c r="Q642" s="31">
        <v>37</v>
      </c>
      <c r="R642" s="31">
        <v>35.5</v>
      </c>
      <c r="S642" s="31">
        <v>468.5</v>
      </c>
      <c r="T642" s="31"/>
      <c r="U642" s="31">
        <v>2</v>
      </c>
      <c r="V642" s="31">
        <v>39.5</v>
      </c>
      <c r="W642" s="31">
        <v>27</v>
      </c>
      <c r="X642" s="31">
        <v>34</v>
      </c>
      <c r="Y642" s="31">
        <v>40.5</v>
      </c>
      <c r="Z642" s="31">
        <v>31</v>
      </c>
      <c r="AA642" s="31">
        <v>17.5</v>
      </c>
      <c r="AB642" s="31">
        <v>42.5</v>
      </c>
      <c r="AC642" s="31">
        <v>30</v>
      </c>
      <c r="AD642" s="31">
        <v>38</v>
      </c>
      <c r="AE642" s="31">
        <v>39.5</v>
      </c>
      <c r="AF642" s="31">
        <v>48</v>
      </c>
      <c r="AG642" s="31">
        <v>38</v>
      </c>
      <c r="AH642" s="31">
        <v>34</v>
      </c>
      <c r="AI642" s="31">
        <v>461.5</v>
      </c>
      <c r="AJ642" s="31"/>
      <c r="AK642" s="31">
        <v>1.25</v>
      </c>
      <c r="AL642" s="31">
        <v>35.5</v>
      </c>
      <c r="AM642" s="31">
        <v>35.5</v>
      </c>
      <c r="AN642" s="31">
        <v>27</v>
      </c>
      <c r="AO642" s="31">
        <v>29.5</v>
      </c>
      <c r="AP642" s="31">
        <v>38</v>
      </c>
      <c r="AQ642" s="31">
        <v>29.5</v>
      </c>
      <c r="AR642" s="31">
        <v>19.5</v>
      </c>
      <c r="AS642" s="31">
        <v>44.5</v>
      </c>
      <c r="AT642" s="31">
        <v>30</v>
      </c>
      <c r="AU642" s="31">
        <v>40</v>
      </c>
      <c r="AV642" s="31">
        <v>36.5</v>
      </c>
      <c r="AW642" s="31">
        <v>42</v>
      </c>
      <c r="AX642" s="31">
        <v>33.5</v>
      </c>
      <c r="AY642" s="31">
        <v>442.25</v>
      </c>
      <c r="AZ642" s="31"/>
      <c r="BA642" s="31">
        <v>2</v>
      </c>
      <c r="BB642" s="31">
        <v>34.75</v>
      </c>
      <c r="BC642" s="31">
        <v>32.159999999999997</v>
      </c>
      <c r="BD642" s="31">
        <v>33.83</v>
      </c>
      <c r="BE642" s="31">
        <v>33.5</v>
      </c>
      <c r="BF642" s="31"/>
      <c r="BG642">
        <v>5212</v>
      </c>
      <c r="BJ642" s="30">
        <f t="shared" si="61"/>
        <v>465.75</v>
      </c>
      <c r="BK642" s="30">
        <f t="shared" si="62"/>
        <v>459.5</v>
      </c>
      <c r="BL642" s="30">
        <f t="shared" si="63"/>
        <v>441</v>
      </c>
      <c r="BN642" s="30">
        <f t="shared" si="64"/>
        <v>0</v>
      </c>
      <c r="BO642" s="30">
        <f t="shared" si="65"/>
        <v>0</v>
      </c>
      <c r="BP642" s="30">
        <f t="shared" si="66"/>
        <v>0</v>
      </c>
    </row>
    <row r="643" spans="1:68" x14ac:dyDescent="0.35">
      <c r="A643" s="26" t="s">
        <v>1337</v>
      </c>
      <c r="B643" t="s">
        <v>3860</v>
      </c>
      <c r="C643" s="25" t="s">
        <v>10</v>
      </c>
      <c r="E643" s="31">
        <v>1.75</v>
      </c>
      <c r="F643" s="31">
        <v>31.5</v>
      </c>
      <c r="G643" s="31">
        <v>40</v>
      </c>
      <c r="H643" s="31">
        <v>37</v>
      </c>
      <c r="I643" s="31">
        <v>37.5</v>
      </c>
      <c r="J643" s="31">
        <v>26.5</v>
      </c>
      <c r="K643" s="31">
        <v>49.5</v>
      </c>
      <c r="L643" s="31">
        <v>38</v>
      </c>
      <c r="M643" s="31">
        <v>40</v>
      </c>
      <c r="N643" s="31">
        <v>30</v>
      </c>
      <c r="O643" s="31">
        <v>44</v>
      </c>
      <c r="P643" s="31">
        <v>21.5</v>
      </c>
      <c r="Q643" s="31">
        <v>29</v>
      </c>
      <c r="R643" s="31">
        <v>38</v>
      </c>
      <c r="S643" s="31">
        <v>464.25</v>
      </c>
      <c r="T643" s="31"/>
      <c r="U643" s="31">
        <v>2</v>
      </c>
      <c r="V643" s="31">
        <v>26.5</v>
      </c>
      <c r="W643" s="31">
        <v>32</v>
      </c>
      <c r="X643" s="31">
        <v>40</v>
      </c>
      <c r="Y643" s="31">
        <v>37.5</v>
      </c>
      <c r="Z643" s="31">
        <v>37.5</v>
      </c>
      <c r="AA643" s="31">
        <v>25</v>
      </c>
      <c r="AB643" s="31">
        <v>46.5</v>
      </c>
      <c r="AC643" s="31">
        <v>34</v>
      </c>
      <c r="AD643" s="31">
        <v>37.5</v>
      </c>
      <c r="AE643" s="31">
        <v>37.5</v>
      </c>
      <c r="AF643" s="31">
        <v>39</v>
      </c>
      <c r="AG643" s="31">
        <v>21</v>
      </c>
      <c r="AH643" s="31">
        <v>28</v>
      </c>
      <c r="AI643" s="31">
        <v>444</v>
      </c>
      <c r="AJ643" s="31"/>
      <c r="AK643" s="31">
        <v>4.5</v>
      </c>
      <c r="AL643" s="31">
        <v>37</v>
      </c>
      <c r="AM643" s="31">
        <v>26.5</v>
      </c>
      <c r="AN643" s="31">
        <v>31</v>
      </c>
      <c r="AO643" s="31">
        <v>38</v>
      </c>
      <c r="AP643" s="31">
        <v>38</v>
      </c>
      <c r="AQ643" s="31">
        <v>37</v>
      </c>
      <c r="AR643" s="31">
        <v>25</v>
      </c>
      <c r="AS643" s="31">
        <v>44.5</v>
      </c>
      <c r="AT643" s="31">
        <v>35</v>
      </c>
      <c r="AU643" s="31">
        <v>44.5</v>
      </c>
      <c r="AV643" s="31">
        <v>38</v>
      </c>
      <c r="AW643" s="31">
        <v>28.5</v>
      </c>
      <c r="AX643" s="31">
        <v>22.5</v>
      </c>
      <c r="AY643" s="31">
        <v>450</v>
      </c>
      <c r="AZ643" s="31"/>
      <c r="BA643" s="31">
        <v>2.75</v>
      </c>
      <c r="BB643" s="31">
        <v>31.66</v>
      </c>
      <c r="BC643" s="31">
        <v>32.83</v>
      </c>
      <c r="BD643" s="31">
        <v>36</v>
      </c>
      <c r="BE643" s="31">
        <v>37.659999999999997</v>
      </c>
      <c r="BF643" s="31"/>
      <c r="BG643">
        <v>11221</v>
      </c>
      <c r="BJ643" s="30">
        <f t="shared" si="61"/>
        <v>462.5</v>
      </c>
      <c r="BK643" s="30">
        <f t="shared" si="62"/>
        <v>442</v>
      </c>
      <c r="BL643" s="30">
        <f t="shared" si="63"/>
        <v>445.5</v>
      </c>
      <c r="BN643" s="30">
        <f t="shared" si="64"/>
        <v>0</v>
      </c>
      <c r="BO643" s="30">
        <f t="shared" si="65"/>
        <v>0</v>
      </c>
      <c r="BP643" s="30">
        <f t="shared" si="66"/>
        <v>0</v>
      </c>
    </row>
    <row r="644" spans="1:68" x14ac:dyDescent="0.35">
      <c r="A644" s="26" t="s">
        <v>1340</v>
      </c>
      <c r="B644" t="s">
        <v>3851</v>
      </c>
      <c r="C644" s="25" t="s">
        <v>10</v>
      </c>
      <c r="E644" s="31">
        <v>0</v>
      </c>
      <c r="F644" s="31">
        <v>8</v>
      </c>
      <c r="G644" s="31">
        <v>10</v>
      </c>
      <c r="H644" s="31">
        <v>5.5</v>
      </c>
      <c r="I644" s="31">
        <v>5</v>
      </c>
      <c r="J644" s="31">
        <v>7</v>
      </c>
      <c r="K644" s="31">
        <v>7</v>
      </c>
      <c r="L644" s="31">
        <v>7</v>
      </c>
      <c r="M644" s="31">
        <v>9</v>
      </c>
      <c r="N644" s="31">
        <v>4</v>
      </c>
      <c r="O644" s="31">
        <v>17</v>
      </c>
      <c r="P644" s="31">
        <v>15</v>
      </c>
      <c r="Q644" s="31">
        <v>17</v>
      </c>
      <c r="R644" s="31">
        <v>15</v>
      </c>
      <c r="S644" s="31">
        <v>126.5</v>
      </c>
      <c r="T644" s="31"/>
      <c r="U644" s="31">
        <v>0.25</v>
      </c>
      <c r="V644" s="31">
        <v>12</v>
      </c>
      <c r="W644" s="31">
        <v>5</v>
      </c>
      <c r="X644" s="31">
        <v>6.5</v>
      </c>
      <c r="Y644" s="31">
        <v>5</v>
      </c>
      <c r="Z644" s="31">
        <v>5</v>
      </c>
      <c r="AA644" s="31">
        <v>6</v>
      </c>
      <c r="AB644" s="31">
        <v>7</v>
      </c>
      <c r="AC644" s="31">
        <v>6</v>
      </c>
      <c r="AD644" s="31">
        <v>8.5</v>
      </c>
      <c r="AE644" s="31">
        <v>11</v>
      </c>
      <c r="AF644" s="31">
        <v>16</v>
      </c>
      <c r="AG644" s="31">
        <v>14</v>
      </c>
      <c r="AH644" s="31">
        <v>16</v>
      </c>
      <c r="AI644" s="31">
        <v>118.25</v>
      </c>
      <c r="AJ644" s="31"/>
      <c r="AK644" s="31">
        <v>1.75</v>
      </c>
      <c r="AL644" s="31">
        <v>4</v>
      </c>
      <c r="AM644" s="31">
        <v>8</v>
      </c>
      <c r="AN644" s="31">
        <v>5.5</v>
      </c>
      <c r="AO644" s="31">
        <v>5.5</v>
      </c>
      <c r="AP644" s="31">
        <v>5</v>
      </c>
      <c r="AQ644" s="31">
        <v>5</v>
      </c>
      <c r="AR644" s="31">
        <v>5.5</v>
      </c>
      <c r="AS644" s="31">
        <v>8</v>
      </c>
      <c r="AT644" s="31">
        <v>6</v>
      </c>
      <c r="AU644" s="31">
        <v>15.5</v>
      </c>
      <c r="AV644" s="31">
        <v>11</v>
      </c>
      <c r="AW644" s="31">
        <v>14.5</v>
      </c>
      <c r="AX644" s="31">
        <v>14</v>
      </c>
      <c r="AY644" s="31">
        <v>109.25</v>
      </c>
      <c r="AZ644" s="31"/>
      <c r="BA644" s="31">
        <v>0.66</v>
      </c>
      <c r="BB644" s="31">
        <v>8</v>
      </c>
      <c r="BC644" s="31">
        <v>7.66</v>
      </c>
      <c r="BD644" s="31">
        <v>5.83</v>
      </c>
      <c r="BE644" s="31">
        <v>5.16</v>
      </c>
      <c r="BF644" s="31"/>
      <c r="BG644">
        <v>2680</v>
      </c>
      <c r="BJ644" s="30">
        <f t="shared" si="61"/>
        <v>126.5</v>
      </c>
      <c r="BK644" s="30">
        <f t="shared" si="62"/>
        <v>118</v>
      </c>
      <c r="BL644" s="30">
        <f t="shared" si="63"/>
        <v>107.5</v>
      </c>
      <c r="BN644" s="30">
        <f t="shared" si="64"/>
        <v>0</v>
      </c>
      <c r="BO644" s="30">
        <f t="shared" si="65"/>
        <v>0</v>
      </c>
      <c r="BP644" s="30">
        <f t="shared" si="66"/>
        <v>0</v>
      </c>
    </row>
    <row r="645" spans="1:68" x14ac:dyDescent="0.35">
      <c r="A645" s="26" t="s">
        <v>1342</v>
      </c>
      <c r="B645" t="s">
        <v>3841</v>
      </c>
      <c r="C645" s="25" t="s">
        <v>10</v>
      </c>
      <c r="E645" s="31">
        <v>3.75</v>
      </c>
      <c r="F645" s="31">
        <v>37.5</v>
      </c>
      <c r="G645" s="31">
        <v>25</v>
      </c>
      <c r="H645" s="31">
        <v>29.5</v>
      </c>
      <c r="I645" s="31">
        <v>27</v>
      </c>
      <c r="J645" s="31">
        <v>35.5</v>
      </c>
      <c r="K645" s="31">
        <v>34.5</v>
      </c>
      <c r="L645" s="31">
        <v>34.5</v>
      </c>
      <c r="M645" s="31">
        <v>41</v>
      </c>
      <c r="N645" s="31">
        <v>40.5</v>
      </c>
      <c r="O645" s="31">
        <v>58.5</v>
      </c>
      <c r="P645" s="31">
        <v>41.5</v>
      </c>
      <c r="Q645" s="31">
        <v>58.5</v>
      </c>
      <c r="R645" s="31">
        <v>52.5</v>
      </c>
      <c r="S645" s="31">
        <v>519.75</v>
      </c>
      <c r="T645" s="31"/>
      <c r="U645" s="31">
        <v>4</v>
      </c>
      <c r="V645" s="31">
        <v>26.5</v>
      </c>
      <c r="W645" s="31">
        <v>36.5</v>
      </c>
      <c r="X645" s="31">
        <v>30</v>
      </c>
      <c r="Y645" s="31">
        <v>32</v>
      </c>
      <c r="Z645" s="31">
        <v>27.5</v>
      </c>
      <c r="AA645" s="31">
        <v>36.5</v>
      </c>
      <c r="AB645" s="31">
        <v>34</v>
      </c>
      <c r="AC645" s="31">
        <v>36</v>
      </c>
      <c r="AD645" s="31">
        <v>38</v>
      </c>
      <c r="AE645" s="31">
        <v>54.5</v>
      </c>
      <c r="AF645" s="31">
        <v>54.5</v>
      </c>
      <c r="AG645" s="31">
        <v>39.5</v>
      </c>
      <c r="AH645" s="31">
        <v>57</v>
      </c>
      <c r="AI645" s="31">
        <v>506.5</v>
      </c>
      <c r="AJ645" s="31"/>
      <c r="AK645" s="31">
        <v>3.5</v>
      </c>
      <c r="AL645" s="31">
        <v>27.5</v>
      </c>
      <c r="AM645" s="31">
        <v>25</v>
      </c>
      <c r="AN645" s="31">
        <v>38</v>
      </c>
      <c r="AO645" s="31">
        <v>32</v>
      </c>
      <c r="AP645" s="31">
        <v>29.5</v>
      </c>
      <c r="AQ645" s="31">
        <v>31.5</v>
      </c>
      <c r="AR645" s="31">
        <v>33.5</v>
      </c>
      <c r="AS645" s="31">
        <v>35.5</v>
      </c>
      <c r="AT645" s="31">
        <v>38.5</v>
      </c>
      <c r="AU645" s="31">
        <v>53.5</v>
      </c>
      <c r="AV645" s="31">
        <v>51.5</v>
      </c>
      <c r="AW645" s="31">
        <v>50</v>
      </c>
      <c r="AX645" s="31">
        <v>39.5</v>
      </c>
      <c r="AY645" s="31">
        <v>489</v>
      </c>
      <c r="AZ645" s="31"/>
      <c r="BA645" s="31">
        <v>3.75</v>
      </c>
      <c r="BB645" s="31">
        <v>30.5</v>
      </c>
      <c r="BC645" s="31">
        <v>28.83</v>
      </c>
      <c r="BD645" s="31">
        <v>32.5</v>
      </c>
      <c r="BE645" s="31">
        <v>30.33</v>
      </c>
      <c r="BF645" s="31"/>
      <c r="BG645">
        <v>3836</v>
      </c>
      <c r="BJ645" s="30">
        <f t="shared" si="61"/>
        <v>516</v>
      </c>
      <c r="BK645" s="30">
        <f t="shared" si="62"/>
        <v>502.5</v>
      </c>
      <c r="BL645" s="30">
        <f t="shared" si="63"/>
        <v>485.5</v>
      </c>
      <c r="BN645" s="30">
        <f t="shared" si="64"/>
        <v>0</v>
      </c>
      <c r="BO645" s="30">
        <f t="shared" si="65"/>
        <v>0</v>
      </c>
      <c r="BP645" s="30">
        <f t="shared" si="66"/>
        <v>0</v>
      </c>
    </row>
    <row r="646" spans="1:68" x14ac:dyDescent="0.35">
      <c r="A646" s="26" t="s">
        <v>1345</v>
      </c>
      <c r="B646" t="s">
        <v>3832</v>
      </c>
      <c r="C646" s="25" t="s">
        <v>10</v>
      </c>
      <c r="E646" s="31">
        <v>7</v>
      </c>
      <c r="F646" s="31">
        <v>58.5</v>
      </c>
      <c r="G646" s="31">
        <v>51.5</v>
      </c>
      <c r="H646" s="31">
        <v>50.5</v>
      </c>
      <c r="I646" s="31">
        <v>66</v>
      </c>
      <c r="J646" s="31">
        <v>77.5</v>
      </c>
      <c r="K646" s="31">
        <v>67</v>
      </c>
      <c r="L646" s="31">
        <v>60</v>
      </c>
      <c r="M646" s="31">
        <v>56.5</v>
      </c>
      <c r="N646" s="31">
        <v>72.5</v>
      </c>
      <c r="O646" s="31">
        <v>68.5</v>
      </c>
      <c r="P646" s="31">
        <v>64.5</v>
      </c>
      <c r="Q646" s="31">
        <v>63.5</v>
      </c>
      <c r="R646" s="31">
        <v>57.5</v>
      </c>
      <c r="S646" s="31">
        <v>821</v>
      </c>
      <c r="T646" s="31"/>
      <c r="U646" s="31">
        <v>8</v>
      </c>
      <c r="V646" s="31">
        <v>60</v>
      </c>
      <c r="W646" s="31">
        <v>53</v>
      </c>
      <c r="X646" s="31">
        <v>55</v>
      </c>
      <c r="Y646" s="31">
        <v>53</v>
      </c>
      <c r="Z646" s="31">
        <v>65.5</v>
      </c>
      <c r="AA646" s="31">
        <v>78.5</v>
      </c>
      <c r="AB646" s="31">
        <v>68.5</v>
      </c>
      <c r="AC646" s="31">
        <v>59.5</v>
      </c>
      <c r="AD646" s="31">
        <v>56</v>
      </c>
      <c r="AE646" s="31">
        <v>75</v>
      </c>
      <c r="AF646" s="31">
        <v>66</v>
      </c>
      <c r="AG646" s="31">
        <v>65</v>
      </c>
      <c r="AH646" s="31">
        <v>58</v>
      </c>
      <c r="AI646" s="31">
        <v>821</v>
      </c>
      <c r="AJ646" s="31"/>
      <c r="AK646" s="31">
        <v>7.75</v>
      </c>
      <c r="AL646" s="31">
        <v>62</v>
      </c>
      <c r="AM646" s="31">
        <v>56.5</v>
      </c>
      <c r="AN646" s="31">
        <v>51.5</v>
      </c>
      <c r="AO646" s="31">
        <v>50</v>
      </c>
      <c r="AP646" s="31">
        <v>51</v>
      </c>
      <c r="AQ646" s="31">
        <v>62</v>
      </c>
      <c r="AR646" s="31">
        <v>77</v>
      </c>
      <c r="AS646" s="31">
        <v>69</v>
      </c>
      <c r="AT646" s="31">
        <v>55</v>
      </c>
      <c r="AU646" s="31">
        <v>54</v>
      </c>
      <c r="AV646" s="31">
        <v>70.5</v>
      </c>
      <c r="AW646" s="31">
        <v>57</v>
      </c>
      <c r="AX646" s="31">
        <v>60</v>
      </c>
      <c r="AY646" s="31">
        <v>783.25</v>
      </c>
      <c r="AZ646" s="31"/>
      <c r="BA646" s="31">
        <v>7.58</v>
      </c>
      <c r="BB646" s="31">
        <v>60.16</v>
      </c>
      <c r="BC646" s="31">
        <v>53.66</v>
      </c>
      <c r="BD646" s="31">
        <v>52.33</v>
      </c>
      <c r="BE646" s="31">
        <v>56.33</v>
      </c>
      <c r="BF646" s="31"/>
      <c r="BG646">
        <v>10672</v>
      </c>
      <c r="BJ646" s="30">
        <f t="shared" si="61"/>
        <v>814</v>
      </c>
      <c r="BK646" s="30">
        <f t="shared" si="62"/>
        <v>813</v>
      </c>
      <c r="BL646" s="30">
        <f t="shared" si="63"/>
        <v>775.5</v>
      </c>
      <c r="BN646" s="30">
        <f t="shared" si="64"/>
        <v>0</v>
      </c>
      <c r="BO646" s="30">
        <f t="shared" si="65"/>
        <v>0</v>
      </c>
      <c r="BP646" s="30">
        <f t="shared" si="66"/>
        <v>0</v>
      </c>
    </row>
    <row r="647" spans="1:68" x14ac:dyDescent="0.35">
      <c r="A647" s="26" t="s">
        <v>1347</v>
      </c>
      <c r="B647" t="s">
        <v>3823</v>
      </c>
      <c r="C647" s="25" t="s">
        <v>10</v>
      </c>
      <c r="E647" s="31">
        <v>2.25</v>
      </c>
      <c r="F647" s="31">
        <v>43</v>
      </c>
      <c r="G647" s="31">
        <v>30</v>
      </c>
      <c r="H647" s="31">
        <v>30.5</v>
      </c>
      <c r="I647" s="31">
        <v>22.5</v>
      </c>
      <c r="J647" s="31">
        <v>25.5</v>
      </c>
      <c r="K647" s="31">
        <v>30.5</v>
      </c>
      <c r="L647" s="31">
        <v>39.5</v>
      </c>
      <c r="M647" s="31">
        <v>28.5</v>
      </c>
      <c r="N647" s="31">
        <v>35</v>
      </c>
      <c r="O647" s="31">
        <v>38</v>
      </c>
      <c r="P647" s="31">
        <v>28</v>
      </c>
      <c r="Q647" s="31">
        <v>31</v>
      </c>
      <c r="R647" s="31">
        <v>23</v>
      </c>
      <c r="S647" s="31">
        <v>407.25</v>
      </c>
      <c r="T647" s="31"/>
      <c r="U647" s="31">
        <v>4</v>
      </c>
      <c r="V647" s="31">
        <v>32.25</v>
      </c>
      <c r="W647" s="31">
        <v>34.5</v>
      </c>
      <c r="X647" s="31">
        <v>30</v>
      </c>
      <c r="Y647" s="31">
        <v>29.5</v>
      </c>
      <c r="Z647" s="31">
        <v>24</v>
      </c>
      <c r="AA647" s="31">
        <v>25.5</v>
      </c>
      <c r="AB647" s="31">
        <v>29</v>
      </c>
      <c r="AC647" s="31">
        <v>40</v>
      </c>
      <c r="AD647" s="31">
        <v>29</v>
      </c>
      <c r="AE647" s="31">
        <v>36</v>
      </c>
      <c r="AF647" s="31">
        <v>40</v>
      </c>
      <c r="AG647" s="31">
        <v>24</v>
      </c>
      <c r="AH647" s="31">
        <v>31</v>
      </c>
      <c r="AI647" s="31">
        <v>408.75</v>
      </c>
      <c r="AJ647" s="31"/>
      <c r="AK647" s="31">
        <v>4.75</v>
      </c>
      <c r="AL647" s="31">
        <v>42</v>
      </c>
      <c r="AM647" s="31">
        <v>26</v>
      </c>
      <c r="AN647" s="31">
        <v>31</v>
      </c>
      <c r="AO647" s="31">
        <v>29.5</v>
      </c>
      <c r="AP647" s="31">
        <v>29.5</v>
      </c>
      <c r="AQ647" s="31">
        <v>25</v>
      </c>
      <c r="AR647" s="31">
        <v>26</v>
      </c>
      <c r="AS647" s="31">
        <v>26.5</v>
      </c>
      <c r="AT647" s="31">
        <v>41</v>
      </c>
      <c r="AU647" s="31">
        <v>27.5</v>
      </c>
      <c r="AV647" s="31">
        <v>37</v>
      </c>
      <c r="AW647" s="31">
        <v>36</v>
      </c>
      <c r="AX647" s="31">
        <v>24</v>
      </c>
      <c r="AY647" s="31">
        <v>405.75</v>
      </c>
      <c r="AZ647" s="31"/>
      <c r="BA647" s="31">
        <v>3.66</v>
      </c>
      <c r="BB647" s="31">
        <v>39.08</v>
      </c>
      <c r="BC647" s="31">
        <v>30.16</v>
      </c>
      <c r="BD647" s="31">
        <v>30.5</v>
      </c>
      <c r="BE647" s="31">
        <v>27.16</v>
      </c>
      <c r="BF647" s="31"/>
      <c r="BG647">
        <v>4978</v>
      </c>
      <c r="BJ647" s="30">
        <f t="shared" si="61"/>
        <v>405</v>
      </c>
      <c r="BK647" s="30">
        <f t="shared" si="62"/>
        <v>404.75</v>
      </c>
      <c r="BL647" s="30">
        <f t="shared" si="63"/>
        <v>401</v>
      </c>
      <c r="BN647" s="30">
        <f t="shared" si="64"/>
        <v>0</v>
      </c>
      <c r="BO647" s="30">
        <f t="shared" si="65"/>
        <v>0</v>
      </c>
      <c r="BP647" s="30">
        <f t="shared" si="66"/>
        <v>0</v>
      </c>
    </row>
    <row r="648" spans="1:68" x14ac:dyDescent="0.35">
      <c r="A648" s="26" t="s">
        <v>1349</v>
      </c>
      <c r="B648" t="s">
        <v>3814</v>
      </c>
      <c r="C648" s="25" t="s">
        <v>10</v>
      </c>
      <c r="E648" s="31">
        <v>28</v>
      </c>
      <c r="F648" s="31">
        <v>174</v>
      </c>
      <c r="G648" s="31">
        <v>162.5</v>
      </c>
      <c r="H648" s="31">
        <v>176</v>
      </c>
      <c r="I648" s="31">
        <v>164.5</v>
      </c>
      <c r="J648" s="31">
        <v>165.5</v>
      </c>
      <c r="K648" s="31">
        <v>166.5</v>
      </c>
      <c r="L648" s="31">
        <v>178.5</v>
      </c>
      <c r="M648" s="31">
        <v>176.5</v>
      </c>
      <c r="N648" s="31">
        <v>173</v>
      </c>
      <c r="O648" s="31">
        <v>230.5</v>
      </c>
      <c r="P648" s="31">
        <v>226</v>
      </c>
      <c r="Q648" s="31">
        <v>186</v>
      </c>
      <c r="R648" s="31">
        <v>188</v>
      </c>
      <c r="S648" s="31">
        <v>2395.5</v>
      </c>
      <c r="T648" s="31"/>
      <c r="U648" s="31">
        <v>27</v>
      </c>
      <c r="V648" s="31">
        <v>173.5</v>
      </c>
      <c r="W648" s="31">
        <v>187.5</v>
      </c>
      <c r="X648" s="31">
        <v>153</v>
      </c>
      <c r="Y648" s="31">
        <v>177.5</v>
      </c>
      <c r="Z648" s="31">
        <v>167</v>
      </c>
      <c r="AA648" s="31">
        <v>171</v>
      </c>
      <c r="AB648" s="31">
        <v>172</v>
      </c>
      <c r="AC648" s="31">
        <v>182</v>
      </c>
      <c r="AD648" s="31">
        <v>185.5</v>
      </c>
      <c r="AE648" s="31">
        <v>233</v>
      </c>
      <c r="AF648" s="31">
        <v>191.5</v>
      </c>
      <c r="AG648" s="31">
        <v>226.5</v>
      </c>
      <c r="AH648" s="31">
        <v>172</v>
      </c>
      <c r="AI648" s="31">
        <v>2419</v>
      </c>
      <c r="AJ648" s="31"/>
      <c r="AK648" s="31">
        <v>22.25</v>
      </c>
      <c r="AL648" s="31">
        <v>185.5</v>
      </c>
      <c r="AM648" s="31">
        <v>165</v>
      </c>
      <c r="AN648" s="31">
        <v>180</v>
      </c>
      <c r="AO648" s="31">
        <v>152</v>
      </c>
      <c r="AP648" s="31">
        <v>181</v>
      </c>
      <c r="AQ648" s="31">
        <v>166</v>
      </c>
      <c r="AR648" s="31">
        <v>176</v>
      </c>
      <c r="AS648" s="31">
        <v>170.5</v>
      </c>
      <c r="AT648" s="31">
        <v>175.5</v>
      </c>
      <c r="AU648" s="31">
        <v>223.5</v>
      </c>
      <c r="AV648" s="31">
        <v>205</v>
      </c>
      <c r="AW648" s="31">
        <v>198</v>
      </c>
      <c r="AX648" s="31">
        <v>219.5</v>
      </c>
      <c r="AY648" s="31">
        <v>2419.75</v>
      </c>
      <c r="AZ648" s="31"/>
      <c r="BA648" s="31">
        <v>25.75</v>
      </c>
      <c r="BB648" s="31">
        <v>177.66</v>
      </c>
      <c r="BC648" s="31">
        <v>171.66</v>
      </c>
      <c r="BD648" s="31">
        <v>169.66</v>
      </c>
      <c r="BE648" s="31">
        <v>164.66</v>
      </c>
      <c r="BF648" s="31"/>
      <c r="BG648">
        <v>6337</v>
      </c>
      <c r="BJ648" s="30">
        <f t="shared" si="61"/>
        <v>2367.5</v>
      </c>
      <c r="BK648" s="30">
        <f t="shared" si="62"/>
        <v>2392</v>
      </c>
      <c r="BL648" s="30">
        <f t="shared" si="63"/>
        <v>2397.5</v>
      </c>
      <c r="BN648" s="30">
        <f t="shared" si="64"/>
        <v>0</v>
      </c>
      <c r="BO648" s="30">
        <f t="shared" si="65"/>
        <v>0</v>
      </c>
      <c r="BP648" s="30">
        <f t="shared" si="66"/>
        <v>0</v>
      </c>
    </row>
    <row r="649" spans="1:68" x14ac:dyDescent="0.35">
      <c r="A649" s="26" t="s">
        <v>1352</v>
      </c>
      <c r="B649" t="s">
        <v>3804</v>
      </c>
      <c r="C649" s="25" t="s">
        <v>10</v>
      </c>
      <c r="E649" s="31">
        <v>11</v>
      </c>
      <c r="F649" s="31">
        <v>89</v>
      </c>
      <c r="G649" s="31">
        <v>94</v>
      </c>
      <c r="H649" s="31">
        <v>98</v>
      </c>
      <c r="I649" s="31">
        <v>98.5</v>
      </c>
      <c r="J649" s="31">
        <v>109</v>
      </c>
      <c r="K649" s="31">
        <v>121</v>
      </c>
      <c r="L649" s="31">
        <v>93.5</v>
      </c>
      <c r="M649" s="31">
        <v>119</v>
      </c>
      <c r="N649" s="31">
        <v>128</v>
      </c>
      <c r="O649" s="31">
        <v>125.5</v>
      </c>
      <c r="P649" s="31">
        <v>111.5</v>
      </c>
      <c r="Q649" s="31">
        <v>114.5</v>
      </c>
      <c r="R649" s="31">
        <v>97</v>
      </c>
      <c r="S649" s="31">
        <v>1409.5</v>
      </c>
      <c r="T649" s="31"/>
      <c r="U649" s="31">
        <v>13.25</v>
      </c>
      <c r="V649" s="31">
        <v>87</v>
      </c>
      <c r="W649" s="31">
        <v>86.5</v>
      </c>
      <c r="X649" s="31">
        <v>94.5</v>
      </c>
      <c r="Y649" s="31">
        <v>94.5</v>
      </c>
      <c r="Z649" s="31">
        <v>93.5</v>
      </c>
      <c r="AA649" s="31">
        <v>104.5</v>
      </c>
      <c r="AB649" s="31">
        <v>121</v>
      </c>
      <c r="AC649" s="31">
        <v>96.5</v>
      </c>
      <c r="AD649" s="31">
        <v>114.5</v>
      </c>
      <c r="AE649" s="31">
        <v>119.5</v>
      </c>
      <c r="AF649" s="31">
        <v>126</v>
      </c>
      <c r="AG649" s="31">
        <v>102.5</v>
      </c>
      <c r="AH649" s="31">
        <v>113</v>
      </c>
      <c r="AI649" s="31">
        <v>1366.75</v>
      </c>
      <c r="AJ649" s="31"/>
      <c r="AK649" s="31">
        <v>10</v>
      </c>
      <c r="AL649" s="31">
        <v>89.5</v>
      </c>
      <c r="AM649" s="31">
        <v>84.5</v>
      </c>
      <c r="AN649" s="31">
        <v>83</v>
      </c>
      <c r="AO649" s="31">
        <v>91.5</v>
      </c>
      <c r="AP649" s="31">
        <v>94</v>
      </c>
      <c r="AQ649" s="31">
        <v>94</v>
      </c>
      <c r="AR649" s="31">
        <v>105</v>
      </c>
      <c r="AS649" s="31">
        <v>122</v>
      </c>
      <c r="AT649" s="31">
        <v>93</v>
      </c>
      <c r="AU649" s="31">
        <v>110.5</v>
      </c>
      <c r="AV649" s="31">
        <v>113</v>
      </c>
      <c r="AW649" s="31">
        <v>119</v>
      </c>
      <c r="AX649" s="31">
        <v>93</v>
      </c>
      <c r="AY649" s="31">
        <v>1302</v>
      </c>
      <c r="AZ649" s="31"/>
      <c r="BA649" s="31">
        <v>11.41</v>
      </c>
      <c r="BB649" s="31">
        <v>88.5</v>
      </c>
      <c r="BC649" s="31">
        <v>88.33</v>
      </c>
      <c r="BD649" s="31">
        <v>91.83</v>
      </c>
      <c r="BE649" s="31">
        <v>94.83</v>
      </c>
      <c r="BF649" s="31"/>
      <c r="BG649">
        <v>13282</v>
      </c>
      <c r="BJ649" s="30">
        <f t="shared" ref="BJ649:BJ712" si="67">SUM(F649:R649)</f>
        <v>1398.5</v>
      </c>
      <c r="BK649" s="30">
        <f t="shared" ref="BK649:BK712" si="68">SUM(V649:AH649)</f>
        <v>1353.5</v>
      </c>
      <c r="BL649" s="30">
        <f t="shared" ref="BL649:BL712" si="69">SUM(AL649:AX649)</f>
        <v>1292</v>
      </c>
      <c r="BN649" s="30">
        <f t="shared" ref="BN649:BN712" si="70">S649-E649-BJ649</f>
        <v>0</v>
      </c>
      <c r="BO649" s="30">
        <f t="shared" ref="BO649:BO712" si="71">AI649-U649-BK649</f>
        <v>0</v>
      </c>
      <c r="BP649" s="30">
        <f t="shared" ref="BP649:BP712" si="72">AY649-AK649-BL649</f>
        <v>0</v>
      </c>
    </row>
    <row r="650" spans="1:68" x14ac:dyDescent="0.35">
      <c r="A650" s="26" t="s">
        <v>1354</v>
      </c>
      <c r="B650" t="s">
        <v>3795</v>
      </c>
      <c r="C650" s="25" t="s">
        <v>10</v>
      </c>
      <c r="E650" s="31">
        <v>3.75</v>
      </c>
      <c r="F650" s="31">
        <v>24.5</v>
      </c>
      <c r="G650" s="31">
        <v>23.5</v>
      </c>
      <c r="H650" s="31">
        <v>34</v>
      </c>
      <c r="I650" s="31">
        <v>25.5</v>
      </c>
      <c r="J650" s="31">
        <v>16.5</v>
      </c>
      <c r="K650" s="31">
        <v>19</v>
      </c>
      <c r="L650" s="31">
        <v>25</v>
      </c>
      <c r="M650" s="31">
        <v>24</v>
      </c>
      <c r="N650" s="31">
        <v>18.5</v>
      </c>
      <c r="O650" s="31">
        <v>20.5</v>
      </c>
      <c r="P650" s="31">
        <v>26.5</v>
      </c>
      <c r="Q650" s="31">
        <v>29.5</v>
      </c>
      <c r="R650" s="31">
        <v>35.5</v>
      </c>
      <c r="S650" s="31">
        <v>326.25</v>
      </c>
      <c r="T650" s="31"/>
      <c r="U650" s="31">
        <v>4.25</v>
      </c>
      <c r="V650" s="31">
        <v>29.5</v>
      </c>
      <c r="W650" s="31">
        <v>22.5</v>
      </c>
      <c r="X650" s="31">
        <v>22.5</v>
      </c>
      <c r="Y650" s="31">
        <v>31.5</v>
      </c>
      <c r="Z650" s="31">
        <v>27</v>
      </c>
      <c r="AA650" s="31">
        <v>20.5</v>
      </c>
      <c r="AB650" s="31">
        <v>15.5</v>
      </c>
      <c r="AC650" s="31">
        <v>27</v>
      </c>
      <c r="AD650" s="31">
        <v>25</v>
      </c>
      <c r="AE650" s="31">
        <v>21.5</v>
      </c>
      <c r="AF650" s="31">
        <v>19.5</v>
      </c>
      <c r="AG650" s="31">
        <v>27.5</v>
      </c>
      <c r="AH650" s="31">
        <v>27.5</v>
      </c>
      <c r="AI650" s="31">
        <v>321.25</v>
      </c>
      <c r="AJ650" s="31"/>
      <c r="AK650" s="31">
        <v>3.75</v>
      </c>
      <c r="AL650" s="31">
        <v>23.5</v>
      </c>
      <c r="AM650" s="31">
        <v>27.5</v>
      </c>
      <c r="AN650" s="31">
        <v>21.5</v>
      </c>
      <c r="AO650" s="31">
        <v>26</v>
      </c>
      <c r="AP650" s="31">
        <v>30.5</v>
      </c>
      <c r="AQ650" s="31">
        <v>27</v>
      </c>
      <c r="AR650" s="31">
        <v>19.5</v>
      </c>
      <c r="AS650" s="31">
        <v>19</v>
      </c>
      <c r="AT650" s="31">
        <v>25</v>
      </c>
      <c r="AU650" s="31">
        <v>26</v>
      </c>
      <c r="AV650" s="31">
        <v>24.5</v>
      </c>
      <c r="AW650" s="31">
        <v>21</v>
      </c>
      <c r="AX650" s="31">
        <v>25.5</v>
      </c>
      <c r="AY650" s="31">
        <v>320.25</v>
      </c>
      <c r="AZ650" s="31"/>
      <c r="BA650" s="31">
        <v>3.91</v>
      </c>
      <c r="BB650" s="31">
        <v>25.83</v>
      </c>
      <c r="BC650" s="31">
        <v>24.5</v>
      </c>
      <c r="BD650" s="31">
        <v>26</v>
      </c>
      <c r="BE650" s="31">
        <v>27.66</v>
      </c>
      <c r="BF650" s="31"/>
      <c r="BG650">
        <v>5852</v>
      </c>
      <c r="BJ650" s="30">
        <f t="shared" si="67"/>
        <v>322.5</v>
      </c>
      <c r="BK650" s="30">
        <f t="shared" si="68"/>
        <v>317</v>
      </c>
      <c r="BL650" s="30">
        <f t="shared" si="69"/>
        <v>316.5</v>
      </c>
      <c r="BN650" s="30">
        <f t="shared" si="70"/>
        <v>0</v>
      </c>
      <c r="BO650" s="30">
        <f t="shared" si="71"/>
        <v>0</v>
      </c>
      <c r="BP650" s="30">
        <f t="shared" si="72"/>
        <v>0</v>
      </c>
    </row>
    <row r="651" spans="1:68" x14ac:dyDescent="0.35">
      <c r="A651" s="26" t="s">
        <v>1356</v>
      </c>
      <c r="B651" t="s">
        <v>3786</v>
      </c>
      <c r="C651" s="25" t="s">
        <v>10</v>
      </c>
      <c r="E651" s="31">
        <v>5.75</v>
      </c>
      <c r="F651" s="31">
        <v>37.5</v>
      </c>
      <c r="G651" s="31">
        <v>35.5</v>
      </c>
      <c r="H651" s="31">
        <v>32</v>
      </c>
      <c r="I651" s="31">
        <v>41.5</v>
      </c>
      <c r="J651" s="31">
        <v>32.5</v>
      </c>
      <c r="K651" s="31">
        <v>29.5</v>
      </c>
      <c r="L651" s="31">
        <v>26</v>
      </c>
      <c r="M651" s="31">
        <v>37.5</v>
      </c>
      <c r="N651" s="31">
        <v>38</v>
      </c>
      <c r="O651" s="31">
        <v>29</v>
      </c>
      <c r="P651" s="31">
        <v>31</v>
      </c>
      <c r="Q651" s="31">
        <v>35.5</v>
      </c>
      <c r="R651" s="31">
        <v>37.5</v>
      </c>
      <c r="S651" s="31">
        <v>448.75</v>
      </c>
      <c r="T651" s="31"/>
      <c r="U651" s="31">
        <v>5.25</v>
      </c>
      <c r="V651" s="31">
        <v>26.5</v>
      </c>
      <c r="W651" s="31">
        <v>39</v>
      </c>
      <c r="X651" s="31">
        <v>35.5</v>
      </c>
      <c r="Y651" s="31">
        <v>32.5</v>
      </c>
      <c r="Z651" s="31">
        <v>39.5</v>
      </c>
      <c r="AA651" s="31">
        <v>33.5</v>
      </c>
      <c r="AB651" s="31">
        <v>29.5</v>
      </c>
      <c r="AC651" s="31">
        <v>23</v>
      </c>
      <c r="AD651" s="31">
        <v>34</v>
      </c>
      <c r="AE651" s="31">
        <v>40</v>
      </c>
      <c r="AF651" s="31">
        <v>28</v>
      </c>
      <c r="AG651" s="31">
        <v>28</v>
      </c>
      <c r="AH651" s="31">
        <v>36.5</v>
      </c>
      <c r="AI651" s="31">
        <v>430.75</v>
      </c>
      <c r="AJ651" s="31"/>
      <c r="AK651" s="31">
        <v>4</v>
      </c>
      <c r="AL651" s="31">
        <v>25</v>
      </c>
      <c r="AM651" s="31">
        <v>31</v>
      </c>
      <c r="AN651" s="31">
        <v>36.5</v>
      </c>
      <c r="AO651" s="31">
        <v>39.5</v>
      </c>
      <c r="AP651" s="31">
        <v>33.5</v>
      </c>
      <c r="AQ651" s="31">
        <v>39.5</v>
      </c>
      <c r="AR651" s="31">
        <v>35.5</v>
      </c>
      <c r="AS651" s="31">
        <v>33</v>
      </c>
      <c r="AT651" s="31">
        <v>22.5</v>
      </c>
      <c r="AU651" s="31">
        <v>36</v>
      </c>
      <c r="AV651" s="31">
        <v>40.5</v>
      </c>
      <c r="AW651" s="31">
        <v>28</v>
      </c>
      <c r="AX651" s="31">
        <v>29.5</v>
      </c>
      <c r="AY651" s="31">
        <v>434</v>
      </c>
      <c r="AZ651" s="31"/>
      <c r="BA651" s="31">
        <v>5</v>
      </c>
      <c r="BB651" s="31">
        <v>29.66</v>
      </c>
      <c r="BC651" s="31">
        <v>35.159999999999997</v>
      </c>
      <c r="BD651" s="31">
        <v>34.659999999999997</v>
      </c>
      <c r="BE651" s="31">
        <v>37.83</v>
      </c>
      <c r="BF651" s="31"/>
      <c r="BG651">
        <v>240</v>
      </c>
      <c r="BJ651" s="30">
        <f t="shared" si="67"/>
        <v>443</v>
      </c>
      <c r="BK651" s="30">
        <f t="shared" si="68"/>
        <v>425.5</v>
      </c>
      <c r="BL651" s="30">
        <f t="shared" si="69"/>
        <v>430</v>
      </c>
      <c r="BN651" s="30">
        <f t="shared" si="70"/>
        <v>0</v>
      </c>
      <c r="BO651" s="30">
        <f t="shared" si="71"/>
        <v>0</v>
      </c>
      <c r="BP651" s="30">
        <f t="shared" si="72"/>
        <v>0</v>
      </c>
    </row>
    <row r="652" spans="1:68" x14ac:dyDescent="0.35">
      <c r="A652" s="26" t="s">
        <v>1358</v>
      </c>
      <c r="B652" t="s">
        <v>3777</v>
      </c>
      <c r="C652" s="25" t="s">
        <v>10</v>
      </c>
      <c r="E652" s="31">
        <v>13</v>
      </c>
      <c r="F652" s="31">
        <v>84</v>
      </c>
      <c r="G652" s="31">
        <v>74.5</v>
      </c>
      <c r="H652" s="31">
        <v>106</v>
      </c>
      <c r="I652" s="31">
        <v>89</v>
      </c>
      <c r="J652" s="31">
        <v>109.5</v>
      </c>
      <c r="K652" s="31">
        <v>97</v>
      </c>
      <c r="L652" s="31">
        <v>114.5</v>
      </c>
      <c r="M652" s="31">
        <v>83</v>
      </c>
      <c r="N652" s="31">
        <v>80</v>
      </c>
      <c r="O652" s="31">
        <v>104</v>
      </c>
      <c r="P652" s="31">
        <v>90</v>
      </c>
      <c r="Q652" s="31">
        <v>98</v>
      </c>
      <c r="R652" s="31">
        <v>80.5</v>
      </c>
      <c r="S652" s="31">
        <v>1223</v>
      </c>
      <c r="T652" s="31"/>
      <c r="U652" s="31">
        <v>12</v>
      </c>
      <c r="V652" s="31">
        <v>89</v>
      </c>
      <c r="W652" s="31">
        <v>84</v>
      </c>
      <c r="X652" s="31">
        <v>76</v>
      </c>
      <c r="Y652" s="31">
        <v>99.5</v>
      </c>
      <c r="Z652" s="31">
        <v>90.5</v>
      </c>
      <c r="AA652" s="31">
        <v>108</v>
      </c>
      <c r="AB652" s="31">
        <v>92.5</v>
      </c>
      <c r="AC652" s="31">
        <v>120.5</v>
      </c>
      <c r="AD652" s="31">
        <v>84.5</v>
      </c>
      <c r="AE652" s="31">
        <v>87.5</v>
      </c>
      <c r="AF652" s="31">
        <v>100.5</v>
      </c>
      <c r="AG652" s="31">
        <v>88</v>
      </c>
      <c r="AH652" s="31">
        <v>98</v>
      </c>
      <c r="AI652" s="31">
        <v>1230.5</v>
      </c>
      <c r="AJ652" s="31"/>
      <c r="AK652" s="31">
        <v>14.5</v>
      </c>
      <c r="AL652" s="31">
        <v>93</v>
      </c>
      <c r="AM652" s="31">
        <v>88</v>
      </c>
      <c r="AN652" s="31">
        <v>79</v>
      </c>
      <c r="AO652" s="31">
        <v>74</v>
      </c>
      <c r="AP652" s="31">
        <v>96.5</v>
      </c>
      <c r="AQ652" s="31">
        <v>89.5</v>
      </c>
      <c r="AR652" s="31">
        <v>111</v>
      </c>
      <c r="AS652" s="31">
        <v>95.5</v>
      </c>
      <c r="AT652" s="31">
        <v>117</v>
      </c>
      <c r="AU652" s="31">
        <v>84</v>
      </c>
      <c r="AV652" s="31">
        <v>88.5</v>
      </c>
      <c r="AW652" s="31">
        <v>88.5</v>
      </c>
      <c r="AX652" s="31">
        <v>89.5</v>
      </c>
      <c r="AY652" s="31">
        <v>1208.5</v>
      </c>
      <c r="AZ652" s="31"/>
      <c r="BA652" s="31">
        <v>13.16</v>
      </c>
      <c r="BB652" s="31">
        <v>88.66</v>
      </c>
      <c r="BC652" s="31">
        <v>82.16</v>
      </c>
      <c r="BD652" s="31">
        <v>87</v>
      </c>
      <c r="BE652" s="31">
        <v>87.5</v>
      </c>
      <c r="BF652" s="31"/>
      <c r="BG652">
        <v>8277</v>
      </c>
      <c r="BJ652" s="30">
        <f t="shared" si="67"/>
        <v>1210</v>
      </c>
      <c r="BK652" s="30">
        <f t="shared" si="68"/>
        <v>1218.5</v>
      </c>
      <c r="BL652" s="30">
        <f t="shared" si="69"/>
        <v>1194</v>
      </c>
      <c r="BN652" s="30">
        <f t="shared" si="70"/>
        <v>0</v>
      </c>
      <c r="BO652" s="30">
        <f t="shared" si="71"/>
        <v>0</v>
      </c>
      <c r="BP652" s="30">
        <f t="shared" si="72"/>
        <v>0</v>
      </c>
    </row>
    <row r="653" spans="1:68" x14ac:dyDescent="0.35">
      <c r="A653" s="26" t="s">
        <v>1360</v>
      </c>
      <c r="B653" t="s">
        <v>3768</v>
      </c>
      <c r="C653" s="25" t="s">
        <v>10</v>
      </c>
      <c r="E653" s="31">
        <v>12</v>
      </c>
      <c r="F653" s="31">
        <v>90.5</v>
      </c>
      <c r="G653" s="31">
        <v>84.5</v>
      </c>
      <c r="H653" s="31">
        <v>95</v>
      </c>
      <c r="I653" s="31">
        <v>78</v>
      </c>
      <c r="J653" s="31">
        <v>111</v>
      </c>
      <c r="K653" s="31">
        <v>95</v>
      </c>
      <c r="L653" s="31">
        <v>97</v>
      </c>
      <c r="M653" s="31">
        <v>91</v>
      </c>
      <c r="N653" s="31">
        <v>95</v>
      </c>
      <c r="O653" s="31">
        <v>111.5</v>
      </c>
      <c r="P653" s="31">
        <v>100</v>
      </c>
      <c r="Q653" s="31">
        <v>84.5</v>
      </c>
      <c r="R653" s="31">
        <v>72.5</v>
      </c>
      <c r="S653" s="31">
        <v>1217.5</v>
      </c>
      <c r="T653" s="31"/>
      <c r="U653" s="31">
        <v>8</v>
      </c>
      <c r="V653" s="31">
        <v>86.5</v>
      </c>
      <c r="W653" s="31">
        <v>93.5</v>
      </c>
      <c r="X653" s="31">
        <v>81</v>
      </c>
      <c r="Y653" s="31">
        <v>89.5</v>
      </c>
      <c r="Z653" s="31">
        <v>84.5</v>
      </c>
      <c r="AA653" s="31">
        <v>108.5</v>
      </c>
      <c r="AB653" s="31">
        <v>98.5</v>
      </c>
      <c r="AC653" s="31">
        <v>95</v>
      </c>
      <c r="AD653" s="31">
        <v>90</v>
      </c>
      <c r="AE653" s="31">
        <v>98</v>
      </c>
      <c r="AF653" s="31">
        <v>95.5</v>
      </c>
      <c r="AG653" s="31">
        <v>93</v>
      </c>
      <c r="AH653" s="31">
        <v>73.5</v>
      </c>
      <c r="AI653" s="31">
        <v>1195</v>
      </c>
      <c r="AJ653" s="31"/>
      <c r="AK653" s="31">
        <v>10.75</v>
      </c>
      <c r="AL653" s="31">
        <v>73.5</v>
      </c>
      <c r="AM653" s="31">
        <v>85.5</v>
      </c>
      <c r="AN653" s="31">
        <v>93.5</v>
      </c>
      <c r="AO653" s="31">
        <v>81</v>
      </c>
      <c r="AP653" s="31">
        <v>86.5</v>
      </c>
      <c r="AQ653" s="31">
        <v>81.5</v>
      </c>
      <c r="AR653" s="31">
        <v>111</v>
      </c>
      <c r="AS653" s="31">
        <v>96.5</v>
      </c>
      <c r="AT653" s="31">
        <v>91</v>
      </c>
      <c r="AU653" s="31">
        <v>96</v>
      </c>
      <c r="AV653" s="31">
        <v>93</v>
      </c>
      <c r="AW653" s="31">
        <v>87</v>
      </c>
      <c r="AX653" s="31">
        <v>84</v>
      </c>
      <c r="AY653" s="31">
        <v>1170.75</v>
      </c>
      <c r="AZ653" s="31"/>
      <c r="BA653" s="31">
        <v>10.25</v>
      </c>
      <c r="BB653" s="31">
        <v>83.5</v>
      </c>
      <c r="BC653" s="31">
        <v>87.83</v>
      </c>
      <c r="BD653" s="31">
        <v>89.83</v>
      </c>
      <c r="BE653" s="31">
        <v>82.83</v>
      </c>
      <c r="BF653" s="31"/>
      <c r="BG653">
        <v>2860</v>
      </c>
      <c r="BJ653" s="30">
        <f t="shared" si="67"/>
        <v>1205.5</v>
      </c>
      <c r="BK653" s="30">
        <f t="shared" si="68"/>
        <v>1187</v>
      </c>
      <c r="BL653" s="30">
        <f t="shared" si="69"/>
        <v>1160</v>
      </c>
      <c r="BN653" s="30">
        <f t="shared" si="70"/>
        <v>0</v>
      </c>
      <c r="BO653" s="30">
        <f t="shared" si="71"/>
        <v>0</v>
      </c>
      <c r="BP653" s="30">
        <f t="shared" si="72"/>
        <v>0</v>
      </c>
    </row>
    <row r="654" spans="1:68" x14ac:dyDescent="0.35">
      <c r="A654" s="26" t="s">
        <v>1362</v>
      </c>
      <c r="B654" t="s">
        <v>3759</v>
      </c>
      <c r="C654" s="25" t="s">
        <v>10</v>
      </c>
      <c r="E654" s="31">
        <v>4</v>
      </c>
      <c r="F654" s="31">
        <v>56.5</v>
      </c>
      <c r="G654" s="31">
        <v>40.5</v>
      </c>
      <c r="H654" s="31">
        <v>28</v>
      </c>
      <c r="I654" s="31">
        <v>44.5</v>
      </c>
      <c r="J654" s="31">
        <v>48.5</v>
      </c>
      <c r="K654" s="31">
        <v>47</v>
      </c>
      <c r="L654" s="31">
        <v>36</v>
      </c>
      <c r="M654" s="31">
        <v>43</v>
      </c>
      <c r="N654" s="31">
        <v>46.5</v>
      </c>
      <c r="O654" s="31">
        <v>47</v>
      </c>
      <c r="P654" s="31">
        <v>48</v>
      </c>
      <c r="Q654" s="31">
        <v>42.5</v>
      </c>
      <c r="R654" s="31">
        <v>42</v>
      </c>
      <c r="S654" s="31">
        <v>574</v>
      </c>
      <c r="T654" s="31"/>
      <c r="U654" s="31">
        <v>3</v>
      </c>
      <c r="V654" s="31">
        <v>42.5</v>
      </c>
      <c r="W654" s="31">
        <v>46.5</v>
      </c>
      <c r="X654" s="31">
        <v>44</v>
      </c>
      <c r="Y654" s="31">
        <v>29</v>
      </c>
      <c r="Z654" s="31">
        <v>45</v>
      </c>
      <c r="AA654" s="31">
        <v>47.5</v>
      </c>
      <c r="AB654" s="31">
        <v>48.5</v>
      </c>
      <c r="AC654" s="31">
        <v>38</v>
      </c>
      <c r="AD654" s="31">
        <v>46.5</v>
      </c>
      <c r="AE654" s="31">
        <v>50</v>
      </c>
      <c r="AF654" s="31">
        <v>44.5</v>
      </c>
      <c r="AG654" s="31">
        <v>45.5</v>
      </c>
      <c r="AH654" s="31">
        <v>38.5</v>
      </c>
      <c r="AI654" s="31">
        <v>569</v>
      </c>
      <c r="AJ654" s="31"/>
      <c r="AK654" s="31">
        <v>4.25</v>
      </c>
      <c r="AL654" s="31">
        <v>37</v>
      </c>
      <c r="AM654" s="31">
        <v>39</v>
      </c>
      <c r="AN654" s="31">
        <v>43</v>
      </c>
      <c r="AO654" s="31">
        <v>44</v>
      </c>
      <c r="AP654" s="31">
        <v>27.5</v>
      </c>
      <c r="AQ654" s="31">
        <v>46.5</v>
      </c>
      <c r="AR654" s="31">
        <v>47</v>
      </c>
      <c r="AS654" s="31">
        <v>47.5</v>
      </c>
      <c r="AT654" s="31">
        <v>35.5</v>
      </c>
      <c r="AU654" s="31">
        <v>44.5</v>
      </c>
      <c r="AV654" s="31">
        <v>50.5</v>
      </c>
      <c r="AW654" s="31">
        <v>44</v>
      </c>
      <c r="AX654" s="31">
        <v>45.5</v>
      </c>
      <c r="AY654" s="31">
        <v>555.75</v>
      </c>
      <c r="AZ654" s="31"/>
      <c r="BA654" s="31">
        <v>3.75</v>
      </c>
      <c r="BB654" s="31">
        <v>45.33</v>
      </c>
      <c r="BC654" s="31">
        <v>42</v>
      </c>
      <c r="BD654" s="31">
        <v>38.33</v>
      </c>
      <c r="BE654" s="31">
        <v>39.159999999999997</v>
      </c>
      <c r="BF654" s="31"/>
      <c r="BG654">
        <v>10922</v>
      </c>
      <c r="BJ654" s="30">
        <f t="shared" si="67"/>
        <v>570</v>
      </c>
      <c r="BK654" s="30">
        <f t="shared" si="68"/>
        <v>566</v>
      </c>
      <c r="BL654" s="30">
        <f t="shared" si="69"/>
        <v>551.5</v>
      </c>
      <c r="BN654" s="30">
        <f t="shared" si="70"/>
        <v>0</v>
      </c>
      <c r="BO654" s="30">
        <f t="shared" si="71"/>
        <v>0</v>
      </c>
      <c r="BP654" s="30">
        <f t="shared" si="72"/>
        <v>0</v>
      </c>
    </row>
    <row r="655" spans="1:68" x14ac:dyDescent="0.35">
      <c r="A655" s="26" t="s">
        <v>1364</v>
      </c>
      <c r="B655" t="s">
        <v>3750</v>
      </c>
      <c r="C655" s="25" t="s">
        <v>10</v>
      </c>
      <c r="E655" s="31">
        <v>6.75</v>
      </c>
      <c r="F655" s="31">
        <v>89.5</v>
      </c>
      <c r="G655" s="31">
        <v>82</v>
      </c>
      <c r="H655" s="31">
        <v>76.5</v>
      </c>
      <c r="I655" s="31">
        <v>98</v>
      </c>
      <c r="J655" s="31">
        <v>96.5</v>
      </c>
      <c r="K655" s="31">
        <v>104.5</v>
      </c>
      <c r="L655" s="31">
        <v>106</v>
      </c>
      <c r="M655" s="31">
        <v>109.5</v>
      </c>
      <c r="N655" s="31">
        <v>122</v>
      </c>
      <c r="O655" s="31">
        <v>113</v>
      </c>
      <c r="P655" s="31">
        <v>124</v>
      </c>
      <c r="Q655" s="31">
        <v>122.5</v>
      </c>
      <c r="R655" s="31">
        <v>113.5</v>
      </c>
      <c r="S655" s="31">
        <v>1364.25</v>
      </c>
      <c r="T655" s="31"/>
      <c r="U655" s="31">
        <v>6.25</v>
      </c>
      <c r="V655" s="31">
        <v>81.5</v>
      </c>
      <c r="W655" s="31">
        <v>93.5</v>
      </c>
      <c r="X655" s="31">
        <v>88</v>
      </c>
      <c r="Y655" s="31">
        <v>80</v>
      </c>
      <c r="Z655" s="31">
        <v>97.5</v>
      </c>
      <c r="AA655" s="31">
        <v>101.5</v>
      </c>
      <c r="AB655" s="31">
        <v>105</v>
      </c>
      <c r="AC655" s="31">
        <v>107.5</v>
      </c>
      <c r="AD655" s="31">
        <v>107.5</v>
      </c>
      <c r="AE655" s="31">
        <v>120.5</v>
      </c>
      <c r="AF655" s="31">
        <v>109</v>
      </c>
      <c r="AG655" s="31">
        <v>122.5</v>
      </c>
      <c r="AH655" s="31">
        <v>120.5</v>
      </c>
      <c r="AI655" s="31">
        <v>1340.75</v>
      </c>
      <c r="AJ655" s="31"/>
      <c r="AK655" s="31">
        <v>6</v>
      </c>
      <c r="AL655" s="31">
        <v>83</v>
      </c>
      <c r="AM655" s="31">
        <v>84</v>
      </c>
      <c r="AN655" s="31">
        <v>98.5</v>
      </c>
      <c r="AO655" s="31">
        <v>96.5</v>
      </c>
      <c r="AP655" s="31">
        <v>81.5</v>
      </c>
      <c r="AQ655" s="31">
        <v>97.5</v>
      </c>
      <c r="AR655" s="31">
        <v>101.5</v>
      </c>
      <c r="AS655" s="31">
        <v>109</v>
      </c>
      <c r="AT655" s="31">
        <v>101</v>
      </c>
      <c r="AU655" s="31">
        <v>102.5</v>
      </c>
      <c r="AV655" s="31">
        <v>121</v>
      </c>
      <c r="AW655" s="31">
        <v>108.5</v>
      </c>
      <c r="AX655" s="31">
        <v>119</v>
      </c>
      <c r="AY655" s="31">
        <v>1309.5</v>
      </c>
      <c r="AZ655" s="31"/>
      <c r="BA655" s="31">
        <v>6.33</v>
      </c>
      <c r="BB655" s="31">
        <v>84.66</v>
      </c>
      <c r="BC655" s="31">
        <v>86.5</v>
      </c>
      <c r="BD655" s="31">
        <v>87.66</v>
      </c>
      <c r="BE655" s="31">
        <v>91.5</v>
      </c>
      <c r="BF655" s="31"/>
      <c r="BG655">
        <v>1910</v>
      </c>
      <c r="BJ655" s="30">
        <f t="shared" si="67"/>
        <v>1357.5</v>
      </c>
      <c r="BK655" s="30">
        <f t="shared" si="68"/>
        <v>1334.5</v>
      </c>
      <c r="BL655" s="30">
        <f t="shared" si="69"/>
        <v>1303.5</v>
      </c>
      <c r="BN655" s="30">
        <f t="shared" si="70"/>
        <v>0</v>
      </c>
      <c r="BO655" s="30">
        <f t="shared" si="71"/>
        <v>0</v>
      </c>
      <c r="BP655" s="30">
        <f t="shared" si="72"/>
        <v>0</v>
      </c>
    </row>
    <row r="656" spans="1:68" x14ac:dyDescent="0.35">
      <c r="A656" s="26" t="s">
        <v>1366</v>
      </c>
      <c r="B656" t="s">
        <v>3739</v>
      </c>
      <c r="C656" s="25" t="s">
        <v>10</v>
      </c>
      <c r="E656" s="31">
        <v>6.25</v>
      </c>
      <c r="F656" s="31">
        <v>96.5</v>
      </c>
      <c r="G656" s="31">
        <v>67</v>
      </c>
      <c r="H656" s="31">
        <v>73.5</v>
      </c>
      <c r="I656" s="31">
        <v>82</v>
      </c>
      <c r="J656" s="31">
        <v>88.5</v>
      </c>
      <c r="K656" s="31">
        <v>106</v>
      </c>
      <c r="L656" s="31">
        <v>95</v>
      </c>
      <c r="M656" s="31">
        <v>113.5</v>
      </c>
      <c r="N656" s="31">
        <v>99</v>
      </c>
      <c r="O656" s="31">
        <v>112</v>
      </c>
      <c r="P656" s="31">
        <v>120</v>
      </c>
      <c r="Q656" s="31">
        <v>91.5</v>
      </c>
      <c r="R656" s="31">
        <v>101.5</v>
      </c>
      <c r="S656" s="31">
        <v>1252.25</v>
      </c>
      <c r="T656" s="31"/>
      <c r="U656" s="31">
        <v>7.5</v>
      </c>
      <c r="V656" s="31">
        <v>68.25</v>
      </c>
      <c r="W656" s="31">
        <v>89</v>
      </c>
      <c r="X656" s="31">
        <v>72.5</v>
      </c>
      <c r="Y656" s="31">
        <v>81</v>
      </c>
      <c r="Z656" s="31">
        <v>87</v>
      </c>
      <c r="AA656" s="31">
        <v>94.5</v>
      </c>
      <c r="AB656" s="31">
        <v>113</v>
      </c>
      <c r="AC656" s="31">
        <v>92.5</v>
      </c>
      <c r="AD656" s="31">
        <v>116</v>
      </c>
      <c r="AE656" s="31">
        <v>100</v>
      </c>
      <c r="AF656" s="31">
        <v>106.5</v>
      </c>
      <c r="AG656" s="31">
        <v>115.5</v>
      </c>
      <c r="AH656" s="31">
        <v>77.5</v>
      </c>
      <c r="AI656" s="31">
        <v>1220.75</v>
      </c>
      <c r="AJ656" s="31"/>
      <c r="AK656" s="31">
        <v>8</v>
      </c>
      <c r="AL656" s="31">
        <v>68.5</v>
      </c>
      <c r="AM656" s="31">
        <v>69</v>
      </c>
      <c r="AN656" s="31">
        <v>82</v>
      </c>
      <c r="AO656" s="31">
        <v>70</v>
      </c>
      <c r="AP656" s="31">
        <v>88</v>
      </c>
      <c r="AQ656" s="31">
        <v>83</v>
      </c>
      <c r="AR656" s="31">
        <v>100</v>
      </c>
      <c r="AS656" s="31">
        <v>109</v>
      </c>
      <c r="AT656" s="31">
        <v>96</v>
      </c>
      <c r="AU656" s="31">
        <v>106</v>
      </c>
      <c r="AV656" s="31">
        <v>94</v>
      </c>
      <c r="AW656" s="31">
        <v>98.5</v>
      </c>
      <c r="AX656" s="31">
        <v>98</v>
      </c>
      <c r="AY656" s="31">
        <v>1170</v>
      </c>
      <c r="AZ656" s="31"/>
      <c r="BA656" s="31">
        <v>7.25</v>
      </c>
      <c r="BB656" s="31">
        <v>77.75</v>
      </c>
      <c r="BC656" s="31">
        <v>75</v>
      </c>
      <c r="BD656" s="31">
        <v>76</v>
      </c>
      <c r="BE656" s="31">
        <v>77.66</v>
      </c>
      <c r="BF656" s="31"/>
      <c r="BG656">
        <v>15693</v>
      </c>
      <c r="BJ656" s="30">
        <f t="shared" si="67"/>
        <v>1246</v>
      </c>
      <c r="BK656" s="30">
        <f t="shared" si="68"/>
        <v>1213.25</v>
      </c>
      <c r="BL656" s="30">
        <f t="shared" si="69"/>
        <v>1162</v>
      </c>
      <c r="BN656" s="30">
        <f t="shared" si="70"/>
        <v>0</v>
      </c>
      <c r="BO656" s="30">
        <f t="shared" si="71"/>
        <v>0</v>
      </c>
      <c r="BP656" s="30">
        <f t="shared" si="72"/>
        <v>0</v>
      </c>
    </row>
    <row r="657" spans="1:68" x14ac:dyDescent="0.35">
      <c r="A657" s="26" t="s">
        <v>1369</v>
      </c>
      <c r="B657" t="s">
        <v>3729</v>
      </c>
      <c r="C657" s="25" t="s">
        <v>10</v>
      </c>
      <c r="E657" s="31">
        <v>18.25</v>
      </c>
      <c r="F657" s="31">
        <v>141.5</v>
      </c>
      <c r="G657" s="31">
        <v>126</v>
      </c>
      <c r="H657" s="31">
        <v>130.5</v>
      </c>
      <c r="I657" s="31">
        <v>132</v>
      </c>
      <c r="J657" s="31">
        <v>130</v>
      </c>
      <c r="K657" s="31">
        <v>135</v>
      </c>
      <c r="L657" s="31">
        <v>132</v>
      </c>
      <c r="M657" s="31">
        <v>151</v>
      </c>
      <c r="N657" s="31">
        <v>132.5</v>
      </c>
      <c r="O657" s="31">
        <v>157.5</v>
      </c>
      <c r="P657" s="31">
        <v>118.5</v>
      </c>
      <c r="Q657" s="31">
        <v>131</v>
      </c>
      <c r="R657" s="31">
        <v>149</v>
      </c>
      <c r="S657" s="31">
        <v>1784.75</v>
      </c>
      <c r="T657" s="31"/>
      <c r="U657" s="31">
        <v>20.25</v>
      </c>
      <c r="V657" s="31">
        <v>135</v>
      </c>
      <c r="W657" s="31">
        <v>135.5</v>
      </c>
      <c r="X657" s="31">
        <v>123</v>
      </c>
      <c r="Y657" s="31">
        <v>128</v>
      </c>
      <c r="Z657" s="31">
        <v>131</v>
      </c>
      <c r="AA657" s="31">
        <v>134</v>
      </c>
      <c r="AB657" s="31">
        <v>141</v>
      </c>
      <c r="AC657" s="31">
        <v>131.5</v>
      </c>
      <c r="AD657" s="31">
        <v>153.5</v>
      </c>
      <c r="AE657" s="31">
        <v>130</v>
      </c>
      <c r="AF657" s="31">
        <v>160</v>
      </c>
      <c r="AG657" s="31">
        <v>113.5</v>
      </c>
      <c r="AH657" s="31">
        <v>127.5</v>
      </c>
      <c r="AI657" s="31">
        <v>1763.75</v>
      </c>
      <c r="AJ657" s="31"/>
      <c r="AK657" s="31">
        <v>20</v>
      </c>
      <c r="AL657" s="31">
        <v>121</v>
      </c>
      <c r="AM657" s="31">
        <v>131</v>
      </c>
      <c r="AN657" s="31">
        <v>131.5</v>
      </c>
      <c r="AO657" s="31">
        <v>117</v>
      </c>
      <c r="AP657" s="31">
        <v>128</v>
      </c>
      <c r="AQ657" s="31">
        <v>121.5</v>
      </c>
      <c r="AR657" s="31">
        <v>133</v>
      </c>
      <c r="AS657" s="31">
        <v>138.5</v>
      </c>
      <c r="AT657" s="31">
        <v>133</v>
      </c>
      <c r="AU657" s="31">
        <v>142.5</v>
      </c>
      <c r="AV657" s="31">
        <v>126</v>
      </c>
      <c r="AW657" s="31">
        <v>149.5</v>
      </c>
      <c r="AX657" s="31">
        <v>118.5</v>
      </c>
      <c r="AY657" s="31">
        <v>1711</v>
      </c>
      <c r="AZ657" s="31"/>
      <c r="BA657" s="31">
        <v>19.5</v>
      </c>
      <c r="BB657" s="31">
        <v>132.5</v>
      </c>
      <c r="BC657" s="31">
        <v>130.83000000000001</v>
      </c>
      <c r="BD657" s="31">
        <v>128.33000000000001</v>
      </c>
      <c r="BE657" s="31">
        <v>125.66</v>
      </c>
      <c r="BF657" s="31"/>
      <c r="BG657">
        <v>1658</v>
      </c>
      <c r="BJ657" s="30">
        <f t="shared" si="67"/>
        <v>1766.5</v>
      </c>
      <c r="BK657" s="30">
        <f t="shared" si="68"/>
        <v>1743.5</v>
      </c>
      <c r="BL657" s="30">
        <f t="shared" si="69"/>
        <v>1691</v>
      </c>
      <c r="BN657" s="30">
        <f t="shared" si="70"/>
        <v>0</v>
      </c>
      <c r="BO657" s="30">
        <f t="shared" si="71"/>
        <v>0</v>
      </c>
      <c r="BP657" s="30">
        <f t="shared" si="72"/>
        <v>0</v>
      </c>
    </row>
    <row r="658" spans="1:68" x14ac:dyDescent="0.35">
      <c r="A658" s="26" t="s">
        <v>1371</v>
      </c>
      <c r="B658" t="s">
        <v>3720</v>
      </c>
      <c r="C658" s="25" t="s">
        <v>10</v>
      </c>
      <c r="E658" s="31">
        <v>36.75</v>
      </c>
      <c r="F658" s="31">
        <v>306</v>
      </c>
      <c r="G658" s="31">
        <v>277.5</v>
      </c>
      <c r="H658" s="31">
        <v>278.5</v>
      </c>
      <c r="I658" s="31">
        <v>262.5</v>
      </c>
      <c r="J658" s="31">
        <v>266.5</v>
      </c>
      <c r="K658" s="31">
        <v>270</v>
      </c>
      <c r="L658" s="31">
        <v>282</v>
      </c>
      <c r="M658" s="31">
        <v>290.5</v>
      </c>
      <c r="N658" s="31">
        <v>281.5</v>
      </c>
      <c r="O658" s="31">
        <v>308</v>
      </c>
      <c r="P658" s="31">
        <v>283</v>
      </c>
      <c r="Q658" s="31">
        <v>261.5</v>
      </c>
      <c r="R658" s="31">
        <v>280.5</v>
      </c>
      <c r="S658" s="31">
        <v>3684.75</v>
      </c>
      <c r="T658" s="31"/>
      <c r="U658" s="31">
        <v>37.75</v>
      </c>
      <c r="V658" s="31">
        <v>249</v>
      </c>
      <c r="W658" s="31">
        <v>317</v>
      </c>
      <c r="X658" s="31">
        <v>278.5</v>
      </c>
      <c r="Y658" s="31">
        <v>283</v>
      </c>
      <c r="Z658" s="31">
        <v>267</v>
      </c>
      <c r="AA658" s="31">
        <v>280.5</v>
      </c>
      <c r="AB658" s="31">
        <v>278.5</v>
      </c>
      <c r="AC658" s="31">
        <v>285</v>
      </c>
      <c r="AD658" s="31">
        <v>285.5</v>
      </c>
      <c r="AE658" s="31">
        <v>295</v>
      </c>
      <c r="AF658" s="31">
        <v>306.5</v>
      </c>
      <c r="AG658" s="31">
        <v>285.5</v>
      </c>
      <c r="AH658" s="31">
        <v>263</v>
      </c>
      <c r="AI658" s="31">
        <v>3711.75</v>
      </c>
      <c r="AJ658" s="31"/>
      <c r="AK658" s="31">
        <v>37.25</v>
      </c>
      <c r="AL658" s="31">
        <v>302.5</v>
      </c>
      <c r="AM658" s="31">
        <v>267</v>
      </c>
      <c r="AN658" s="31">
        <v>312.5</v>
      </c>
      <c r="AO658" s="31">
        <v>281</v>
      </c>
      <c r="AP658" s="31">
        <v>296.5</v>
      </c>
      <c r="AQ658" s="31">
        <v>264</v>
      </c>
      <c r="AR658" s="31">
        <v>286.5</v>
      </c>
      <c r="AS658" s="31">
        <v>283.5</v>
      </c>
      <c r="AT658" s="31">
        <v>290</v>
      </c>
      <c r="AU658" s="31">
        <v>301</v>
      </c>
      <c r="AV658" s="31">
        <v>290.5</v>
      </c>
      <c r="AW658" s="31">
        <v>305</v>
      </c>
      <c r="AX658" s="31">
        <v>282</v>
      </c>
      <c r="AY658" s="31">
        <v>3799.25</v>
      </c>
      <c r="AZ658" s="31"/>
      <c r="BA658" s="31">
        <v>37.25</v>
      </c>
      <c r="BB658" s="31">
        <v>285.83</v>
      </c>
      <c r="BC658" s="31">
        <v>287.16000000000003</v>
      </c>
      <c r="BD658" s="31">
        <v>289.83</v>
      </c>
      <c r="BE658" s="31">
        <v>275.5</v>
      </c>
      <c r="BF658" s="31"/>
      <c r="BG658">
        <v>8837</v>
      </c>
      <c r="BJ658" s="30">
        <f t="shared" si="67"/>
        <v>3648</v>
      </c>
      <c r="BK658" s="30">
        <f t="shared" si="68"/>
        <v>3674</v>
      </c>
      <c r="BL658" s="30">
        <f t="shared" si="69"/>
        <v>3762</v>
      </c>
      <c r="BN658" s="30">
        <f t="shared" si="70"/>
        <v>0</v>
      </c>
      <c r="BO658" s="30">
        <f t="shared" si="71"/>
        <v>0</v>
      </c>
      <c r="BP658" s="30">
        <f t="shared" si="72"/>
        <v>0</v>
      </c>
    </row>
    <row r="659" spans="1:68" x14ac:dyDescent="0.35">
      <c r="A659" s="26" t="s">
        <v>1373</v>
      </c>
      <c r="B659" t="s">
        <v>3712</v>
      </c>
      <c r="C659" s="25" t="s">
        <v>10</v>
      </c>
      <c r="E659" s="31">
        <v>0.25</v>
      </c>
      <c r="F659" s="31">
        <v>7</v>
      </c>
      <c r="G659" s="31">
        <v>10</v>
      </c>
      <c r="H659" s="31">
        <v>8</v>
      </c>
      <c r="I659" s="31">
        <v>9.5</v>
      </c>
      <c r="J659" s="31">
        <v>6</v>
      </c>
      <c r="K659" s="31">
        <v>8</v>
      </c>
      <c r="L659" s="31">
        <v>7.5</v>
      </c>
      <c r="M659" s="31">
        <v>7</v>
      </c>
      <c r="N659" s="31">
        <v>2.5</v>
      </c>
      <c r="O659" s="31">
        <v>3.5</v>
      </c>
      <c r="P659" s="31">
        <v>3</v>
      </c>
      <c r="Q659" s="31">
        <v>5</v>
      </c>
      <c r="R659" s="31">
        <v>3</v>
      </c>
      <c r="S659" s="31">
        <v>80.25</v>
      </c>
      <c r="T659" s="31"/>
      <c r="U659" s="31">
        <v>1.75</v>
      </c>
      <c r="V659" s="31">
        <v>9</v>
      </c>
      <c r="W659" s="31">
        <v>8</v>
      </c>
      <c r="X659" s="31">
        <v>10</v>
      </c>
      <c r="Y659" s="31">
        <v>8</v>
      </c>
      <c r="Z659" s="31">
        <v>5</v>
      </c>
      <c r="AA659" s="31">
        <v>6.5</v>
      </c>
      <c r="AB659" s="31">
        <v>7</v>
      </c>
      <c r="AC659" s="31">
        <v>7.5</v>
      </c>
      <c r="AD659" s="31">
        <v>8</v>
      </c>
      <c r="AE659" s="31">
        <v>2</v>
      </c>
      <c r="AF659" s="31">
        <v>3</v>
      </c>
      <c r="AG659" s="31">
        <v>3</v>
      </c>
      <c r="AH659" s="31">
        <v>3</v>
      </c>
      <c r="AI659" s="31">
        <v>81.75</v>
      </c>
      <c r="AJ659" s="31"/>
      <c r="AK659" s="31">
        <v>1</v>
      </c>
      <c r="AL659" s="31">
        <v>8.5</v>
      </c>
      <c r="AM659" s="31">
        <v>9.5</v>
      </c>
      <c r="AN659" s="31">
        <v>9</v>
      </c>
      <c r="AO659" s="31">
        <v>8</v>
      </c>
      <c r="AP659" s="31">
        <v>9</v>
      </c>
      <c r="AQ659" s="31">
        <v>4</v>
      </c>
      <c r="AR659" s="31">
        <v>5.5</v>
      </c>
      <c r="AS659" s="31">
        <v>9.5</v>
      </c>
      <c r="AT659" s="31">
        <v>6.5</v>
      </c>
      <c r="AU659" s="31">
        <v>5.5</v>
      </c>
      <c r="AV659" s="31">
        <v>1</v>
      </c>
      <c r="AW659" s="31">
        <v>3.5</v>
      </c>
      <c r="AX659" s="31">
        <v>2.5</v>
      </c>
      <c r="AY659" s="31">
        <v>83</v>
      </c>
      <c r="AZ659" s="31"/>
      <c r="BA659" s="31">
        <v>1</v>
      </c>
      <c r="BB659" s="31">
        <v>8.16</v>
      </c>
      <c r="BC659" s="31">
        <v>9.16</v>
      </c>
      <c r="BD659" s="31">
        <v>9</v>
      </c>
      <c r="BE659" s="31">
        <v>8.5</v>
      </c>
      <c r="BF659" s="31"/>
      <c r="BG659">
        <v>13361</v>
      </c>
      <c r="BJ659" s="30">
        <f t="shared" si="67"/>
        <v>80</v>
      </c>
      <c r="BK659" s="30">
        <f t="shared" si="68"/>
        <v>80</v>
      </c>
      <c r="BL659" s="30">
        <f t="shared" si="69"/>
        <v>82</v>
      </c>
      <c r="BN659" s="30">
        <f t="shared" si="70"/>
        <v>0</v>
      </c>
      <c r="BO659" s="30">
        <f t="shared" si="71"/>
        <v>0</v>
      </c>
      <c r="BP659" s="30">
        <f t="shared" si="72"/>
        <v>0</v>
      </c>
    </row>
    <row r="660" spans="1:68" x14ac:dyDescent="0.35">
      <c r="A660" s="26" t="s">
        <v>1375</v>
      </c>
      <c r="B660" t="s">
        <v>3703</v>
      </c>
      <c r="C660" s="25" t="s">
        <v>10</v>
      </c>
      <c r="E660" s="31">
        <v>26.25</v>
      </c>
      <c r="F660" s="31">
        <v>195.25</v>
      </c>
      <c r="G660" s="31">
        <v>198.5</v>
      </c>
      <c r="H660" s="31">
        <v>185.5</v>
      </c>
      <c r="I660" s="31">
        <v>202</v>
      </c>
      <c r="J660" s="31">
        <v>174.5</v>
      </c>
      <c r="K660" s="31">
        <v>229</v>
      </c>
      <c r="L660" s="31">
        <v>205.5</v>
      </c>
      <c r="M660" s="31">
        <v>219.5</v>
      </c>
      <c r="N660" s="31">
        <v>216.5</v>
      </c>
      <c r="O660" s="31">
        <v>235</v>
      </c>
      <c r="P660" s="31">
        <v>215</v>
      </c>
      <c r="Q660" s="31">
        <v>237.5</v>
      </c>
      <c r="R660" s="31">
        <v>233</v>
      </c>
      <c r="S660" s="31">
        <v>2773</v>
      </c>
      <c r="T660" s="31"/>
      <c r="U660" s="31">
        <v>24.75</v>
      </c>
      <c r="V660" s="31">
        <v>208</v>
      </c>
      <c r="W660" s="31">
        <v>200.5</v>
      </c>
      <c r="X660" s="31">
        <v>202.5</v>
      </c>
      <c r="Y660" s="31">
        <v>191</v>
      </c>
      <c r="Z660" s="31">
        <v>202.5</v>
      </c>
      <c r="AA660" s="31">
        <v>180</v>
      </c>
      <c r="AB660" s="31">
        <v>238.5</v>
      </c>
      <c r="AC660" s="31">
        <v>222</v>
      </c>
      <c r="AD660" s="31">
        <v>220.5</v>
      </c>
      <c r="AE660" s="31">
        <v>230.5</v>
      </c>
      <c r="AF660" s="31">
        <v>233.5</v>
      </c>
      <c r="AG660" s="31">
        <v>203.5</v>
      </c>
      <c r="AH660" s="31">
        <v>239.5</v>
      </c>
      <c r="AI660" s="31">
        <v>2797.25</v>
      </c>
      <c r="AJ660" s="31"/>
      <c r="AK660" s="31">
        <v>21.75</v>
      </c>
      <c r="AL660" s="31">
        <v>205.5</v>
      </c>
      <c r="AM660" s="31">
        <v>212</v>
      </c>
      <c r="AN660" s="31">
        <v>194</v>
      </c>
      <c r="AO660" s="31">
        <v>203</v>
      </c>
      <c r="AP660" s="31">
        <v>195.5</v>
      </c>
      <c r="AQ660" s="31">
        <v>197.5</v>
      </c>
      <c r="AR660" s="31">
        <v>188.5</v>
      </c>
      <c r="AS660" s="31">
        <v>236.5</v>
      </c>
      <c r="AT660" s="31">
        <v>223</v>
      </c>
      <c r="AU660" s="31">
        <v>220.5</v>
      </c>
      <c r="AV660" s="31">
        <v>223</v>
      </c>
      <c r="AW660" s="31">
        <v>236.5</v>
      </c>
      <c r="AX660" s="31">
        <v>194</v>
      </c>
      <c r="AY660" s="31">
        <v>2751.25</v>
      </c>
      <c r="AZ660" s="31"/>
      <c r="BA660" s="31">
        <v>24.25</v>
      </c>
      <c r="BB660" s="31">
        <v>202.91</v>
      </c>
      <c r="BC660" s="31">
        <v>203.66</v>
      </c>
      <c r="BD660" s="31">
        <v>194</v>
      </c>
      <c r="BE660" s="31">
        <v>198.66</v>
      </c>
      <c r="BF660" s="31"/>
      <c r="BG660">
        <v>14025</v>
      </c>
      <c r="BJ660" s="30">
        <f t="shared" si="67"/>
        <v>2746.75</v>
      </c>
      <c r="BK660" s="30">
        <f t="shared" si="68"/>
        <v>2772.5</v>
      </c>
      <c r="BL660" s="30">
        <f t="shared" si="69"/>
        <v>2729.5</v>
      </c>
      <c r="BN660" s="30">
        <f t="shared" si="70"/>
        <v>0</v>
      </c>
      <c r="BO660" s="30">
        <f t="shared" si="71"/>
        <v>0</v>
      </c>
      <c r="BP660" s="30">
        <f t="shared" si="72"/>
        <v>0</v>
      </c>
    </row>
    <row r="661" spans="1:68" x14ac:dyDescent="0.35">
      <c r="A661" s="26" t="s">
        <v>1377</v>
      </c>
      <c r="B661" t="s">
        <v>3694</v>
      </c>
      <c r="C661" s="25" t="s">
        <v>10</v>
      </c>
      <c r="E661" s="31">
        <v>35.75</v>
      </c>
      <c r="F661" s="31">
        <v>491.25</v>
      </c>
      <c r="G661" s="31">
        <v>523</v>
      </c>
      <c r="H661" s="31">
        <v>575</v>
      </c>
      <c r="I661" s="31">
        <v>531.5</v>
      </c>
      <c r="J661" s="31">
        <v>535.5</v>
      </c>
      <c r="K661" s="31">
        <v>582.5</v>
      </c>
      <c r="L661" s="31">
        <v>588</v>
      </c>
      <c r="M661" s="31">
        <v>553.5</v>
      </c>
      <c r="N661" s="31">
        <v>555.5</v>
      </c>
      <c r="O661" s="31">
        <v>614</v>
      </c>
      <c r="P661" s="31">
        <v>594.5</v>
      </c>
      <c r="Q661" s="31">
        <v>632.5</v>
      </c>
      <c r="R661" s="31">
        <v>564</v>
      </c>
      <c r="S661" s="31">
        <v>7376.5</v>
      </c>
      <c r="T661" s="31"/>
      <c r="U661" s="31">
        <v>36.75</v>
      </c>
      <c r="V661" s="31">
        <v>507.5</v>
      </c>
      <c r="W661" s="31">
        <v>516.5</v>
      </c>
      <c r="X661" s="31">
        <v>539</v>
      </c>
      <c r="Y661" s="31">
        <v>593.5</v>
      </c>
      <c r="Z661" s="31">
        <v>526</v>
      </c>
      <c r="AA661" s="31">
        <v>551</v>
      </c>
      <c r="AB661" s="31">
        <v>596</v>
      </c>
      <c r="AC661" s="31">
        <v>595</v>
      </c>
      <c r="AD661" s="31">
        <v>563</v>
      </c>
      <c r="AE661" s="31">
        <v>593</v>
      </c>
      <c r="AF661" s="31">
        <v>600.5</v>
      </c>
      <c r="AG661" s="31">
        <v>581.5</v>
      </c>
      <c r="AH661" s="31">
        <v>610.5</v>
      </c>
      <c r="AI661" s="31">
        <v>7409.75</v>
      </c>
      <c r="AJ661" s="31"/>
      <c r="AK661" s="31">
        <v>44.75</v>
      </c>
      <c r="AL661" s="31">
        <v>508.5</v>
      </c>
      <c r="AM661" s="31">
        <v>523</v>
      </c>
      <c r="AN661" s="31">
        <v>525</v>
      </c>
      <c r="AO661" s="31">
        <v>550.5</v>
      </c>
      <c r="AP661" s="31">
        <v>600</v>
      </c>
      <c r="AQ661" s="31">
        <v>531</v>
      </c>
      <c r="AR661" s="31">
        <v>571</v>
      </c>
      <c r="AS661" s="31">
        <v>609.5</v>
      </c>
      <c r="AT661" s="31">
        <v>588.5</v>
      </c>
      <c r="AU661" s="31">
        <v>570</v>
      </c>
      <c r="AV661" s="31">
        <v>570.5</v>
      </c>
      <c r="AW661" s="31">
        <v>595.5</v>
      </c>
      <c r="AX661" s="31">
        <v>589</v>
      </c>
      <c r="AY661" s="31">
        <v>7376.75</v>
      </c>
      <c r="AZ661" s="31"/>
      <c r="BA661" s="31">
        <v>39.08</v>
      </c>
      <c r="BB661" s="31">
        <v>502.41</v>
      </c>
      <c r="BC661" s="31">
        <v>520.83000000000004</v>
      </c>
      <c r="BD661" s="31">
        <v>546.33000000000004</v>
      </c>
      <c r="BE661" s="31">
        <v>558.5</v>
      </c>
      <c r="BF661" s="31"/>
      <c r="BG661">
        <v>11704</v>
      </c>
      <c r="BJ661" s="30">
        <f t="shared" si="67"/>
        <v>7340.75</v>
      </c>
      <c r="BK661" s="30">
        <f t="shared" si="68"/>
        <v>7373</v>
      </c>
      <c r="BL661" s="30">
        <f t="shared" si="69"/>
        <v>7332</v>
      </c>
      <c r="BN661" s="30">
        <f t="shared" si="70"/>
        <v>0</v>
      </c>
      <c r="BO661" s="30">
        <f t="shared" si="71"/>
        <v>0</v>
      </c>
      <c r="BP661" s="30">
        <f t="shared" si="72"/>
        <v>0</v>
      </c>
    </row>
    <row r="662" spans="1:68" x14ac:dyDescent="0.35">
      <c r="A662" s="26" t="s">
        <v>1379</v>
      </c>
      <c r="B662" t="s">
        <v>3685</v>
      </c>
      <c r="C662" s="25" t="s">
        <v>10</v>
      </c>
      <c r="E662" s="31">
        <v>17.25</v>
      </c>
      <c r="F662" s="31">
        <v>155</v>
      </c>
      <c r="G662" s="31">
        <v>201.5</v>
      </c>
      <c r="H662" s="31">
        <v>165.5</v>
      </c>
      <c r="I662" s="31">
        <v>187</v>
      </c>
      <c r="J662" s="31">
        <v>203</v>
      </c>
      <c r="K662" s="31">
        <v>174</v>
      </c>
      <c r="L662" s="31">
        <v>159</v>
      </c>
      <c r="M662" s="31">
        <v>188.5</v>
      </c>
      <c r="N662" s="31">
        <v>216</v>
      </c>
      <c r="O662" s="31">
        <v>193.5</v>
      </c>
      <c r="P662" s="31">
        <v>195</v>
      </c>
      <c r="Q662" s="31">
        <v>175.5</v>
      </c>
      <c r="R662" s="31">
        <v>207</v>
      </c>
      <c r="S662" s="31">
        <v>2437.75</v>
      </c>
      <c r="T662" s="31"/>
      <c r="U662" s="31">
        <v>18.5</v>
      </c>
      <c r="V662" s="31">
        <v>177.5</v>
      </c>
      <c r="W662" s="31">
        <v>164.5</v>
      </c>
      <c r="X662" s="31">
        <v>190</v>
      </c>
      <c r="Y662" s="31">
        <v>168</v>
      </c>
      <c r="Z662" s="31">
        <v>187</v>
      </c>
      <c r="AA662" s="31">
        <v>206</v>
      </c>
      <c r="AB662" s="31">
        <v>170.5</v>
      </c>
      <c r="AC662" s="31">
        <v>160.5</v>
      </c>
      <c r="AD662" s="31">
        <v>184</v>
      </c>
      <c r="AE662" s="31">
        <v>217</v>
      </c>
      <c r="AF662" s="31">
        <v>187.5</v>
      </c>
      <c r="AG662" s="31">
        <v>180.5</v>
      </c>
      <c r="AH662" s="31">
        <v>170.5</v>
      </c>
      <c r="AI662" s="31">
        <v>2382</v>
      </c>
      <c r="AJ662" s="31"/>
      <c r="AK662" s="31">
        <v>20</v>
      </c>
      <c r="AL662" s="31">
        <v>166</v>
      </c>
      <c r="AM662" s="31">
        <v>186.5</v>
      </c>
      <c r="AN662" s="31">
        <v>171.5</v>
      </c>
      <c r="AO662" s="31">
        <v>178</v>
      </c>
      <c r="AP662" s="31">
        <v>159.5</v>
      </c>
      <c r="AQ662" s="31">
        <v>191.5</v>
      </c>
      <c r="AR662" s="31">
        <v>207</v>
      </c>
      <c r="AS662" s="31">
        <v>169.5</v>
      </c>
      <c r="AT662" s="31">
        <v>160.5</v>
      </c>
      <c r="AU662" s="31">
        <v>195.5</v>
      </c>
      <c r="AV662" s="31">
        <v>205.5</v>
      </c>
      <c r="AW662" s="31">
        <v>177</v>
      </c>
      <c r="AX662" s="31">
        <v>182</v>
      </c>
      <c r="AY662" s="31">
        <v>2370</v>
      </c>
      <c r="AZ662" s="31"/>
      <c r="BA662" s="31">
        <v>18.579999999999998</v>
      </c>
      <c r="BB662" s="31">
        <v>166.16</v>
      </c>
      <c r="BC662" s="31">
        <v>184.16</v>
      </c>
      <c r="BD662" s="31">
        <v>175.66</v>
      </c>
      <c r="BE662" s="31">
        <v>177.66</v>
      </c>
      <c r="BF662" s="31"/>
      <c r="BG662">
        <v>3587</v>
      </c>
      <c r="BJ662" s="30">
        <f t="shared" si="67"/>
        <v>2420.5</v>
      </c>
      <c r="BK662" s="30">
        <f t="shared" si="68"/>
        <v>2363.5</v>
      </c>
      <c r="BL662" s="30">
        <f t="shared" si="69"/>
        <v>2350</v>
      </c>
      <c r="BN662" s="30">
        <f t="shared" si="70"/>
        <v>0</v>
      </c>
      <c r="BO662" s="30">
        <f t="shared" si="71"/>
        <v>0</v>
      </c>
      <c r="BP662" s="30">
        <f t="shared" si="72"/>
        <v>0</v>
      </c>
    </row>
    <row r="663" spans="1:68" x14ac:dyDescent="0.35">
      <c r="A663" s="26" t="s">
        <v>1381</v>
      </c>
      <c r="B663" t="s">
        <v>3676</v>
      </c>
      <c r="C663" s="25" t="s">
        <v>10</v>
      </c>
      <c r="E663" s="31">
        <v>62.25</v>
      </c>
      <c r="F663" s="31">
        <v>457</v>
      </c>
      <c r="G663" s="31">
        <v>426</v>
      </c>
      <c r="H663" s="31">
        <v>426.5</v>
      </c>
      <c r="I663" s="31">
        <v>424</v>
      </c>
      <c r="J663" s="31">
        <v>461.5</v>
      </c>
      <c r="K663" s="31">
        <v>475.5</v>
      </c>
      <c r="L663" s="31">
        <v>432.5</v>
      </c>
      <c r="M663" s="31">
        <v>473.5</v>
      </c>
      <c r="N663" s="31">
        <v>461</v>
      </c>
      <c r="O663" s="31">
        <v>498.5</v>
      </c>
      <c r="P663" s="31">
        <v>473</v>
      </c>
      <c r="Q663" s="31">
        <v>434.5</v>
      </c>
      <c r="R663" s="31">
        <v>439.5</v>
      </c>
      <c r="S663" s="31">
        <v>5945.25</v>
      </c>
      <c r="T663" s="31"/>
      <c r="U663" s="31">
        <v>78.75</v>
      </c>
      <c r="V663" s="31">
        <v>397</v>
      </c>
      <c r="W663" s="31">
        <v>470.5</v>
      </c>
      <c r="X663" s="31">
        <v>407.5</v>
      </c>
      <c r="Y663" s="31">
        <v>422</v>
      </c>
      <c r="Z663" s="31">
        <v>415.5</v>
      </c>
      <c r="AA663" s="31">
        <v>435</v>
      </c>
      <c r="AB663" s="31">
        <v>462</v>
      </c>
      <c r="AC663" s="31">
        <v>459.5</v>
      </c>
      <c r="AD663" s="31">
        <v>460</v>
      </c>
      <c r="AE663" s="31">
        <v>458.5</v>
      </c>
      <c r="AF663" s="31">
        <v>490.5</v>
      </c>
      <c r="AG663" s="31">
        <v>464.5</v>
      </c>
      <c r="AH663" s="31">
        <v>437</v>
      </c>
      <c r="AI663" s="31">
        <v>5858.25</v>
      </c>
      <c r="AJ663" s="31"/>
      <c r="AK663" s="31">
        <v>78</v>
      </c>
      <c r="AL663" s="31">
        <v>415.5</v>
      </c>
      <c r="AM663" s="31">
        <v>399</v>
      </c>
      <c r="AN663" s="31">
        <v>458.5</v>
      </c>
      <c r="AO663" s="31">
        <v>397.5</v>
      </c>
      <c r="AP663" s="31">
        <v>416.5</v>
      </c>
      <c r="AQ663" s="31">
        <v>427.5</v>
      </c>
      <c r="AR663" s="31">
        <v>445</v>
      </c>
      <c r="AS663" s="31">
        <v>457.5</v>
      </c>
      <c r="AT663" s="31">
        <v>460.5</v>
      </c>
      <c r="AU663" s="31">
        <v>480.5</v>
      </c>
      <c r="AV663" s="31">
        <v>451</v>
      </c>
      <c r="AW663" s="31">
        <v>475.5</v>
      </c>
      <c r="AX663" s="31">
        <v>492</v>
      </c>
      <c r="AY663" s="31">
        <v>5854.5</v>
      </c>
      <c r="AZ663" s="31"/>
      <c r="BA663" s="31">
        <v>73</v>
      </c>
      <c r="BB663" s="31">
        <v>423.16</v>
      </c>
      <c r="BC663" s="31">
        <v>431.83</v>
      </c>
      <c r="BD663" s="31">
        <v>430.83</v>
      </c>
      <c r="BE663" s="31">
        <v>414.5</v>
      </c>
      <c r="BF663" s="31"/>
      <c r="BG663">
        <v>12458</v>
      </c>
      <c r="BJ663" s="30">
        <f t="shared" si="67"/>
        <v>5883</v>
      </c>
      <c r="BK663" s="30">
        <f t="shared" si="68"/>
        <v>5779.5</v>
      </c>
      <c r="BL663" s="30">
        <f t="shared" si="69"/>
        <v>5776.5</v>
      </c>
      <c r="BN663" s="30">
        <f t="shared" si="70"/>
        <v>0</v>
      </c>
      <c r="BO663" s="30">
        <f t="shared" si="71"/>
        <v>0</v>
      </c>
      <c r="BP663" s="30">
        <f t="shared" si="72"/>
        <v>0</v>
      </c>
    </row>
    <row r="664" spans="1:68" x14ac:dyDescent="0.35">
      <c r="A664" s="26" t="s">
        <v>1383</v>
      </c>
      <c r="B664" t="s">
        <v>3667</v>
      </c>
      <c r="C664" s="25" t="s">
        <v>10</v>
      </c>
      <c r="E664" s="31">
        <v>34</v>
      </c>
      <c r="F664" s="31">
        <v>411</v>
      </c>
      <c r="G664" s="31">
        <v>469</v>
      </c>
      <c r="H664" s="31">
        <v>476</v>
      </c>
      <c r="I664" s="31">
        <v>481</v>
      </c>
      <c r="J664" s="31">
        <v>476.5</v>
      </c>
      <c r="K664" s="31">
        <v>501.5</v>
      </c>
      <c r="L664" s="31">
        <v>482</v>
      </c>
      <c r="M664" s="31">
        <v>446</v>
      </c>
      <c r="N664" s="31">
        <v>516.5</v>
      </c>
      <c r="O664" s="31">
        <v>536</v>
      </c>
      <c r="P664" s="31">
        <v>492</v>
      </c>
      <c r="Q664" s="31">
        <v>473.5</v>
      </c>
      <c r="R664" s="31">
        <v>424.5</v>
      </c>
      <c r="S664" s="31">
        <v>6219.5</v>
      </c>
      <c r="T664" s="31"/>
      <c r="U664" s="31">
        <v>36.5</v>
      </c>
      <c r="V664" s="31">
        <v>427.5</v>
      </c>
      <c r="W664" s="31">
        <v>409</v>
      </c>
      <c r="X664" s="31">
        <v>464</v>
      </c>
      <c r="Y664" s="31">
        <v>482</v>
      </c>
      <c r="Z664" s="31">
        <v>475.5</v>
      </c>
      <c r="AA664" s="31">
        <v>494</v>
      </c>
      <c r="AB664" s="31">
        <v>492</v>
      </c>
      <c r="AC664" s="31">
        <v>495</v>
      </c>
      <c r="AD664" s="31">
        <v>466.5</v>
      </c>
      <c r="AE664" s="31">
        <v>562.5</v>
      </c>
      <c r="AF664" s="31">
        <v>466.5</v>
      </c>
      <c r="AG664" s="31">
        <v>465.5</v>
      </c>
      <c r="AH664" s="31">
        <v>428</v>
      </c>
      <c r="AI664" s="31">
        <v>6164.5</v>
      </c>
      <c r="AJ664" s="31"/>
      <c r="AK664" s="31">
        <v>37.25</v>
      </c>
      <c r="AL664" s="31">
        <v>423.5</v>
      </c>
      <c r="AM664" s="31">
        <v>412</v>
      </c>
      <c r="AN664" s="31">
        <v>402</v>
      </c>
      <c r="AO664" s="31">
        <v>484</v>
      </c>
      <c r="AP664" s="31">
        <v>481.5</v>
      </c>
      <c r="AQ664" s="31">
        <v>482.5</v>
      </c>
      <c r="AR664" s="31">
        <v>492</v>
      </c>
      <c r="AS664" s="31">
        <v>489.5</v>
      </c>
      <c r="AT664" s="31">
        <v>492</v>
      </c>
      <c r="AU664" s="31">
        <v>535</v>
      </c>
      <c r="AV664" s="31">
        <v>481</v>
      </c>
      <c r="AW664" s="31">
        <v>436</v>
      </c>
      <c r="AX664" s="31">
        <v>416</v>
      </c>
      <c r="AY664" s="31">
        <v>6064.25</v>
      </c>
      <c r="AZ664" s="31"/>
      <c r="BA664" s="31">
        <v>35.909999999999997</v>
      </c>
      <c r="BB664" s="31">
        <v>420.66</v>
      </c>
      <c r="BC664" s="31">
        <v>430</v>
      </c>
      <c r="BD664" s="31">
        <v>447.33</v>
      </c>
      <c r="BE664" s="31">
        <v>482.33</v>
      </c>
      <c r="BF664" s="31"/>
      <c r="BG664">
        <v>244</v>
      </c>
      <c r="BJ664" s="30">
        <f t="shared" si="67"/>
        <v>6185.5</v>
      </c>
      <c r="BK664" s="30">
        <f t="shared" si="68"/>
        <v>6128</v>
      </c>
      <c r="BL664" s="30">
        <f t="shared" si="69"/>
        <v>6027</v>
      </c>
      <c r="BN664" s="30">
        <f t="shared" si="70"/>
        <v>0</v>
      </c>
      <c r="BO664" s="30">
        <f t="shared" si="71"/>
        <v>0</v>
      </c>
      <c r="BP664" s="30">
        <f t="shared" si="72"/>
        <v>0</v>
      </c>
    </row>
    <row r="665" spans="1:68" x14ac:dyDescent="0.35">
      <c r="A665" s="26" t="s">
        <v>1385</v>
      </c>
      <c r="B665" t="s">
        <v>3658</v>
      </c>
      <c r="C665" s="25" t="s">
        <v>10</v>
      </c>
      <c r="E665" s="31">
        <v>39.25</v>
      </c>
      <c r="F665" s="31">
        <v>424</v>
      </c>
      <c r="G665" s="31">
        <v>385.5</v>
      </c>
      <c r="H665" s="31">
        <v>412</v>
      </c>
      <c r="I665" s="31">
        <v>471</v>
      </c>
      <c r="J665" s="31">
        <v>437</v>
      </c>
      <c r="K665" s="31">
        <v>477.5</v>
      </c>
      <c r="L665" s="31">
        <v>455.5</v>
      </c>
      <c r="M665" s="31">
        <v>498</v>
      </c>
      <c r="N665" s="31">
        <v>466.5</v>
      </c>
      <c r="O665" s="31">
        <v>537</v>
      </c>
      <c r="P665" s="31">
        <v>523.5</v>
      </c>
      <c r="Q665" s="31">
        <v>513</v>
      </c>
      <c r="R665" s="31">
        <v>438</v>
      </c>
      <c r="S665" s="31">
        <v>6077.75</v>
      </c>
      <c r="T665" s="31"/>
      <c r="U665" s="31">
        <v>43.75</v>
      </c>
      <c r="V665" s="31">
        <v>421.5</v>
      </c>
      <c r="W665" s="31">
        <v>405</v>
      </c>
      <c r="X665" s="31">
        <v>382.5</v>
      </c>
      <c r="Y665" s="31">
        <v>401.5</v>
      </c>
      <c r="Z665" s="31">
        <v>458.5</v>
      </c>
      <c r="AA665" s="31">
        <v>429.5</v>
      </c>
      <c r="AB665" s="31">
        <v>482</v>
      </c>
      <c r="AC665" s="31">
        <v>445.5</v>
      </c>
      <c r="AD665" s="31">
        <v>496</v>
      </c>
      <c r="AE665" s="31">
        <v>495.5</v>
      </c>
      <c r="AF665" s="31">
        <v>543</v>
      </c>
      <c r="AG665" s="31">
        <v>481.5</v>
      </c>
      <c r="AH665" s="31">
        <v>477</v>
      </c>
      <c r="AI665" s="31">
        <v>5962.75</v>
      </c>
      <c r="AJ665" s="31"/>
      <c r="AK665" s="31">
        <v>41</v>
      </c>
      <c r="AL665" s="31">
        <v>401.5</v>
      </c>
      <c r="AM665" s="31">
        <v>417</v>
      </c>
      <c r="AN665" s="31">
        <v>412.5</v>
      </c>
      <c r="AO665" s="31">
        <v>384.5</v>
      </c>
      <c r="AP665" s="31">
        <v>396</v>
      </c>
      <c r="AQ665" s="31">
        <v>466.5</v>
      </c>
      <c r="AR665" s="31">
        <v>437</v>
      </c>
      <c r="AS665" s="31">
        <v>488.5</v>
      </c>
      <c r="AT665" s="31">
        <v>451</v>
      </c>
      <c r="AU665" s="31">
        <v>528</v>
      </c>
      <c r="AV665" s="31">
        <v>491</v>
      </c>
      <c r="AW665" s="31">
        <v>521.5</v>
      </c>
      <c r="AX665" s="31">
        <v>462.5</v>
      </c>
      <c r="AY665" s="31">
        <v>5898.5</v>
      </c>
      <c r="AZ665" s="31"/>
      <c r="BA665" s="31">
        <v>41.33</v>
      </c>
      <c r="BB665" s="31">
        <v>415.66</v>
      </c>
      <c r="BC665" s="31">
        <v>402.5</v>
      </c>
      <c r="BD665" s="31">
        <v>402.33</v>
      </c>
      <c r="BE665" s="31">
        <v>419</v>
      </c>
      <c r="BF665" s="31"/>
      <c r="BG665">
        <v>9045</v>
      </c>
      <c r="BJ665" s="30">
        <f t="shared" si="67"/>
        <v>6038.5</v>
      </c>
      <c r="BK665" s="30">
        <f t="shared" si="68"/>
        <v>5919</v>
      </c>
      <c r="BL665" s="30">
        <f t="shared" si="69"/>
        <v>5857.5</v>
      </c>
      <c r="BN665" s="30">
        <f t="shared" si="70"/>
        <v>0</v>
      </c>
      <c r="BO665" s="30">
        <f t="shared" si="71"/>
        <v>0</v>
      </c>
      <c r="BP665" s="30">
        <f t="shared" si="72"/>
        <v>0</v>
      </c>
    </row>
    <row r="666" spans="1:68" x14ac:dyDescent="0.35">
      <c r="A666" s="26" t="s">
        <v>1387</v>
      </c>
      <c r="B666" t="s">
        <v>3647</v>
      </c>
      <c r="C666" s="25" t="s">
        <v>10</v>
      </c>
      <c r="E666" s="31">
        <v>0.75</v>
      </c>
      <c r="F666" s="31">
        <v>39</v>
      </c>
      <c r="G666" s="31">
        <v>51</v>
      </c>
      <c r="H666" s="31">
        <v>68</v>
      </c>
      <c r="I666" s="31">
        <v>54.5</v>
      </c>
      <c r="J666" s="31">
        <v>60</v>
      </c>
      <c r="K666" s="31">
        <v>57</v>
      </c>
      <c r="L666" s="31">
        <v>55.5</v>
      </c>
      <c r="M666" s="31">
        <v>49.5</v>
      </c>
      <c r="N666" s="31">
        <v>56.5</v>
      </c>
      <c r="O666" s="31">
        <v>32.5</v>
      </c>
      <c r="P666" s="31">
        <v>45.5</v>
      </c>
      <c r="Q666" s="31">
        <v>57</v>
      </c>
      <c r="R666" s="31">
        <v>48.5</v>
      </c>
      <c r="S666" s="31">
        <v>675.25</v>
      </c>
      <c r="T666" s="31"/>
      <c r="U666" s="31">
        <v>1</v>
      </c>
      <c r="V666" s="31">
        <v>56.5</v>
      </c>
      <c r="W666" s="31">
        <v>42</v>
      </c>
      <c r="X666" s="31">
        <v>48</v>
      </c>
      <c r="Y666" s="31">
        <v>61</v>
      </c>
      <c r="Z666" s="31">
        <v>59</v>
      </c>
      <c r="AA666" s="31">
        <v>53.5</v>
      </c>
      <c r="AB666" s="31">
        <v>54.5</v>
      </c>
      <c r="AC666" s="31">
        <v>43</v>
      </c>
      <c r="AD666" s="31">
        <v>43.5</v>
      </c>
      <c r="AE666" s="31">
        <v>54</v>
      </c>
      <c r="AF666" s="31">
        <v>32.5</v>
      </c>
      <c r="AG666" s="31">
        <v>50.5</v>
      </c>
      <c r="AH666" s="31">
        <v>58</v>
      </c>
      <c r="AI666" s="31">
        <v>657</v>
      </c>
      <c r="AJ666" s="31"/>
      <c r="AK666" s="31">
        <v>1</v>
      </c>
      <c r="AL666" s="31">
        <v>57</v>
      </c>
      <c r="AM666" s="31">
        <v>57</v>
      </c>
      <c r="AN666" s="31">
        <v>33.5</v>
      </c>
      <c r="AO666" s="31">
        <v>46.5</v>
      </c>
      <c r="AP666" s="31">
        <v>57.5</v>
      </c>
      <c r="AQ666" s="31">
        <v>46</v>
      </c>
      <c r="AR666" s="31">
        <v>51</v>
      </c>
      <c r="AS666" s="31">
        <v>53</v>
      </c>
      <c r="AT666" s="31">
        <v>42</v>
      </c>
      <c r="AU666" s="31">
        <v>35</v>
      </c>
      <c r="AV666" s="31">
        <v>45.5</v>
      </c>
      <c r="AW666" s="31">
        <v>27</v>
      </c>
      <c r="AX666" s="31">
        <v>50.5</v>
      </c>
      <c r="AY666" s="31">
        <v>602.5</v>
      </c>
      <c r="AZ666" s="31"/>
      <c r="BA666" s="31">
        <v>0.91</v>
      </c>
      <c r="BB666" s="31">
        <v>50.83</v>
      </c>
      <c r="BC666" s="31">
        <v>50</v>
      </c>
      <c r="BD666" s="31">
        <v>49.83</v>
      </c>
      <c r="BE666" s="31">
        <v>54</v>
      </c>
      <c r="BF666" s="31"/>
      <c r="BG666">
        <v>1074</v>
      </c>
      <c r="BJ666" s="30">
        <f t="shared" si="67"/>
        <v>674.5</v>
      </c>
      <c r="BK666" s="30">
        <f t="shared" si="68"/>
        <v>656</v>
      </c>
      <c r="BL666" s="30">
        <f t="shared" si="69"/>
        <v>601.5</v>
      </c>
      <c r="BN666" s="30">
        <f t="shared" si="70"/>
        <v>0</v>
      </c>
      <c r="BO666" s="30">
        <f t="shared" si="71"/>
        <v>0</v>
      </c>
      <c r="BP666" s="30">
        <f t="shared" si="72"/>
        <v>0</v>
      </c>
    </row>
    <row r="667" spans="1:68" x14ac:dyDescent="0.35">
      <c r="A667" s="26" t="s">
        <v>1389</v>
      </c>
      <c r="B667" t="s">
        <v>3639</v>
      </c>
      <c r="C667" s="25" t="s">
        <v>108</v>
      </c>
      <c r="E667" s="31">
        <v>9.25</v>
      </c>
      <c r="F667" s="31">
        <v>76</v>
      </c>
      <c r="G667" s="31">
        <v>65.5</v>
      </c>
      <c r="H667" s="31">
        <v>80.5</v>
      </c>
      <c r="I667" s="31">
        <v>73</v>
      </c>
      <c r="J667" s="31">
        <v>96</v>
      </c>
      <c r="K667" s="31">
        <v>73.5</v>
      </c>
      <c r="L667" s="31">
        <v>76.5</v>
      </c>
      <c r="M667" s="31">
        <v>65.5</v>
      </c>
      <c r="N667" s="31">
        <v>81</v>
      </c>
      <c r="O667" s="31">
        <v>0</v>
      </c>
      <c r="P667" s="31">
        <v>0</v>
      </c>
      <c r="Q667" s="31">
        <v>0</v>
      </c>
      <c r="R667" s="31">
        <v>0</v>
      </c>
      <c r="S667" s="31">
        <v>696.75</v>
      </c>
      <c r="T667" s="31"/>
      <c r="U667" s="31">
        <v>11.25</v>
      </c>
      <c r="V667" s="31">
        <v>77.5</v>
      </c>
      <c r="W667" s="31">
        <v>68</v>
      </c>
      <c r="X667" s="31">
        <v>63</v>
      </c>
      <c r="Y667" s="31">
        <v>82</v>
      </c>
      <c r="Z667" s="31">
        <v>66.5</v>
      </c>
      <c r="AA667" s="31">
        <v>92</v>
      </c>
      <c r="AB667" s="31">
        <v>75</v>
      </c>
      <c r="AC667" s="31">
        <v>76.5</v>
      </c>
      <c r="AD667" s="31">
        <v>66</v>
      </c>
      <c r="AE667" s="31">
        <v>0</v>
      </c>
      <c r="AF667" s="31">
        <v>0</v>
      </c>
      <c r="AG667" s="31">
        <v>0</v>
      </c>
      <c r="AH667" s="31">
        <v>0</v>
      </c>
      <c r="AI667" s="31">
        <v>677.75</v>
      </c>
      <c r="AJ667" s="31"/>
      <c r="AK667" s="31">
        <v>11.5</v>
      </c>
      <c r="AL667" s="31">
        <v>80</v>
      </c>
      <c r="AM667" s="31">
        <v>80.5</v>
      </c>
      <c r="AN667" s="31">
        <v>66.5</v>
      </c>
      <c r="AO667" s="31">
        <v>61.5</v>
      </c>
      <c r="AP667" s="31">
        <v>77</v>
      </c>
      <c r="AQ667" s="31">
        <v>70</v>
      </c>
      <c r="AR667" s="31">
        <v>87.5</v>
      </c>
      <c r="AS667" s="31">
        <v>75</v>
      </c>
      <c r="AT667" s="31">
        <v>73</v>
      </c>
      <c r="AU667" s="31">
        <v>0</v>
      </c>
      <c r="AV667" s="31">
        <v>0</v>
      </c>
      <c r="AW667" s="31">
        <v>0</v>
      </c>
      <c r="AX667" s="31">
        <v>0</v>
      </c>
      <c r="AY667" s="31">
        <v>682.5</v>
      </c>
      <c r="AZ667" s="31"/>
      <c r="BA667" s="31">
        <v>10.66</v>
      </c>
      <c r="BB667" s="31">
        <v>77.83</v>
      </c>
      <c r="BC667" s="31">
        <v>71.33</v>
      </c>
      <c r="BD667" s="31">
        <v>70</v>
      </c>
      <c r="BE667" s="31">
        <v>72.16</v>
      </c>
      <c r="BF667" s="31"/>
      <c r="BG667">
        <v>5748</v>
      </c>
      <c r="BJ667" s="30">
        <f t="shared" si="67"/>
        <v>687.5</v>
      </c>
      <c r="BK667" s="30">
        <f t="shared" si="68"/>
        <v>666.5</v>
      </c>
      <c r="BL667" s="30">
        <f t="shared" si="69"/>
        <v>671</v>
      </c>
      <c r="BN667" s="30">
        <f t="shared" si="70"/>
        <v>0</v>
      </c>
      <c r="BO667" s="30">
        <f t="shared" si="71"/>
        <v>0</v>
      </c>
      <c r="BP667" s="30">
        <f t="shared" si="72"/>
        <v>0</v>
      </c>
    </row>
    <row r="668" spans="1:68" x14ac:dyDescent="0.35">
      <c r="A668" s="26" t="s">
        <v>1391</v>
      </c>
      <c r="B668" t="s">
        <v>3630</v>
      </c>
      <c r="C668" s="25" t="s">
        <v>119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175</v>
      </c>
      <c r="P668" s="31">
        <v>135.5</v>
      </c>
      <c r="Q668" s="31">
        <v>135</v>
      </c>
      <c r="R668" s="31">
        <v>122</v>
      </c>
      <c r="S668" s="31">
        <v>567.5</v>
      </c>
      <c r="T668" s="31"/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0</v>
      </c>
      <c r="AE668" s="31">
        <v>186.5</v>
      </c>
      <c r="AF668" s="31">
        <v>151.5</v>
      </c>
      <c r="AG668" s="31">
        <v>131.5</v>
      </c>
      <c r="AH668" s="31">
        <v>127</v>
      </c>
      <c r="AI668" s="31">
        <v>596.5</v>
      </c>
      <c r="AJ668" s="31"/>
      <c r="AK668" s="31">
        <v>0</v>
      </c>
      <c r="AL668" s="31">
        <v>0</v>
      </c>
      <c r="AM668" s="31">
        <v>0</v>
      </c>
      <c r="AN668" s="31">
        <v>0</v>
      </c>
      <c r="AO668" s="31">
        <v>0</v>
      </c>
      <c r="AP668" s="31">
        <v>0</v>
      </c>
      <c r="AQ668" s="31">
        <v>0</v>
      </c>
      <c r="AR668" s="31">
        <v>0</v>
      </c>
      <c r="AS668" s="31">
        <v>0</v>
      </c>
      <c r="AT668" s="31">
        <v>0</v>
      </c>
      <c r="AU668" s="31">
        <v>166</v>
      </c>
      <c r="AV668" s="31">
        <v>156</v>
      </c>
      <c r="AW668" s="31">
        <v>136</v>
      </c>
      <c r="AX668" s="31">
        <v>115.5</v>
      </c>
      <c r="AY668" s="31">
        <v>573.5</v>
      </c>
      <c r="AZ668" s="31"/>
      <c r="BA668" s="31">
        <v>0</v>
      </c>
      <c r="BB668" s="31">
        <v>0</v>
      </c>
      <c r="BC668" s="31">
        <v>0</v>
      </c>
      <c r="BD668" s="31">
        <v>0</v>
      </c>
      <c r="BE668" s="31">
        <v>0</v>
      </c>
      <c r="BF668" s="31"/>
      <c r="BG668">
        <v>12825</v>
      </c>
      <c r="BJ668" s="30">
        <f t="shared" si="67"/>
        <v>567.5</v>
      </c>
      <c r="BK668" s="30">
        <f t="shared" si="68"/>
        <v>596.5</v>
      </c>
      <c r="BL668" s="30">
        <f t="shared" si="69"/>
        <v>573.5</v>
      </c>
      <c r="BN668" s="30">
        <f t="shared" si="70"/>
        <v>0</v>
      </c>
      <c r="BO668" s="30">
        <f t="shared" si="71"/>
        <v>0</v>
      </c>
      <c r="BP668" s="30">
        <f t="shared" si="72"/>
        <v>0</v>
      </c>
    </row>
    <row r="669" spans="1:68" x14ac:dyDescent="0.35">
      <c r="A669" s="26" t="s">
        <v>1393</v>
      </c>
      <c r="B669" t="s">
        <v>3622</v>
      </c>
      <c r="C669" s="25" t="s">
        <v>108</v>
      </c>
      <c r="E669" s="31">
        <v>11.75</v>
      </c>
      <c r="F669" s="31">
        <v>61.5</v>
      </c>
      <c r="G669" s="31">
        <v>72.5</v>
      </c>
      <c r="H669" s="31">
        <v>57</v>
      </c>
      <c r="I669" s="31">
        <v>71</v>
      </c>
      <c r="J669" s="31">
        <v>67.5</v>
      </c>
      <c r="K669" s="31">
        <v>76.5</v>
      </c>
      <c r="L669" s="31">
        <v>75.5</v>
      </c>
      <c r="M669" s="31">
        <v>81</v>
      </c>
      <c r="N669" s="31">
        <v>80</v>
      </c>
      <c r="O669" s="31">
        <v>0</v>
      </c>
      <c r="P669" s="31">
        <v>0</v>
      </c>
      <c r="Q669" s="31">
        <v>0</v>
      </c>
      <c r="R669" s="31">
        <v>0</v>
      </c>
      <c r="S669" s="31">
        <v>654.25</v>
      </c>
      <c r="T669" s="31"/>
      <c r="U669" s="31">
        <v>12.75</v>
      </c>
      <c r="V669" s="31">
        <v>78.5</v>
      </c>
      <c r="W669" s="31">
        <v>54</v>
      </c>
      <c r="X669" s="31">
        <v>75</v>
      </c>
      <c r="Y669" s="31">
        <v>55.5</v>
      </c>
      <c r="Z669" s="31">
        <v>67.5</v>
      </c>
      <c r="AA669" s="31">
        <v>66.5</v>
      </c>
      <c r="AB669" s="31">
        <v>80</v>
      </c>
      <c r="AC669" s="31">
        <v>74</v>
      </c>
      <c r="AD669" s="31">
        <v>77</v>
      </c>
      <c r="AE669" s="31">
        <v>0</v>
      </c>
      <c r="AF669" s="31">
        <v>0</v>
      </c>
      <c r="AG669" s="31">
        <v>0</v>
      </c>
      <c r="AH669" s="31">
        <v>0</v>
      </c>
      <c r="AI669" s="31">
        <v>640.75</v>
      </c>
      <c r="AJ669" s="31"/>
      <c r="AK669" s="31">
        <v>12</v>
      </c>
      <c r="AL669" s="31">
        <v>65</v>
      </c>
      <c r="AM669" s="31">
        <v>79</v>
      </c>
      <c r="AN669" s="31">
        <v>56</v>
      </c>
      <c r="AO669" s="31">
        <v>73</v>
      </c>
      <c r="AP669" s="31">
        <v>63.5</v>
      </c>
      <c r="AQ669" s="31">
        <v>65</v>
      </c>
      <c r="AR669" s="31">
        <v>67</v>
      </c>
      <c r="AS669" s="31">
        <v>75</v>
      </c>
      <c r="AT669" s="31">
        <v>75.5</v>
      </c>
      <c r="AU669" s="31">
        <v>0</v>
      </c>
      <c r="AV669" s="31">
        <v>0</v>
      </c>
      <c r="AW669" s="31">
        <v>0</v>
      </c>
      <c r="AX669" s="31">
        <v>0</v>
      </c>
      <c r="AY669" s="31">
        <v>631</v>
      </c>
      <c r="AZ669" s="31"/>
      <c r="BA669" s="31">
        <v>12.16</v>
      </c>
      <c r="BB669" s="31">
        <v>68.33</v>
      </c>
      <c r="BC669" s="31">
        <v>68.5</v>
      </c>
      <c r="BD669" s="31">
        <v>62.66</v>
      </c>
      <c r="BE669" s="31">
        <v>66.5</v>
      </c>
      <c r="BF669" s="31"/>
      <c r="BG669">
        <v>6262</v>
      </c>
      <c r="BJ669" s="30">
        <f t="shared" si="67"/>
        <v>642.5</v>
      </c>
      <c r="BK669" s="30">
        <f t="shared" si="68"/>
        <v>628</v>
      </c>
      <c r="BL669" s="30">
        <f t="shared" si="69"/>
        <v>619</v>
      </c>
      <c r="BN669" s="30">
        <f t="shared" si="70"/>
        <v>0</v>
      </c>
      <c r="BO669" s="30">
        <f t="shared" si="71"/>
        <v>0</v>
      </c>
      <c r="BP669" s="30">
        <f t="shared" si="72"/>
        <v>0</v>
      </c>
    </row>
    <row r="670" spans="1:68" x14ac:dyDescent="0.35">
      <c r="A670" s="26" t="s">
        <v>1396</v>
      </c>
      <c r="B670" t="s">
        <v>3611</v>
      </c>
      <c r="C670" s="25" t="s">
        <v>108</v>
      </c>
      <c r="E670" s="31">
        <v>12.5</v>
      </c>
      <c r="F670" s="31">
        <v>113.5</v>
      </c>
      <c r="G670" s="31">
        <v>131</v>
      </c>
      <c r="H670" s="31">
        <v>113.5</v>
      </c>
      <c r="I670" s="31">
        <v>111.5</v>
      </c>
      <c r="J670" s="31">
        <v>114</v>
      </c>
      <c r="K670" s="31">
        <v>121</v>
      </c>
      <c r="L670" s="31">
        <v>138.5</v>
      </c>
      <c r="M670" s="31">
        <v>141</v>
      </c>
      <c r="N670" s="31">
        <v>155</v>
      </c>
      <c r="O670" s="31">
        <v>0</v>
      </c>
      <c r="P670" s="31">
        <v>0</v>
      </c>
      <c r="Q670" s="31">
        <v>0</v>
      </c>
      <c r="R670" s="31">
        <v>0</v>
      </c>
      <c r="S670" s="31">
        <v>1151.5</v>
      </c>
      <c r="T670" s="31"/>
      <c r="U670" s="31">
        <v>13.25</v>
      </c>
      <c r="V670" s="31">
        <v>97.5</v>
      </c>
      <c r="W670" s="31">
        <v>112.5</v>
      </c>
      <c r="X670" s="31">
        <v>127.5</v>
      </c>
      <c r="Y670" s="31">
        <v>121</v>
      </c>
      <c r="Z670" s="31">
        <v>120.5</v>
      </c>
      <c r="AA670" s="31">
        <v>119</v>
      </c>
      <c r="AB670" s="31">
        <v>127</v>
      </c>
      <c r="AC670" s="31">
        <v>140.5</v>
      </c>
      <c r="AD670" s="31">
        <v>143.5</v>
      </c>
      <c r="AE670" s="31">
        <v>0</v>
      </c>
      <c r="AF670" s="31">
        <v>0</v>
      </c>
      <c r="AG670" s="31">
        <v>0</v>
      </c>
      <c r="AH670" s="31">
        <v>0</v>
      </c>
      <c r="AI670" s="31">
        <v>1122.25</v>
      </c>
      <c r="AJ670" s="31"/>
      <c r="AK670" s="31">
        <v>19</v>
      </c>
      <c r="AL670" s="31">
        <v>121</v>
      </c>
      <c r="AM670" s="31">
        <v>98.5</v>
      </c>
      <c r="AN670" s="31">
        <v>118</v>
      </c>
      <c r="AO670" s="31">
        <v>131.5</v>
      </c>
      <c r="AP670" s="31">
        <v>119.5</v>
      </c>
      <c r="AQ670" s="31">
        <v>117</v>
      </c>
      <c r="AR670" s="31">
        <v>119</v>
      </c>
      <c r="AS670" s="31">
        <v>128</v>
      </c>
      <c r="AT670" s="31">
        <v>141</v>
      </c>
      <c r="AU670" s="31">
        <v>0</v>
      </c>
      <c r="AV670" s="31">
        <v>0</v>
      </c>
      <c r="AW670" s="31">
        <v>0</v>
      </c>
      <c r="AX670" s="31">
        <v>0</v>
      </c>
      <c r="AY670" s="31">
        <v>1112.5</v>
      </c>
      <c r="AZ670" s="31"/>
      <c r="BA670" s="31">
        <v>14.91</v>
      </c>
      <c r="BB670" s="31">
        <v>110.66</v>
      </c>
      <c r="BC670" s="31">
        <v>114</v>
      </c>
      <c r="BD670" s="31">
        <v>119.66</v>
      </c>
      <c r="BE670" s="31">
        <v>121.33</v>
      </c>
      <c r="BF670" s="31"/>
      <c r="BG670">
        <v>13957</v>
      </c>
      <c r="BJ670" s="30">
        <f t="shared" si="67"/>
        <v>1139</v>
      </c>
      <c r="BK670" s="30">
        <f t="shared" si="68"/>
        <v>1109</v>
      </c>
      <c r="BL670" s="30">
        <f t="shared" si="69"/>
        <v>1093.5</v>
      </c>
      <c r="BN670" s="30">
        <f t="shared" si="70"/>
        <v>0</v>
      </c>
      <c r="BO670" s="30">
        <f t="shared" si="71"/>
        <v>0</v>
      </c>
      <c r="BP670" s="30">
        <f t="shared" si="72"/>
        <v>0</v>
      </c>
    </row>
    <row r="671" spans="1:68" x14ac:dyDescent="0.35">
      <c r="A671" s="26" t="s">
        <v>1398</v>
      </c>
      <c r="B671" t="s">
        <v>3605</v>
      </c>
      <c r="C671" s="25" t="s">
        <v>108</v>
      </c>
      <c r="E671" s="31">
        <v>4.25</v>
      </c>
      <c r="F671" s="31">
        <v>45.5</v>
      </c>
      <c r="G671" s="31">
        <v>41.5</v>
      </c>
      <c r="H671" s="31">
        <v>50</v>
      </c>
      <c r="I671" s="31">
        <v>35.5</v>
      </c>
      <c r="J671" s="31">
        <v>42</v>
      </c>
      <c r="K671" s="31">
        <v>55</v>
      </c>
      <c r="L671" s="31">
        <v>55</v>
      </c>
      <c r="M671" s="31">
        <v>48</v>
      </c>
      <c r="N671" s="31">
        <v>53</v>
      </c>
      <c r="O671" s="31">
        <v>0</v>
      </c>
      <c r="P671" s="31">
        <v>0</v>
      </c>
      <c r="Q671" s="31">
        <v>0</v>
      </c>
      <c r="R671" s="31">
        <v>0</v>
      </c>
      <c r="S671" s="31">
        <v>429.75</v>
      </c>
      <c r="T671" s="31"/>
      <c r="U671" s="31">
        <v>5.25</v>
      </c>
      <c r="V671" s="31">
        <v>39.5</v>
      </c>
      <c r="W671" s="31">
        <v>44.5</v>
      </c>
      <c r="X671" s="31">
        <v>38</v>
      </c>
      <c r="Y671" s="31">
        <v>49</v>
      </c>
      <c r="Z671" s="31">
        <v>35</v>
      </c>
      <c r="AA671" s="31">
        <v>41</v>
      </c>
      <c r="AB671" s="31">
        <v>54</v>
      </c>
      <c r="AC671" s="31">
        <v>52</v>
      </c>
      <c r="AD671" s="31">
        <v>45</v>
      </c>
      <c r="AE671" s="31">
        <v>0</v>
      </c>
      <c r="AF671" s="31">
        <v>0</v>
      </c>
      <c r="AG671" s="31">
        <v>0</v>
      </c>
      <c r="AH671" s="31">
        <v>0</v>
      </c>
      <c r="AI671" s="31">
        <v>403.25</v>
      </c>
      <c r="AJ671" s="31"/>
      <c r="AK671" s="31">
        <v>7.25</v>
      </c>
      <c r="AL671" s="31">
        <v>44.5</v>
      </c>
      <c r="AM671" s="31">
        <v>41</v>
      </c>
      <c r="AN671" s="31">
        <v>47.5</v>
      </c>
      <c r="AO671" s="31">
        <v>43</v>
      </c>
      <c r="AP671" s="31">
        <v>49.5</v>
      </c>
      <c r="AQ671" s="31">
        <v>34</v>
      </c>
      <c r="AR671" s="31">
        <v>42.5</v>
      </c>
      <c r="AS671" s="31">
        <v>52</v>
      </c>
      <c r="AT671" s="31">
        <v>53</v>
      </c>
      <c r="AU671" s="31">
        <v>0</v>
      </c>
      <c r="AV671" s="31">
        <v>0</v>
      </c>
      <c r="AW671" s="31">
        <v>0</v>
      </c>
      <c r="AX671" s="31">
        <v>0</v>
      </c>
      <c r="AY671" s="31">
        <v>414.25</v>
      </c>
      <c r="AZ671" s="31"/>
      <c r="BA671" s="31">
        <v>5.58</v>
      </c>
      <c r="BB671" s="31">
        <v>43.16</v>
      </c>
      <c r="BC671" s="31">
        <v>42.33</v>
      </c>
      <c r="BD671" s="31">
        <v>45.16</v>
      </c>
      <c r="BE671" s="31">
        <v>42.5</v>
      </c>
      <c r="BF671" s="31"/>
      <c r="BG671">
        <v>7714</v>
      </c>
      <c r="BJ671" s="30">
        <f t="shared" si="67"/>
        <v>425.5</v>
      </c>
      <c r="BK671" s="30">
        <f t="shared" si="68"/>
        <v>398</v>
      </c>
      <c r="BL671" s="30">
        <f t="shared" si="69"/>
        <v>407</v>
      </c>
      <c r="BN671" s="30">
        <f t="shared" si="70"/>
        <v>0</v>
      </c>
      <c r="BO671" s="30">
        <f t="shared" si="71"/>
        <v>0</v>
      </c>
      <c r="BP671" s="30">
        <f t="shared" si="72"/>
        <v>0</v>
      </c>
    </row>
    <row r="672" spans="1:68" x14ac:dyDescent="0.35">
      <c r="A672" s="26" t="s">
        <v>1400</v>
      </c>
      <c r="B672" t="s">
        <v>3596</v>
      </c>
      <c r="C672" s="25" t="s">
        <v>10</v>
      </c>
      <c r="E672" s="31">
        <v>12.5</v>
      </c>
      <c r="F672" s="31">
        <v>97.5</v>
      </c>
      <c r="G672" s="31">
        <v>99.5</v>
      </c>
      <c r="H672" s="31">
        <v>103.5</v>
      </c>
      <c r="I672" s="31">
        <v>114</v>
      </c>
      <c r="J672" s="31">
        <v>118</v>
      </c>
      <c r="K672" s="31">
        <v>124</v>
      </c>
      <c r="L672" s="31">
        <v>161</v>
      </c>
      <c r="M672" s="31">
        <v>155.5</v>
      </c>
      <c r="N672" s="31">
        <v>157.5</v>
      </c>
      <c r="O672" s="31">
        <v>147.5</v>
      </c>
      <c r="P672" s="31">
        <v>157.5</v>
      </c>
      <c r="Q672" s="31">
        <v>155.5</v>
      </c>
      <c r="R672" s="31">
        <v>172</v>
      </c>
      <c r="S672" s="31">
        <v>1775.5</v>
      </c>
      <c r="T672" s="31"/>
      <c r="U672" s="31">
        <v>17.75</v>
      </c>
      <c r="V672" s="31">
        <v>107.5</v>
      </c>
      <c r="W672" s="31">
        <v>109</v>
      </c>
      <c r="X672" s="31">
        <v>104.5</v>
      </c>
      <c r="Y672" s="31">
        <v>106</v>
      </c>
      <c r="Z672" s="31">
        <v>118</v>
      </c>
      <c r="AA672" s="31">
        <v>118</v>
      </c>
      <c r="AB672" s="31">
        <v>127</v>
      </c>
      <c r="AC672" s="31">
        <v>160.5</v>
      </c>
      <c r="AD672" s="31">
        <v>150</v>
      </c>
      <c r="AE672" s="31">
        <v>143.5</v>
      </c>
      <c r="AF672" s="31">
        <v>150</v>
      </c>
      <c r="AG672" s="31">
        <v>154</v>
      </c>
      <c r="AH672" s="31">
        <v>150</v>
      </c>
      <c r="AI672" s="31">
        <v>1715.75</v>
      </c>
      <c r="AJ672" s="31"/>
      <c r="AK672" s="31">
        <v>16.5</v>
      </c>
      <c r="AL672" s="31">
        <v>122.75</v>
      </c>
      <c r="AM672" s="31">
        <v>119</v>
      </c>
      <c r="AN672" s="31">
        <v>118</v>
      </c>
      <c r="AO672" s="31">
        <v>105.5</v>
      </c>
      <c r="AP672" s="31">
        <v>118</v>
      </c>
      <c r="AQ672" s="31">
        <v>119</v>
      </c>
      <c r="AR672" s="31">
        <v>118.5</v>
      </c>
      <c r="AS672" s="31">
        <v>130</v>
      </c>
      <c r="AT672" s="31">
        <v>161</v>
      </c>
      <c r="AU672" s="31">
        <v>155</v>
      </c>
      <c r="AV672" s="31">
        <v>146</v>
      </c>
      <c r="AW672" s="31">
        <v>149.5</v>
      </c>
      <c r="AX672" s="31">
        <v>151.5</v>
      </c>
      <c r="AY672" s="31">
        <v>1730.25</v>
      </c>
      <c r="AZ672" s="31"/>
      <c r="BA672" s="31">
        <v>15.58</v>
      </c>
      <c r="BB672" s="31">
        <v>109.25</v>
      </c>
      <c r="BC672" s="31">
        <v>109.16</v>
      </c>
      <c r="BD672" s="31">
        <v>108.66</v>
      </c>
      <c r="BE672" s="31">
        <v>108.5</v>
      </c>
      <c r="BF672" s="31"/>
      <c r="BG672">
        <v>6698</v>
      </c>
      <c r="BJ672" s="30">
        <f t="shared" si="67"/>
        <v>1763</v>
      </c>
      <c r="BK672" s="30">
        <f t="shared" si="68"/>
        <v>1698</v>
      </c>
      <c r="BL672" s="30">
        <f t="shared" si="69"/>
        <v>1713.75</v>
      </c>
      <c r="BN672" s="30">
        <f t="shared" si="70"/>
        <v>0</v>
      </c>
      <c r="BO672" s="30">
        <f t="shared" si="71"/>
        <v>0</v>
      </c>
      <c r="BP672" s="30">
        <f t="shared" si="72"/>
        <v>0</v>
      </c>
    </row>
    <row r="673" spans="1:68" x14ac:dyDescent="0.35">
      <c r="A673" s="26" t="s">
        <v>1402</v>
      </c>
      <c r="B673" t="s">
        <v>3587</v>
      </c>
      <c r="C673" s="25" t="s">
        <v>108</v>
      </c>
      <c r="E673" s="31">
        <v>41.75</v>
      </c>
      <c r="F673" s="31">
        <v>391.5</v>
      </c>
      <c r="G673" s="31">
        <v>447</v>
      </c>
      <c r="H673" s="31">
        <v>463</v>
      </c>
      <c r="I673" s="31">
        <v>442</v>
      </c>
      <c r="J673" s="31">
        <v>500</v>
      </c>
      <c r="K673" s="31">
        <v>538.5</v>
      </c>
      <c r="L673" s="31">
        <v>536.5</v>
      </c>
      <c r="M673" s="31">
        <v>524.5</v>
      </c>
      <c r="N673" s="31">
        <v>511</v>
      </c>
      <c r="O673" s="31">
        <v>0</v>
      </c>
      <c r="P673" s="31">
        <v>0</v>
      </c>
      <c r="Q673" s="31">
        <v>0</v>
      </c>
      <c r="R673" s="31">
        <v>0</v>
      </c>
      <c r="S673" s="31">
        <v>4395.75</v>
      </c>
      <c r="T673" s="31"/>
      <c r="U673" s="31">
        <v>55.5</v>
      </c>
      <c r="V673" s="31">
        <v>387</v>
      </c>
      <c r="W673" s="31">
        <v>415</v>
      </c>
      <c r="X673" s="31">
        <v>447</v>
      </c>
      <c r="Y673" s="31">
        <v>471</v>
      </c>
      <c r="Z673" s="31">
        <v>444.5</v>
      </c>
      <c r="AA673" s="31">
        <v>496</v>
      </c>
      <c r="AB673" s="31">
        <v>540</v>
      </c>
      <c r="AC673" s="31">
        <v>533</v>
      </c>
      <c r="AD673" s="31">
        <v>522.5</v>
      </c>
      <c r="AE673" s="31">
        <v>0</v>
      </c>
      <c r="AF673" s="31">
        <v>0</v>
      </c>
      <c r="AG673" s="31">
        <v>0</v>
      </c>
      <c r="AH673" s="31">
        <v>0</v>
      </c>
      <c r="AI673" s="31">
        <v>4311.5</v>
      </c>
      <c r="AJ673" s="31"/>
      <c r="AK673" s="31">
        <v>60</v>
      </c>
      <c r="AL673" s="31">
        <v>431.5</v>
      </c>
      <c r="AM673" s="31">
        <v>405</v>
      </c>
      <c r="AN673" s="31">
        <v>429.5</v>
      </c>
      <c r="AO673" s="31">
        <v>444.5</v>
      </c>
      <c r="AP673" s="31">
        <v>469</v>
      </c>
      <c r="AQ673" s="31">
        <v>463</v>
      </c>
      <c r="AR673" s="31">
        <v>508.5</v>
      </c>
      <c r="AS673" s="31">
        <v>533</v>
      </c>
      <c r="AT673" s="31">
        <v>532.5</v>
      </c>
      <c r="AU673" s="31">
        <v>0</v>
      </c>
      <c r="AV673" s="31">
        <v>0</v>
      </c>
      <c r="AW673" s="31">
        <v>0</v>
      </c>
      <c r="AX673" s="31">
        <v>0</v>
      </c>
      <c r="AY673" s="31">
        <v>4276.5</v>
      </c>
      <c r="AZ673" s="31"/>
      <c r="BA673" s="31">
        <v>52.41</v>
      </c>
      <c r="BB673" s="31">
        <v>403.33</v>
      </c>
      <c r="BC673" s="31">
        <v>422.33</v>
      </c>
      <c r="BD673" s="31">
        <v>446.5</v>
      </c>
      <c r="BE673" s="31">
        <v>452.5</v>
      </c>
      <c r="BF673" s="31"/>
      <c r="BG673">
        <v>1470</v>
      </c>
      <c r="BJ673" s="30">
        <f t="shared" si="67"/>
        <v>4354</v>
      </c>
      <c r="BK673" s="30">
        <f t="shared" si="68"/>
        <v>4256</v>
      </c>
      <c r="BL673" s="30">
        <f t="shared" si="69"/>
        <v>4216.5</v>
      </c>
      <c r="BN673" s="30">
        <f t="shared" si="70"/>
        <v>0</v>
      </c>
      <c r="BO673" s="30">
        <f t="shared" si="71"/>
        <v>0</v>
      </c>
      <c r="BP673" s="30">
        <f t="shared" si="72"/>
        <v>0</v>
      </c>
    </row>
    <row r="674" spans="1:68" x14ac:dyDescent="0.35">
      <c r="A674" s="26" t="s">
        <v>1404</v>
      </c>
      <c r="B674" t="s">
        <v>3579</v>
      </c>
      <c r="C674" s="25" t="s">
        <v>108</v>
      </c>
      <c r="E674" s="31">
        <v>3</v>
      </c>
      <c r="F674" s="31">
        <v>27.5</v>
      </c>
      <c r="G674" s="31">
        <v>29</v>
      </c>
      <c r="H674" s="31">
        <v>29</v>
      </c>
      <c r="I674" s="31">
        <v>33</v>
      </c>
      <c r="J674" s="31">
        <v>31</v>
      </c>
      <c r="K674" s="31">
        <v>35</v>
      </c>
      <c r="L674" s="31">
        <v>35</v>
      </c>
      <c r="M674" s="31">
        <v>42</v>
      </c>
      <c r="N674" s="31">
        <v>34</v>
      </c>
      <c r="O674" s="31">
        <v>0</v>
      </c>
      <c r="P674" s="31">
        <v>0</v>
      </c>
      <c r="Q674" s="31">
        <v>0</v>
      </c>
      <c r="R674" s="31">
        <v>0</v>
      </c>
      <c r="S674" s="31">
        <v>298.5</v>
      </c>
      <c r="T674" s="31"/>
      <c r="U674" s="31">
        <v>2</v>
      </c>
      <c r="V674" s="31">
        <v>33.5</v>
      </c>
      <c r="W674" s="31">
        <v>29.5</v>
      </c>
      <c r="X674" s="31">
        <v>28</v>
      </c>
      <c r="Y674" s="31">
        <v>31.5</v>
      </c>
      <c r="Z674" s="31">
        <v>34.5</v>
      </c>
      <c r="AA674" s="31">
        <v>32.5</v>
      </c>
      <c r="AB674" s="31">
        <v>32</v>
      </c>
      <c r="AC674" s="31">
        <v>35.5</v>
      </c>
      <c r="AD674" s="31">
        <v>40</v>
      </c>
      <c r="AE674" s="31">
        <v>0</v>
      </c>
      <c r="AF674" s="31">
        <v>0</v>
      </c>
      <c r="AG674" s="31">
        <v>0</v>
      </c>
      <c r="AH674" s="31">
        <v>0</v>
      </c>
      <c r="AI674" s="31">
        <v>299</v>
      </c>
      <c r="AJ674" s="31"/>
      <c r="AK674" s="31">
        <v>2</v>
      </c>
      <c r="AL674" s="31">
        <v>21</v>
      </c>
      <c r="AM674" s="31">
        <v>33</v>
      </c>
      <c r="AN674" s="31">
        <v>32</v>
      </c>
      <c r="AO674" s="31">
        <v>32.5</v>
      </c>
      <c r="AP674" s="31">
        <v>33</v>
      </c>
      <c r="AQ674" s="31">
        <v>31</v>
      </c>
      <c r="AR674" s="31">
        <v>36</v>
      </c>
      <c r="AS674" s="31">
        <v>34.5</v>
      </c>
      <c r="AT674" s="31">
        <v>34</v>
      </c>
      <c r="AU674" s="31">
        <v>0</v>
      </c>
      <c r="AV674" s="31">
        <v>0</v>
      </c>
      <c r="AW674" s="31">
        <v>0</v>
      </c>
      <c r="AX674" s="31">
        <v>0</v>
      </c>
      <c r="AY674" s="31">
        <v>289</v>
      </c>
      <c r="AZ674" s="31"/>
      <c r="BA674" s="31">
        <v>2.33</v>
      </c>
      <c r="BB674" s="31">
        <v>27.33</v>
      </c>
      <c r="BC674" s="31">
        <v>30.5</v>
      </c>
      <c r="BD674" s="31">
        <v>29.66</v>
      </c>
      <c r="BE674" s="31">
        <v>32.33</v>
      </c>
      <c r="BF674" s="31"/>
      <c r="BG674">
        <v>10330</v>
      </c>
      <c r="BJ674" s="30">
        <f t="shared" si="67"/>
        <v>295.5</v>
      </c>
      <c r="BK674" s="30">
        <f t="shared" si="68"/>
        <v>297</v>
      </c>
      <c r="BL674" s="30">
        <f t="shared" si="69"/>
        <v>287</v>
      </c>
      <c r="BN674" s="30">
        <f t="shared" si="70"/>
        <v>0</v>
      </c>
      <c r="BO674" s="30">
        <f t="shared" si="71"/>
        <v>0</v>
      </c>
      <c r="BP674" s="30">
        <f t="shared" si="72"/>
        <v>0</v>
      </c>
    </row>
    <row r="675" spans="1:68" x14ac:dyDescent="0.35">
      <c r="A675" s="26" t="s">
        <v>1406</v>
      </c>
      <c r="B675" t="s">
        <v>3571</v>
      </c>
      <c r="C675" s="25" t="s">
        <v>10</v>
      </c>
      <c r="E675" s="31">
        <v>1.75</v>
      </c>
      <c r="F675" s="31">
        <v>29.5</v>
      </c>
      <c r="G675" s="31">
        <v>24.5</v>
      </c>
      <c r="H675" s="31">
        <v>31</v>
      </c>
      <c r="I675" s="31">
        <v>23</v>
      </c>
      <c r="J675" s="31">
        <v>41</v>
      </c>
      <c r="K675" s="31">
        <v>27.5</v>
      </c>
      <c r="L675" s="31">
        <v>30.5</v>
      </c>
      <c r="M675" s="31">
        <v>34.5</v>
      </c>
      <c r="N675" s="31">
        <v>21</v>
      </c>
      <c r="O675" s="31">
        <v>32</v>
      </c>
      <c r="P675" s="31">
        <v>26.5</v>
      </c>
      <c r="Q675" s="31">
        <v>31.5</v>
      </c>
      <c r="R675" s="31">
        <v>25</v>
      </c>
      <c r="S675" s="31">
        <v>379.25</v>
      </c>
      <c r="T675" s="31"/>
      <c r="U675" s="31">
        <v>2.25</v>
      </c>
      <c r="V675" s="31">
        <v>25</v>
      </c>
      <c r="W675" s="31">
        <v>33</v>
      </c>
      <c r="X675" s="31">
        <v>23.5</v>
      </c>
      <c r="Y675" s="31">
        <v>30</v>
      </c>
      <c r="Z675" s="31">
        <v>23.5</v>
      </c>
      <c r="AA675" s="31">
        <v>39.5</v>
      </c>
      <c r="AB675" s="31">
        <v>30.5</v>
      </c>
      <c r="AC675" s="31">
        <v>30</v>
      </c>
      <c r="AD675" s="31">
        <v>32</v>
      </c>
      <c r="AE675" s="31">
        <v>20.5</v>
      </c>
      <c r="AF675" s="31">
        <v>30.5</v>
      </c>
      <c r="AG675" s="31">
        <v>27</v>
      </c>
      <c r="AH675" s="31">
        <v>35</v>
      </c>
      <c r="AI675" s="31">
        <v>382.25</v>
      </c>
      <c r="AJ675" s="31"/>
      <c r="AK675" s="31">
        <v>5.25</v>
      </c>
      <c r="AL675" s="31">
        <v>21.5</v>
      </c>
      <c r="AM675" s="31">
        <v>27.5</v>
      </c>
      <c r="AN675" s="31">
        <v>37</v>
      </c>
      <c r="AO675" s="31">
        <v>26</v>
      </c>
      <c r="AP675" s="31">
        <v>30.5</v>
      </c>
      <c r="AQ675" s="31">
        <v>25.5</v>
      </c>
      <c r="AR675" s="31">
        <v>39.5</v>
      </c>
      <c r="AS675" s="31">
        <v>28.5</v>
      </c>
      <c r="AT675" s="31">
        <v>33.5</v>
      </c>
      <c r="AU675" s="31">
        <v>29</v>
      </c>
      <c r="AV675" s="31">
        <v>18</v>
      </c>
      <c r="AW675" s="31">
        <v>27.5</v>
      </c>
      <c r="AX675" s="31">
        <v>25</v>
      </c>
      <c r="AY675" s="31">
        <v>374.25</v>
      </c>
      <c r="AZ675" s="31"/>
      <c r="BA675" s="31">
        <v>3.08</v>
      </c>
      <c r="BB675" s="31">
        <v>25.33</v>
      </c>
      <c r="BC675" s="31">
        <v>28.33</v>
      </c>
      <c r="BD675" s="31">
        <v>30.5</v>
      </c>
      <c r="BE675" s="31">
        <v>26.33</v>
      </c>
      <c r="BF675" s="31"/>
      <c r="BG675">
        <v>3057</v>
      </c>
      <c r="BJ675" s="30">
        <f t="shared" si="67"/>
        <v>377.5</v>
      </c>
      <c r="BK675" s="30">
        <f t="shared" si="68"/>
        <v>380</v>
      </c>
      <c r="BL675" s="30">
        <f t="shared" si="69"/>
        <v>369</v>
      </c>
      <c r="BN675" s="30">
        <f t="shared" si="70"/>
        <v>0</v>
      </c>
      <c r="BO675" s="30">
        <f t="shared" si="71"/>
        <v>0</v>
      </c>
      <c r="BP675" s="30">
        <f t="shared" si="72"/>
        <v>0</v>
      </c>
    </row>
    <row r="676" spans="1:68" x14ac:dyDescent="0.35">
      <c r="A676" s="26" t="s">
        <v>1408</v>
      </c>
      <c r="B676" t="s">
        <v>3562</v>
      </c>
      <c r="C676" s="25" t="s">
        <v>108</v>
      </c>
      <c r="E676" s="31">
        <v>41</v>
      </c>
      <c r="F676" s="31">
        <v>228</v>
      </c>
      <c r="G676" s="31">
        <v>267</v>
      </c>
      <c r="H676" s="31">
        <v>214</v>
      </c>
      <c r="I676" s="31">
        <v>245</v>
      </c>
      <c r="J676" s="31">
        <v>266.5</v>
      </c>
      <c r="K676" s="31">
        <v>242.5</v>
      </c>
      <c r="L676" s="31">
        <v>289</v>
      </c>
      <c r="M676" s="31">
        <v>302.5</v>
      </c>
      <c r="N676" s="31">
        <v>315.5</v>
      </c>
      <c r="O676" s="31">
        <v>0</v>
      </c>
      <c r="P676" s="31">
        <v>0</v>
      </c>
      <c r="Q676" s="31">
        <v>0</v>
      </c>
      <c r="R676" s="31">
        <v>0</v>
      </c>
      <c r="S676" s="31">
        <v>2411</v>
      </c>
      <c r="T676" s="31"/>
      <c r="U676" s="31">
        <v>42.5</v>
      </c>
      <c r="V676" s="31">
        <v>238.5</v>
      </c>
      <c r="W676" s="31">
        <v>239</v>
      </c>
      <c r="X676" s="31">
        <v>271</v>
      </c>
      <c r="Y676" s="31">
        <v>220.5</v>
      </c>
      <c r="Z676" s="31">
        <v>251</v>
      </c>
      <c r="AA676" s="31">
        <v>282.5</v>
      </c>
      <c r="AB676" s="31">
        <v>250</v>
      </c>
      <c r="AC676" s="31">
        <v>294</v>
      </c>
      <c r="AD676" s="31">
        <v>304.5</v>
      </c>
      <c r="AE676" s="31">
        <v>0</v>
      </c>
      <c r="AF676" s="31">
        <v>0</v>
      </c>
      <c r="AG676" s="31">
        <v>0</v>
      </c>
      <c r="AH676" s="31">
        <v>0</v>
      </c>
      <c r="AI676" s="31">
        <v>2393.5</v>
      </c>
      <c r="AJ676" s="31"/>
      <c r="AK676" s="31">
        <v>37.5</v>
      </c>
      <c r="AL676" s="31">
        <v>265.25</v>
      </c>
      <c r="AM676" s="31">
        <v>238</v>
      </c>
      <c r="AN676" s="31">
        <v>242.5</v>
      </c>
      <c r="AO676" s="31">
        <v>272</v>
      </c>
      <c r="AP676" s="31">
        <v>220</v>
      </c>
      <c r="AQ676" s="31">
        <v>257</v>
      </c>
      <c r="AR676" s="31">
        <v>288</v>
      </c>
      <c r="AS676" s="31">
        <v>252</v>
      </c>
      <c r="AT676" s="31">
        <v>292</v>
      </c>
      <c r="AU676" s="31">
        <v>0</v>
      </c>
      <c r="AV676" s="31">
        <v>0</v>
      </c>
      <c r="AW676" s="31">
        <v>0</v>
      </c>
      <c r="AX676" s="31">
        <v>0</v>
      </c>
      <c r="AY676" s="31">
        <v>2364.25</v>
      </c>
      <c r="AZ676" s="31"/>
      <c r="BA676" s="31">
        <v>40.33</v>
      </c>
      <c r="BB676" s="31">
        <v>243.91</v>
      </c>
      <c r="BC676" s="31">
        <v>248</v>
      </c>
      <c r="BD676" s="31">
        <v>242.5</v>
      </c>
      <c r="BE676" s="31">
        <v>245.83</v>
      </c>
      <c r="BF676" s="31"/>
      <c r="BG676">
        <v>2042</v>
      </c>
      <c r="BJ676" s="30">
        <f t="shared" si="67"/>
        <v>2370</v>
      </c>
      <c r="BK676" s="30">
        <f t="shared" si="68"/>
        <v>2351</v>
      </c>
      <c r="BL676" s="30">
        <f t="shared" si="69"/>
        <v>2326.75</v>
      </c>
      <c r="BN676" s="30">
        <f t="shared" si="70"/>
        <v>0</v>
      </c>
      <c r="BO676" s="30">
        <f t="shared" si="71"/>
        <v>0</v>
      </c>
      <c r="BP676" s="30">
        <f t="shared" si="72"/>
        <v>0</v>
      </c>
    </row>
    <row r="677" spans="1:68" x14ac:dyDescent="0.35">
      <c r="A677" s="26" t="s">
        <v>1410</v>
      </c>
      <c r="B677" t="s">
        <v>3554</v>
      </c>
      <c r="C677" s="25" t="s">
        <v>108</v>
      </c>
      <c r="E677" s="31">
        <v>3.75</v>
      </c>
      <c r="F677" s="31">
        <v>41.5</v>
      </c>
      <c r="G677" s="31">
        <v>39</v>
      </c>
      <c r="H677" s="31">
        <v>44</v>
      </c>
      <c r="I677" s="31">
        <v>42.5</v>
      </c>
      <c r="J677" s="31">
        <v>37.5</v>
      </c>
      <c r="K677" s="31">
        <v>45</v>
      </c>
      <c r="L677" s="31">
        <v>30</v>
      </c>
      <c r="M677" s="31">
        <v>51.5</v>
      </c>
      <c r="N677" s="31">
        <v>33.5</v>
      </c>
      <c r="O677" s="31">
        <v>0</v>
      </c>
      <c r="P677" s="31">
        <v>0</v>
      </c>
      <c r="Q677" s="31">
        <v>0</v>
      </c>
      <c r="R677" s="31">
        <v>0</v>
      </c>
      <c r="S677" s="31">
        <v>368.25</v>
      </c>
      <c r="T677" s="31"/>
      <c r="U677" s="31">
        <v>7.75</v>
      </c>
      <c r="V677" s="31">
        <v>34.5</v>
      </c>
      <c r="W677" s="31">
        <v>38.5</v>
      </c>
      <c r="X677" s="31">
        <v>43.5</v>
      </c>
      <c r="Y677" s="31">
        <v>46</v>
      </c>
      <c r="Z677" s="31">
        <v>44.5</v>
      </c>
      <c r="AA677" s="31">
        <v>43.5</v>
      </c>
      <c r="AB677" s="31">
        <v>43</v>
      </c>
      <c r="AC677" s="31">
        <v>28.5</v>
      </c>
      <c r="AD677" s="31">
        <v>52</v>
      </c>
      <c r="AE677" s="31">
        <v>0</v>
      </c>
      <c r="AF677" s="31">
        <v>0</v>
      </c>
      <c r="AG677" s="31">
        <v>0</v>
      </c>
      <c r="AH677" s="31">
        <v>0</v>
      </c>
      <c r="AI677" s="31">
        <v>381.75</v>
      </c>
      <c r="AJ677" s="31"/>
      <c r="AK677" s="31">
        <v>7</v>
      </c>
      <c r="AL677" s="31">
        <v>42.5</v>
      </c>
      <c r="AM677" s="31">
        <v>30.5</v>
      </c>
      <c r="AN677" s="31">
        <v>40</v>
      </c>
      <c r="AO677" s="31">
        <v>36.5</v>
      </c>
      <c r="AP677" s="31">
        <v>46</v>
      </c>
      <c r="AQ677" s="31">
        <v>46</v>
      </c>
      <c r="AR677" s="31">
        <v>46.5</v>
      </c>
      <c r="AS677" s="31">
        <v>43.5</v>
      </c>
      <c r="AT677" s="31">
        <v>28.5</v>
      </c>
      <c r="AU677" s="31">
        <v>0</v>
      </c>
      <c r="AV677" s="31">
        <v>0</v>
      </c>
      <c r="AW677" s="31">
        <v>0</v>
      </c>
      <c r="AX677" s="31">
        <v>0</v>
      </c>
      <c r="AY677" s="31">
        <v>367</v>
      </c>
      <c r="AZ677" s="31"/>
      <c r="BA677" s="31">
        <v>6.16</v>
      </c>
      <c r="BB677" s="31">
        <v>39.5</v>
      </c>
      <c r="BC677" s="31">
        <v>36</v>
      </c>
      <c r="BD677" s="31">
        <v>42.5</v>
      </c>
      <c r="BE677" s="31">
        <v>41.66</v>
      </c>
      <c r="BF677" s="31"/>
      <c r="BG677">
        <v>4732</v>
      </c>
      <c r="BJ677" s="30">
        <f t="shared" si="67"/>
        <v>364.5</v>
      </c>
      <c r="BK677" s="30">
        <f t="shared" si="68"/>
        <v>374</v>
      </c>
      <c r="BL677" s="30">
        <f t="shared" si="69"/>
        <v>360</v>
      </c>
      <c r="BN677" s="30">
        <f t="shared" si="70"/>
        <v>0</v>
      </c>
      <c r="BO677" s="30">
        <f t="shared" si="71"/>
        <v>0</v>
      </c>
      <c r="BP677" s="30">
        <f t="shared" si="72"/>
        <v>0</v>
      </c>
    </row>
    <row r="678" spans="1:68" x14ac:dyDescent="0.35">
      <c r="A678" s="26" t="s">
        <v>1412</v>
      </c>
      <c r="B678" t="s">
        <v>3545</v>
      </c>
      <c r="C678" s="25" t="s">
        <v>108</v>
      </c>
      <c r="E678" s="31">
        <v>11.25</v>
      </c>
      <c r="F678" s="31">
        <v>64.5</v>
      </c>
      <c r="G678" s="31">
        <v>62.5</v>
      </c>
      <c r="H678" s="31">
        <v>57.5</v>
      </c>
      <c r="I678" s="31">
        <v>80.5</v>
      </c>
      <c r="J678" s="31">
        <v>68.5</v>
      </c>
      <c r="K678" s="31">
        <v>61.5</v>
      </c>
      <c r="L678" s="31">
        <v>99.5</v>
      </c>
      <c r="M678" s="31">
        <v>74</v>
      </c>
      <c r="N678" s="31">
        <v>84.5</v>
      </c>
      <c r="O678" s="31">
        <v>0</v>
      </c>
      <c r="P678" s="31">
        <v>0</v>
      </c>
      <c r="Q678" s="31">
        <v>0</v>
      </c>
      <c r="R678" s="31">
        <v>0</v>
      </c>
      <c r="S678" s="31">
        <v>664.25</v>
      </c>
      <c r="T678" s="31"/>
      <c r="U678" s="31">
        <v>11.75</v>
      </c>
      <c r="V678" s="31">
        <v>67</v>
      </c>
      <c r="W678" s="31">
        <v>72</v>
      </c>
      <c r="X678" s="31">
        <v>69</v>
      </c>
      <c r="Y678" s="31">
        <v>58.5</v>
      </c>
      <c r="Z678" s="31">
        <v>80.5</v>
      </c>
      <c r="AA678" s="31">
        <v>69</v>
      </c>
      <c r="AB678" s="31">
        <v>61</v>
      </c>
      <c r="AC678" s="31">
        <v>98.5</v>
      </c>
      <c r="AD678" s="31">
        <v>73.5</v>
      </c>
      <c r="AE678" s="31">
        <v>0</v>
      </c>
      <c r="AF678" s="31">
        <v>0</v>
      </c>
      <c r="AG678" s="31">
        <v>0</v>
      </c>
      <c r="AH678" s="31">
        <v>0</v>
      </c>
      <c r="AI678" s="31">
        <v>660.75</v>
      </c>
      <c r="AJ678" s="31"/>
      <c r="AK678" s="31">
        <v>13.25</v>
      </c>
      <c r="AL678" s="31">
        <v>68</v>
      </c>
      <c r="AM678" s="31">
        <v>72</v>
      </c>
      <c r="AN678" s="31">
        <v>75</v>
      </c>
      <c r="AO678" s="31">
        <v>73</v>
      </c>
      <c r="AP678" s="31">
        <v>59.5</v>
      </c>
      <c r="AQ678" s="31">
        <v>84.5</v>
      </c>
      <c r="AR678" s="31">
        <v>72</v>
      </c>
      <c r="AS678" s="31">
        <v>63.5</v>
      </c>
      <c r="AT678" s="31">
        <v>101</v>
      </c>
      <c r="AU678" s="31">
        <v>0</v>
      </c>
      <c r="AV678" s="31">
        <v>0</v>
      </c>
      <c r="AW678" s="31">
        <v>0</v>
      </c>
      <c r="AX678" s="31">
        <v>0</v>
      </c>
      <c r="AY678" s="31">
        <v>681.75</v>
      </c>
      <c r="AZ678" s="31"/>
      <c r="BA678" s="31">
        <v>12.08</v>
      </c>
      <c r="BB678" s="31">
        <v>66.5</v>
      </c>
      <c r="BC678" s="31">
        <v>68.83</v>
      </c>
      <c r="BD678" s="31">
        <v>67.16</v>
      </c>
      <c r="BE678" s="31">
        <v>70.66</v>
      </c>
      <c r="BF678" s="31"/>
      <c r="BG678">
        <v>12057</v>
      </c>
      <c r="BJ678" s="30">
        <f t="shared" si="67"/>
        <v>653</v>
      </c>
      <c r="BK678" s="30">
        <f t="shared" si="68"/>
        <v>649</v>
      </c>
      <c r="BL678" s="30">
        <f t="shared" si="69"/>
        <v>668.5</v>
      </c>
      <c r="BN678" s="30">
        <f t="shared" si="70"/>
        <v>0</v>
      </c>
      <c r="BO678" s="30">
        <f t="shared" si="71"/>
        <v>0</v>
      </c>
      <c r="BP678" s="30">
        <f t="shared" si="72"/>
        <v>0</v>
      </c>
    </row>
    <row r="679" spans="1:68" x14ac:dyDescent="0.35">
      <c r="A679" s="26" t="s">
        <v>1414</v>
      </c>
      <c r="B679" t="s">
        <v>3537</v>
      </c>
      <c r="C679" s="25" t="s">
        <v>108</v>
      </c>
      <c r="E679" s="31">
        <v>91.25</v>
      </c>
      <c r="F679" s="31">
        <v>725.75</v>
      </c>
      <c r="G679" s="31">
        <v>757</v>
      </c>
      <c r="H679" s="31">
        <v>753.5</v>
      </c>
      <c r="I679" s="31">
        <v>810.5</v>
      </c>
      <c r="J679" s="31">
        <v>789.5</v>
      </c>
      <c r="K679" s="31">
        <v>882</v>
      </c>
      <c r="L679" s="31">
        <v>866.5</v>
      </c>
      <c r="M679" s="31">
        <v>853</v>
      </c>
      <c r="N679" s="31">
        <v>933.5</v>
      </c>
      <c r="O679" s="31">
        <v>0</v>
      </c>
      <c r="P679" s="31">
        <v>0</v>
      </c>
      <c r="Q679" s="31">
        <v>0</v>
      </c>
      <c r="R679" s="31">
        <v>0</v>
      </c>
      <c r="S679" s="31">
        <v>7462.5</v>
      </c>
      <c r="T679" s="31"/>
      <c r="U679" s="31">
        <v>90</v>
      </c>
      <c r="V679" s="31">
        <v>674</v>
      </c>
      <c r="W679" s="31">
        <v>747.5</v>
      </c>
      <c r="X679" s="31">
        <v>753</v>
      </c>
      <c r="Y679" s="31">
        <v>768.5</v>
      </c>
      <c r="Z679" s="31">
        <v>834</v>
      </c>
      <c r="AA679" s="31">
        <v>793.5</v>
      </c>
      <c r="AB679" s="31">
        <v>893</v>
      </c>
      <c r="AC679" s="31">
        <v>882.5</v>
      </c>
      <c r="AD679" s="31">
        <v>864.5</v>
      </c>
      <c r="AE679" s="31">
        <v>0</v>
      </c>
      <c r="AF679" s="31">
        <v>0</v>
      </c>
      <c r="AG679" s="31">
        <v>0</v>
      </c>
      <c r="AH679" s="31">
        <v>0</v>
      </c>
      <c r="AI679" s="31">
        <v>7300.5</v>
      </c>
      <c r="AJ679" s="31"/>
      <c r="AK679" s="31">
        <v>82.25</v>
      </c>
      <c r="AL679" s="31">
        <v>713</v>
      </c>
      <c r="AM679" s="31">
        <v>716.5</v>
      </c>
      <c r="AN679" s="31">
        <v>752</v>
      </c>
      <c r="AO679" s="31">
        <v>759</v>
      </c>
      <c r="AP679" s="31">
        <v>790.5</v>
      </c>
      <c r="AQ679" s="31">
        <v>843</v>
      </c>
      <c r="AR679" s="31">
        <v>794.5</v>
      </c>
      <c r="AS679" s="31">
        <v>894.5</v>
      </c>
      <c r="AT679" s="31">
        <v>883</v>
      </c>
      <c r="AU679" s="31">
        <v>0</v>
      </c>
      <c r="AV679" s="31">
        <v>0</v>
      </c>
      <c r="AW679" s="31">
        <v>0</v>
      </c>
      <c r="AX679" s="31">
        <v>0</v>
      </c>
      <c r="AY679" s="31">
        <v>7228.25</v>
      </c>
      <c r="AZ679" s="31"/>
      <c r="BA679" s="31">
        <v>87.83</v>
      </c>
      <c r="BB679" s="31">
        <v>704.25</v>
      </c>
      <c r="BC679" s="31">
        <v>740.33</v>
      </c>
      <c r="BD679" s="31">
        <v>752.83</v>
      </c>
      <c r="BE679" s="31">
        <v>779.33</v>
      </c>
      <c r="BF679" s="31"/>
      <c r="BG679">
        <v>3927</v>
      </c>
      <c r="BJ679" s="30">
        <f t="shared" si="67"/>
        <v>7371.25</v>
      </c>
      <c r="BK679" s="30">
        <f t="shared" si="68"/>
        <v>7210.5</v>
      </c>
      <c r="BL679" s="30">
        <f t="shared" si="69"/>
        <v>7146</v>
      </c>
      <c r="BN679" s="30">
        <f t="shared" si="70"/>
        <v>0</v>
      </c>
      <c r="BO679" s="30">
        <f t="shared" si="71"/>
        <v>0</v>
      </c>
      <c r="BP679" s="30">
        <f t="shared" si="72"/>
        <v>0</v>
      </c>
    </row>
    <row r="680" spans="1:68" x14ac:dyDescent="0.35">
      <c r="A680" s="26" t="s">
        <v>1416</v>
      </c>
      <c r="B680" t="s">
        <v>3529</v>
      </c>
      <c r="C680" s="25" t="s">
        <v>10</v>
      </c>
      <c r="E680" s="31">
        <v>18.5</v>
      </c>
      <c r="F680" s="31">
        <v>219.5</v>
      </c>
      <c r="G680" s="31">
        <v>199.5</v>
      </c>
      <c r="H680" s="31">
        <v>193</v>
      </c>
      <c r="I680" s="31">
        <v>193.5</v>
      </c>
      <c r="J680" s="31">
        <v>217.5</v>
      </c>
      <c r="K680" s="31">
        <v>207</v>
      </c>
      <c r="L680" s="31">
        <v>197</v>
      </c>
      <c r="M680" s="31">
        <v>202.5</v>
      </c>
      <c r="N680" s="31">
        <v>197.5</v>
      </c>
      <c r="O680" s="31">
        <v>222</v>
      </c>
      <c r="P680" s="31">
        <v>179.5</v>
      </c>
      <c r="Q680" s="31">
        <v>171</v>
      </c>
      <c r="R680" s="31">
        <v>138.5</v>
      </c>
      <c r="S680" s="31">
        <v>2556.5</v>
      </c>
      <c r="T680" s="31"/>
      <c r="U680" s="31">
        <v>25.5</v>
      </c>
      <c r="V680" s="31">
        <v>192</v>
      </c>
      <c r="W680" s="31">
        <v>224.5</v>
      </c>
      <c r="X680" s="31">
        <v>196.5</v>
      </c>
      <c r="Y680" s="31">
        <v>193.5</v>
      </c>
      <c r="Z680" s="31">
        <v>189.5</v>
      </c>
      <c r="AA680" s="31">
        <v>222</v>
      </c>
      <c r="AB680" s="31">
        <v>200.5</v>
      </c>
      <c r="AC680" s="31">
        <v>196</v>
      </c>
      <c r="AD680" s="31">
        <v>195.5</v>
      </c>
      <c r="AE680" s="31">
        <v>207.5</v>
      </c>
      <c r="AF680" s="31">
        <v>198</v>
      </c>
      <c r="AG680" s="31">
        <v>178</v>
      </c>
      <c r="AH680" s="31">
        <v>147.5</v>
      </c>
      <c r="AI680" s="31">
        <v>2566.5</v>
      </c>
      <c r="AJ680" s="31"/>
      <c r="AK680" s="31">
        <v>22.75</v>
      </c>
      <c r="AL680" s="31">
        <v>180</v>
      </c>
      <c r="AM680" s="31">
        <v>186.5</v>
      </c>
      <c r="AN680" s="31">
        <v>217</v>
      </c>
      <c r="AO680" s="31">
        <v>189</v>
      </c>
      <c r="AP680" s="31">
        <v>185.5</v>
      </c>
      <c r="AQ680" s="31">
        <v>187.5</v>
      </c>
      <c r="AR680" s="31">
        <v>223</v>
      </c>
      <c r="AS680" s="31">
        <v>201</v>
      </c>
      <c r="AT680" s="31">
        <v>192.5</v>
      </c>
      <c r="AU680" s="31">
        <v>213</v>
      </c>
      <c r="AV680" s="31">
        <v>183</v>
      </c>
      <c r="AW680" s="31">
        <v>192</v>
      </c>
      <c r="AX680" s="31">
        <v>162</v>
      </c>
      <c r="AY680" s="31">
        <v>2534.75</v>
      </c>
      <c r="AZ680" s="31"/>
      <c r="BA680" s="31">
        <v>22.25</v>
      </c>
      <c r="BB680" s="31">
        <v>197.16</v>
      </c>
      <c r="BC680" s="31">
        <v>203.5</v>
      </c>
      <c r="BD680" s="31">
        <v>202.16</v>
      </c>
      <c r="BE680" s="31">
        <v>192</v>
      </c>
      <c r="BF680" s="31"/>
      <c r="BG680">
        <v>2520</v>
      </c>
      <c r="BJ680" s="30">
        <f t="shared" si="67"/>
        <v>2538</v>
      </c>
      <c r="BK680" s="30">
        <f t="shared" si="68"/>
        <v>2541</v>
      </c>
      <c r="BL680" s="30">
        <f t="shared" si="69"/>
        <v>2512</v>
      </c>
      <c r="BN680" s="30">
        <f t="shared" si="70"/>
        <v>0</v>
      </c>
      <c r="BO680" s="30">
        <f t="shared" si="71"/>
        <v>0</v>
      </c>
      <c r="BP680" s="30">
        <f t="shared" si="72"/>
        <v>0</v>
      </c>
    </row>
    <row r="681" spans="1:68" x14ac:dyDescent="0.35">
      <c r="A681" s="26" t="s">
        <v>1418</v>
      </c>
      <c r="B681" t="s">
        <v>3520</v>
      </c>
      <c r="C681" s="25" t="s">
        <v>119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179</v>
      </c>
      <c r="P681" s="31">
        <v>153</v>
      </c>
      <c r="Q681" s="31">
        <v>184.5</v>
      </c>
      <c r="R681" s="31">
        <v>170.5</v>
      </c>
      <c r="S681" s="31">
        <v>687</v>
      </c>
      <c r="T681" s="31"/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0</v>
      </c>
      <c r="AE681" s="31">
        <v>166.5</v>
      </c>
      <c r="AF681" s="31">
        <v>177</v>
      </c>
      <c r="AG681" s="31">
        <v>146.5</v>
      </c>
      <c r="AH681" s="31">
        <v>175</v>
      </c>
      <c r="AI681" s="31">
        <v>665</v>
      </c>
      <c r="AJ681" s="31"/>
      <c r="AK681" s="31">
        <v>0</v>
      </c>
      <c r="AL681" s="31">
        <v>0</v>
      </c>
      <c r="AM681" s="31">
        <v>0</v>
      </c>
      <c r="AN681" s="31">
        <v>0</v>
      </c>
      <c r="AO681" s="31">
        <v>0</v>
      </c>
      <c r="AP681" s="31">
        <v>0</v>
      </c>
      <c r="AQ681" s="31">
        <v>0</v>
      </c>
      <c r="AR681" s="31">
        <v>0</v>
      </c>
      <c r="AS681" s="31">
        <v>0</v>
      </c>
      <c r="AT681" s="31">
        <v>0</v>
      </c>
      <c r="AU681" s="31">
        <v>183.5</v>
      </c>
      <c r="AV681" s="31">
        <v>162</v>
      </c>
      <c r="AW681" s="31">
        <v>169.5</v>
      </c>
      <c r="AX681" s="31">
        <v>145.5</v>
      </c>
      <c r="AY681" s="31">
        <v>660.5</v>
      </c>
      <c r="AZ681" s="31"/>
      <c r="BA681" s="31">
        <v>0</v>
      </c>
      <c r="BB681" s="31">
        <v>0</v>
      </c>
      <c r="BC681" s="31">
        <v>0</v>
      </c>
      <c r="BD681" s="31">
        <v>0</v>
      </c>
      <c r="BE681" s="31">
        <v>0</v>
      </c>
      <c r="BF681" s="31"/>
      <c r="BG681">
        <v>5345</v>
      </c>
      <c r="BJ681" s="30">
        <f t="shared" si="67"/>
        <v>687</v>
      </c>
      <c r="BK681" s="30">
        <f t="shared" si="68"/>
        <v>665</v>
      </c>
      <c r="BL681" s="30">
        <f t="shared" si="69"/>
        <v>660.5</v>
      </c>
      <c r="BN681" s="30">
        <f t="shared" si="70"/>
        <v>0</v>
      </c>
      <c r="BO681" s="30">
        <f t="shared" si="71"/>
        <v>0</v>
      </c>
      <c r="BP681" s="30">
        <f t="shared" si="72"/>
        <v>0</v>
      </c>
    </row>
    <row r="682" spans="1:68" x14ac:dyDescent="0.35">
      <c r="A682" s="26" t="s">
        <v>1420</v>
      </c>
      <c r="B682" t="s">
        <v>3513</v>
      </c>
      <c r="C682" s="25" t="s">
        <v>119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1450.5</v>
      </c>
      <c r="P682" s="31">
        <v>1480.5</v>
      </c>
      <c r="Q682" s="31">
        <v>1547</v>
      </c>
      <c r="R682" s="31">
        <v>1567.5</v>
      </c>
      <c r="S682" s="31">
        <v>6045.5</v>
      </c>
      <c r="T682" s="31"/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0</v>
      </c>
      <c r="AE682" s="31">
        <v>1484.5</v>
      </c>
      <c r="AF682" s="31">
        <v>1440.5</v>
      </c>
      <c r="AG682" s="31">
        <v>1474</v>
      </c>
      <c r="AH682" s="31">
        <v>1520.5</v>
      </c>
      <c r="AI682" s="31">
        <v>5919.5</v>
      </c>
      <c r="AJ682" s="31"/>
      <c r="AK682" s="31">
        <v>0</v>
      </c>
      <c r="AL682" s="31">
        <v>0</v>
      </c>
      <c r="AM682" s="31">
        <v>0</v>
      </c>
      <c r="AN682" s="31">
        <v>0</v>
      </c>
      <c r="AO682" s="31">
        <v>0</v>
      </c>
      <c r="AP682" s="31">
        <v>0</v>
      </c>
      <c r="AQ682" s="31">
        <v>0</v>
      </c>
      <c r="AR682" s="31">
        <v>0</v>
      </c>
      <c r="AS682" s="31">
        <v>0</v>
      </c>
      <c r="AT682" s="31">
        <v>0</v>
      </c>
      <c r="AU682" s="31">
        <v>1344.5</v>
      </c>
      <c r="AV682" s="31">
        <v>1485</v>
      </c>
      <c r="AW682" s="31">
        <v>1441.5</v>
      </c>
      <c r="AX682" s="31">
        <v>1444</v>
      </c>
      <c r="AY682" s="31">
        <v>5715</v>
      </c>
      <c r="AZ682" s="31"/>
      <c r="BA682" s="31">
        <v>0</v>
      </c>
      <c r="BB682" s="31">
        <v>0</v>
      </c>
      <c r="BC682" s="31">
        <v>0</v>
      </c>
      <c r="BD682" s="31">
        <v>0</v>
      </c>
      <c r="BE682" s="31">
        <v>0</v>
      </c>
      <c r="BF682" s="31"/>
      <c r="BG682">
        <v>12166</v>
      </c>
      <c r="BJ682" s="30">
        <f t="shared" si="67"/>
        <v>6045.5</v>
      </c>
      <c r="BK682" s="30">
        <f t="shared" si="68"/>
        <v>5919.5</v>
      </c>
      <c r="BL682" s="30">
        <f t="shared" si="69"/>
        <v>5715</v>
      </c>
      <c r="BN682" s="30">
        <f t="shared" si="70"/>
        <v>0</v>
      </c>
      <c r="BO682" s="30">
        <f t="shared" si="71"/>
        <v>0</v>
      </c>
      <c r="BP682" s="30">
        <f t="shared" si="72"/>
        <v>0</v>
      </c>
    </row>
    <row r="683" spans="1:68" x14ac:dyDescent="0.35">
      <c r="A683" s="26" t="s">
        <v>1422</v>
      </c>
      <c r="B683" t="s">
        <v>3502</v>
      </c>
      <c r="C683" s="25" t="s">
        <v>119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576.5</v>
      </c>
      <c r="P683" s="31">
        <v>552.5</v>
      </c>
      <c r="Q683" s="31">
        <v>527</v>
      </c>
      <c r="R683" s="31">
        <v>539</v>
      </c>
      <c r="S683" s="31">
        <v>2195</v>
      </c>
      <c r="T683" s="31"/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555.5</v>
      </c>
      <c r="AF683" s="31">
        <v>546</v>
      </c>
      <c r="AG683" s="31">
        <v>539.5</v>
      </c>
      <c r="AH683" s="31">
        <v>509</v>
      </c>
      <c r="AI683" s="31">
        <v>2150</v>
      </c>
      <c r="AJ683" s="31"/>
      <c r="AK683" s="31">
        <v>0</v>
      </c>
      <c r="AL683" s="31">
        <v>0</v>
      </c>
      <c r="AM683" s="31">
        <v>0</v>
      </c>
      <c r="AN683" s="31">
        <v>0</v>
      </c>
      <c r="AO683" s="31">
        <v>0</v>
      </c>
      <c r="AP683" s="31">
        <v>0</v>
      </c>
      <c r="AQ683" s="31">
        <v>0</v>
      </c>
      <c r="AR683" s="31">
        <v>0</v>
      </c>
      <c r="AS683" s="31">
        <v>0</v>
      </c>
      <c r="AT683" s="31">
        <v>0</v>
      </c>
      <c r="AU683" s="31">
        <v>639.5</v>
      </c>
      <c r="AV683" s="31">
        <v>533.5</v>
      </c>
      <c r="AW683" s="31">
        <v>487</v>
      </c>
      <c r="AX683" s="31">
        <v>487.5</v>
      </c>
      <c r="AY683" s="31">
        <v>2147.5</v>
      </c>
      <c r="AZ683" s="31"/>
      <c r="BA683" s="31">
        <v>0</v>
      </c>
      <c r="BB683" s="31">
        <v>0</v>
      </c>
      <c r="BC683" s="31">
        <v>0</v>
      </c>
      <c r="BD683" s="31">
        <v>0</v>
      </c>
      <c r="BE683" s="31">
        <v>0</v>
      </c>
      <c r="BF683" s="31"/>
      <c r="BG683">
        <v>4176</v>
      </c>
      <c r="BJ683" s="30">
        <f t="shared" si="67"/>
        <v>2195</v>
      </c>
      <c r="BK683" s="30">
        <f t="shared" si="68"/>
        <v>2150</v>
      </c>
      <c r="BL683" s="30">
        <f t="shared" si="69"/>
        <v>2147.5</v>
      </c>
      <c r="BN683" s="30">
        <f t="shared" si="70"/>
        <v>0</v>
      </c>
      <c r="BO683" s="30">
        <f t="shared" si="71"/>
        <v>0</v>
      </c>
      <c r="BP683" s="30">
        <f t="shared" si="72"/>
        <v>0</v>
      </c>
    </row>
    <row r="684" spans="1:68" x14ac:dyDescent="0.35">
      <c r="A684" s="26" t="s">
        <v>1424</v>
      </c>
      <c r="B684" t="s">
        <v>3494</v>
      </c>
      <c r="C684" s="25" t="s">
        <v>119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150.5</v>
      </c>
      <c r="P684" s="31">
        <v>178.5</v>
      </c>
      <c r="Q684" s="31">
        <v>165.5</v>
      </c>
      <c r="R684" s="31">
        <v>170.5</v>
      </c>
      <c r="S684" s="31">
        <v>665</v>
      </c>
      <c r="T684" s="31"/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0</v>
      </c>
      <c r="AE684" s="31">
        <v>153</v>
      </c>
      <c r="AF684" s="31">
        <v>146</v>
      </c>
      <c r="AG684" s="31">
        <v>171.5</v>
      </c>
      <c r="AH684" s="31">
        <v>166.5</v>
      </c>
      <c r="AI684" s="31">
        <v>637</v>
      </c>
      <c r="AJ684" s="31"/>
      <c r="AK684" s="31">
        <v>0</v>
      </c>
      <c r="AL684" s="31">
        <v>0</v>
      </c>
      <c r="AM684" s="31">
        <v>0</v>
      </c>
      <c r="AN684" s="31">
        <v>0</v>
      </c>
      <c r="AO684" s="31">
        <v>0</v>
      </c>
      <c r="AP684" s="31">
        <v>0</v>
      </c>
      <c r="AQ684" s="31">
        <v>0</v>
      </c>
      <c r="AR684" s="31">
        <v>0</v>
      </c>
      <c r="AS684" s="31">
        <v>0</v>
      </c>
      <c r="AT684" s="31">
        <v>0</v>
      </c>
      <c r="AU684" s="31">
        <v>147</v>
      </c>
      <c r="AV684" s="31">
        <v>151</v>
      </c>
      <c r="AW684" s="31">
        <v>135</v>
      </c>
      <c r="AX684" s="31">
        <v>174.5</v>
      </c>
      <c r="AY684" s="31">
        <v>607.5</v>
      </c>
      <c r="AZ684" s="31"/>
      <c r="BA684" s="31">
        <v>0</v>
      </c>
      <c r="BB684" s="31">
        <v>0</v>
      </c>
      <c r="BC684" s="31">
        <v>0</v>
      </c>
      <c r="BD684" s="31">
        <v>0</v>
      </c>
      <c r="BE684" s="31">
        <v>0</v>
      </c>
      <c r="BF684" s="31"/>
      <c r="BG684">
        <v>11352</v>
      </c>
      <c r="BJ684" s="30">
        <f t="shared" si="67"/>
        <v>665</v>
      </c>
      <c r="BK684" s="30">
        <f t="shared" si="68"/>
        <v>637</v>
      </c>
      <c r="BL684" s="30">
        <f t="shared" si="69"/>
        <v>607.5</v>
      </c>
      <c r="BN684" s="30">
        <f t="shared" si="70"/>
        <v>0</v>
      </c>
      <c r="BO684" s="30">
        <f t="shared" si="71"/>
        <v>0</v>
      </c>
      <c r="BP684" s="30">
        <f t="shared" si="72"/>
        <v>0</v>
      </c>
    </row>
    <row r="685" spans="1:68" x14ac:dyDescent="0.35">
      <c r="A685" s="26" t="s">
        <v>1426</v>
      </c>
      <c r="B685" t="s">
        <v>3485</v>
      </c>
      <c r="C685" s="25" t="s">
        <v>10</v>
      </c>
      <c r="E685" s="31">
        <v>77</v>
      </c>
      <c r="F685" s="31">
        <v>603</v>
      </c>
      <c r="G685" s="31">
        <v>611.5</v>
      </c>
      <c r="H685" s="31">
        <v>608.5</v>
      </c>
      <c r="I685" s="31">
        <v>687.5</v>
      </c>
      <c r="J685" s="31">
        <v>712</v>
      </c>
      <c r="K685" s="31">
        <v>715.5</v>
      </c>
      <c r="L685" s="31">
        <v>785</v>
      </c>
      <c r="M685" s="31">
        <v>744</v>
      </c>
      <c r="N685" s="31">
        <v>821</v>
      </c>
      <c r="O685" s="31">
        <v>776.5</v>
      </c>
      <c r="P685" s="31">
        <v>757</v>
      </c>
      <c r="Q685" s="31">
        <v>806.5</v>
      </c>
      <c r="R685" s="31">
        <v>727.5</v>
      </c>
      <c r="S685" s="31">
        <v>9432.5</v>
      </c>
      <c r="T685" s="31"/>
      <c r="U685" s="31">
        <v>70.75</v>
      </c>
      <c r="V685" s="31">
        <v>553</v>
      </c>
      <c r="W685" s="31">
        <v>604</v>
      </c>
      <c r="X685" s="31">
        <v>602</v>
      </c>
      <c r="Y685" s="31">
        <v>603.5</v>
      </c>
      <c r="Z685" s="31">
        <v>682.5</v>
      </c>
      <c r="AA685" s="31">
        <v>706.5</v>
      </c>
      <c r="AB685" s="31">
        <v>719</v>
      </c>
      <c r="AC685" s="31">
        <v>785.5</v>
      </c>
      <c r="AD685" s="31">
        <v>725.5</v>
      </c>
      <c r="AE685" s="31">
        <v>811.5</v>
      </c>
      <c r="AF685" s="31">
        <v>759.5</v>
      </c>
      <c r="AG685" s="31">
        <v>746</v>
      </c>
      <c r="AH685" s="31">
        <v>791.5</v>
      </c>
      <c r="AI685" s="31">
        <v>9160.75</v>
      </c>
      <c r="AJ685" s="31"/>
      <c r="AK685" s="31">
        <v>57.75</v>
      </c>
      <c r="AL685" s="31">
        <v>586.5</v>
      </c>
      <c r="AM685" s="31">
        <v>559</v>
      </c>
      <c r="AN685" s="31">
        <v>616</v>
      </c>
      <c r="AO685" s="31">
        <v>621</v>
      </c>
      <c r="AP685" s="31">
        <v>619.5</v>
      </c>
      <c r="AQ685" s="31">
        <v>683.5</v>
      </c>
      <c r="AR685" s="31">
        <v>703.5</v>
      </c>
      <c r="AS685" s="31">
        <v>720</v>
      </c>
      <c r="AT685" s="31">
        <v>783</v>
      </c>
      <c r="AU685" s="31">
        <v>720.5</v>
      </c>
      <c r="AV685" s="31">
        <v>806.5</v>
      </c>
      <c r="AW685" s="31">
        <v>744.5</v>
      </c>
      <c r="AX685" s="31">
        <v>789</v>
      </c>
      <c r="AY685" s="31">
        <v>9010.25</v>
      </c>
      <c r="AZ685" s="31"/>
      <c r="BA685" s="31">
        <v>68.5</v>
      </c>
      <c r="BB685" s="31">
        <v>580.83000000000004</v>
      </c>
      <c r="BC685" s="31">
        <v>591.5</v>
      </c>
      <c r="BD685" s="31">
        <v>608.83000000000004</v>
      </c>
      <c r="BE685" s="31">
        <v>637.33000000000004</v>
      </c>
      <c r="BF685" s="31"/>
      <c r="BG685">
        <v>3286</v>
      </c>
      <c r="BJ685" s="30">
        <f t="shared" si="67"/>
        <v>9355.5</v>
      </c>
      <c r="BK685" s="30">
        <f t="shared" si="68"/>
        <v>9090</v>
      </c>
      <c r="BL685" s="30">
        <f t="shared" si="69"/>
        <v>8952.5</v>
      </c>
      <c r="BN685" s="30">
        <f t="shared" si="70"/>
        <v>0</v>
      </c>
      <c r="BO685" s="30">
        <f t="shared" si="71"/>
        <v>0</v>
      </c>
      <c r="BP685" s="30">
        <f t="shared" si="72"/>
        <v>0</v>
      </c>
    </row>
    <row r="686" spans="1:68" x14ac:dyDescent="0.35">
      <c r="A686" s="26" t="s">
        <v>1428</v>
      </c>
      <c r="B686" t="s">
        <v>3472</v>
      </c>
      <c r="C686" s="25" t="s">
        <v>108</v>
      </c>
      <c r="E686" s="31">
        <v>10.25</v>
      </c>
      <c r="F686" s="31">
        <v>108.75</v>
      </c>
      <c r="G686" s="31">
        <v>80.5</v>
      </c>
      <c r="H686" s="31">
        <v>96</v>
      </c>
      <c r="I686" s="31">
        <v>120.5</v>
      </c>
      <c r="J686" s="31">
        <v>107</v>
      </c>
      <c r="K686" s="31">
        <v>123</v>
      </c>
      <c r="L686" s="31">
        <v>101</v>
      </c>
      <c r="M686" s="31">
        <v>115</v>
      </c>
      <c r="N686" s="31">
        <v>101.5</v>
      </c>
      <c r="O686" s="31">
        <v>0</v>
      </c>
      <c r="P686" s="31">
        <v>0</v>
      </c>
      <c r="Q686" s="31">
        <v>0</v>
      </c>
      <c r="R686" s="31">
        <v>0</v>
      </c>
      <c r="S686" s="31">
        <v>963.5</v>
      </c>
      <c r="T686" s="31"/>
      <c r="U686" s="31">
        <v>8.25</v>
      </c>
      <c r="V686" s="31">
        <v>102.75</v>
      </c>
      <c r="W686" s="31">
        <v>107.5</v>
      </c>
      <c r="X686" s="31">
        <v>84</v>
      </c>
      <c r="Y686" s="31">
        <v>96</v>
      </c>
      <c r="Z686" s="31">
        <v>121</v>
      </c>
      <c r="AA686" s="31">
        <v>108</v>
      </c>
      <c r="AB686" s="31">
        <v>128</v>
      </c>
      <c r="AC686" s="31">
        <v>105</v>
      </c>
      <c r="AD686" s="31">
        <v>116</v>
      </c>
      <c r="AE686" s="31">
        <v>0</v>
      </c>
      <c r="AF686" s="31">
        <v>0</v>
      </c>
      <c r="AG686" s="31">
        <v>0</v>
      </c>
      <c r="AH686" s="31">
        <v>0</v>
      </c>
      <c r="AI686" s="31">
        <v>976.5</v>
      </c>
      <c r="AJ686" s="31"/>
      <c r="AK686" s="31">
        <v>6.75</v>
      </c>
      <c r="AL686" s="31">
        <v>96</v>
      </c>
      <c r="AM686" s="31">
        <v>100.5</v>
      </c>
      <c r="AN686" s="31">
        <v>104</v>
      </c>
      <c r="AO686" s="31">
        <v>88.5</v>
      </c>
      <c r="AP686" s="31">
        <v>91</v>
      </c>
      <c r="AQ686" s="31">
        <v>127</v>
      </c>
      <c r="AR686" s="31">
        <v>110</v>
      </c>
      <c r="AS686" s="31">
        <v>129</v>
      </c>
      <c r="AT686" s="31">
        <v>106.5</v>
      </c>
      <c r="AU686" s="31">
        <v>0</v>
      </c>
      <c r="AV686" s="31">
        <v>0</v>
      </c>
      <c r="AW686" s="31">
        <v>0</v>
      </c>
      <c r="AX686" s="31">
        <v>0</v>
      </c>
      <c r="AY686" s="31">
        <v>959.25</v>
      </c>
      <c r="AZ686" s="31"/>
      <c r="BA686" s="31">
        <v>8.41</v>
      </c>
      <c r="BB686" s="31">
        <v>102.5</v>
      </c>
      <c r="BC686" s="31">
        <v>96.16</v>
      </c>
      <c r="BD686" s="31">
        <v>94.66</v>
      </c>
      <c r="BE686" s="31">
        <v>101.66</v>
      </c>
      <c r="BF686" s="31"/>
      <c r="BG686">
        <v>4722</v>
      </c>
      <c r="BJ686" s="30">
        <f t="shared" si="67"/>
        <v>953.25</v>
      </c>
      <c r="BK686" s="30">
        <f t="shared" si="68"/>
        <v>968.25</v>
      </c>
      <c r="BL686" s="30">
        <f t="shared" si="69"/>
        <v>952.5</v>
      </c>
      <c r="BN686" s="30">
        <f t="shared" si="70"/>
        <v>0</v>
      </c>
      <c r="BO686" s="30">
        <f t="shared" si="71"/>
        <v>0</v>
      </c>
      <c r="BP686" s="30">
        <f t="shared" si="72"/>
        <v>0</v>
      </c>
    </row>
    <row r="687" spans="1:68" x14ac:dyDescent="0.35">
      <c r="A687" s="26" t="s">
        <v>1430</v>
      </c>
      <c r="B687" t="s">
        <v>3463</v>
      </c>
      <c r="C687" s="25" t="s">
        <v>10</v>
      </c>
      <c r="E687" s="31">
        <v>42.75</v>
      </c>
      <c r="F687" s="31">
        <v>400.5</v>
      </c>
      <c r="G687" s="31">
        <v>382</v>
      </c>
      <c r="H687" s="31">
        <v>433.5</v>
      </c>
      <c r="I687" s="31">
        <v>427.5</v>
      </c>
      <c r="J687" s="31">
        <v>444.5</v>
      </c>
      <c r="K687" s="31">
        <v>441.5</v>
      </c>
      <c r="L687" s="31">
        <v>458.5</v>
      </c>
      <c r="M687" s="31">
        <v>458.5</v>
      </c>
      <c r="N687" s="31">
        <v>495.5</v>
      </c>
      <c r="O687" s="31">
        <v>477.5</v>
      </c>
      <c r="P687" s="31">
        <v>493</v>
      </c>
      <c r="Q687" s="31">
        <v>496</v>
      </c>
      <c r="R687" s="31">
        <v>423</v>
      </c>
      <c r="S687" s="31">
        <v>5874.25</v>
      </c>
      <c r="T687" s="31"/>
      <c r="U687" s="31">
        <v>49.75</v>
      </c>
      <c r="V687" s="31">
        <v>365.5</v>
      </c>
      <c r="W687" s="31">
        <v>412</v>
      </c>
      <c r="X687" s="31">
        <v>390</v>
      </c>
      <c r="Y687" s="31">
        <v>450.5</v>
      </c>
      <c r="Z687" s="31">
        <v>431</v>
      </c>
      <c r="AA687" s="31">
        <v>456.5</v>
      </c>
      <c r="AB687" s="31">
        <v>462</v>
      </c>
      <c r="AC687" s="31">
        <v>466</v>
      </c>
      <c r="AD687" s="31">
        <v>481</v>
      </c>
      <c r="AE687" s="31">
        <v>535</v>
      </c>
      <c r="AF687" s="31">
        <v>471</v>
      </c>
      <c r="AG687" s="31">
        <v>471</v>
      </c>
      <c r="AH687" s="31">
        <v>478.5</v>
      </c>
      <c r="AI687" s="31">
        <v>5919.75</v>
      </c>
      <c r="AJ687" s="31"/>
      <c r="AK687" s="31">
        <v>49.5</v>
      </c>
      <c r="AL687" s="31">
        <v>413</v>
      </c>
      <c r="AM687" s="31">
        <v>369.5</v>
      </c>
      <c r="AN687" s="31">
        <v>409</v>
      </c>
      <c r="AO687" s="31">
        <v>404</v>
      </c>
      <c r="AP687" s="31">
        <v>448.5</v>
      </c>
      <c r="AQ687" s="31">
        <v>432.5</v>
      </c>
      <c r="AR687" s="31">
        <v>454.5</v>
      </c>
      <c r="AS687" s="31">
        <v>468.5</v>
      </c>
      <c r="AT687" s="31">
        <v>471</v>
      </c>
      <c r="AU687" s="31">
        <v>500</v>
      </c>
      <c r="AV687" s="31">
        <v>536</v>
      </c>
      <c r="AW687" s="31">
        <v>430</v>
      </c>
      <c r="AX687" s="31">
        <v>461.5</v>
      </c>
      <c r="AY687" s="31">
        <v>5847.5</v>
      </c>
      <c r="AZ687" s="31"/>
      <c r="BA687" s="31">
        <v>47.33</v>
      </c>
      <c r="BB687" s="31">
        <v>393</v>
      </c>
      <c r="BC687" s="31">
        <v>387.83</v>
      </c>
      <c r="BD687" s="31">
        <v>410.83</v>
      </c>
      <c r="BE687" s="31">
        <v>427.33</v>
      </c>
      <c r="BF687" s="31"/>
      <c r="BG687">
        <v>11030</v>
      </c>
      <c r="BJ687" s="30">
        <f t="shared" si="67"/>
        <v>5831.5</v>
      </c>
      <c r="BK687" s="30">
        <f t="shared" si="68"/>
        <v>5870</v>
      </c>
      <c r="BL687" s="30">
        <f t="shared" si="69"/>
        <v>5798</v>
      </c>
      <c r="BN687" s="30">
        <f t="shared" si="70"/>
        <v>0</v>
      </c>
      <c r="BO687" s="30">
        <f t="shared" si="71"/>
        <v>0</v>
      </c>
      <c r="BP687" s="30">
        <f t="shared" si="72"/>
        <v>0</v>
      </c>
    </row>
    <row r="688" spans="1:68" x14ac:dyDescent="0.35">
      <c r="A688" s="26" t="s">
        <v>1433</v>
      </c>
      <c r="B688" t="s">
        <v>3450</v>
      </c>
      <c r="C688" s="25" t="s">
        <v>10</v>
      </c>
      <c r="E688" s="31">
        <v>1.75</v>
      </c>
      <c r="F688" s="31">
        <v>30.5</v>
      </c>
      <c r="G688" s="31">
        <v>34</v>
      </c>
      <c r="H688" s="31">
        <v>33.5</v>
      </c>
      <c r="I688" s="31">
        <v>22.5</v>
      </c>
      <c r="J688" s="31">
        <v>26.5</v>
      </c>
      <c r="K688" s="31">
        <v>39</v>
      </c>
      <c r="L688" s="31">
        <v>40</v>
      </c>
      <c r="M688" s="31">
        <v>37</v>
      </c>
      <c r="N688" s="31">
        <v>27.5</v>
      </c>
      <c r="O688" s="31">
        <v>51</v>
      </c>
      <c r="P688" s="31">
        <v>26</v>
      </c>
      <c r="Q688" s="31">
        <v>26.5</v>
      </c>
      <c r="R688" s="31">
        <v>48.5</v>
      </c>
      <c r="S688" s="31">
        <v>444.25</v>
      </c>
      <c r="T688" s="31"/>
      <c r="U688" s="31">
        <v>1.5</v>
      </c>
      <c r="V688" s="31">
        <v>27.5</v>
      </c>
      <c r="W688" s="31">
        <v>31.5</v>
      </c>
      <c r="X688" s="31">
        <v>35</v>
      </c>
      <c r="Y688" s="31">
        <v>37</v>
      </c>
      <c r="Z688" s="31">
        <v>22</v>
      </c>
      <c r="AA688" s="31">
        <v>24.5</v>
      </c>
      <c r="AB688" s="31">
        <v>37</v>
      </c>
      <c r="AC688" s="31">
        <v>39</v>
      </c>
      <c r="AD688" s="31">
        <v>34</v>
      </c>
      <c r="AE688" s="31">
        <v>27</v>
      </c>
      <c r="AF688" s="31">
        <v>47</v>
      </c>
      <c r="AG688" s="31">
        <v>22.5</v>
      </c>
      <c r="AH688" s="31">
        <v>24.5</v>
      </c>
      <c r="AI688" s="31">
        <v>410</v>
      </c>
      <c r="AJ688" s="31"/>
      <c r="AK688" s="31">
        <v>2.75</v>
      </c>
      <c r="AL688" s="31">
        <v>29</v>
      </c>
      <c r="AM688" s="31">
        <v>23.5</v>
      </c>
      <c r="AN688" s="31">
        <v>29.5</v>
      </c>
      <c r="AO688" s="31">
        <v>31</v>
      </c>
      <c r="AP688" s="31">
        <v>35.5</v>
      </c>
      <c r="AQ688" s="31">
        <v>21.5</v>
      </c>
      <c r="AR688" s="31">
        <v>23.5</v>
      </c>
      <c r="AS688" s="31">
        <v>32.5</v>
      </c>
      <c r="AT688" s="31">
        <v>38</v>
      </c>
      <c r="AU688" s="31">
        <v>31</v>
      </c>
      <c r="AV688" s="31">
        <v>26</v>
      </c>
      <c r="AW688" s="31">
        <v>46</v>
      </c>
      <c r="AX688" s="31">
        <v>20</v>
      </c>
      <c r="AY688" s="31">
        <v>389.75</v>
      </c>
      <c r="AZ688" s="31"/>
      <c r="BA688" s="31">
        <v>2</v>
      </c>
      <c r="BB688" s="31">
        <v>29</v>
      </c>
      <c r="BC688" s="31">
        <v>29.66</v>
      </c>
      <c r="BD688" s="31">
        <v>32.659999999999997</v>
      </c>
      <c r="BE688" s="31">
        <v>30.16</v>
      </c>
      <c r="BF688" s="31"/>
      <c r="BG688">
        <v>11126</v>
      </c>
      <c r="BJ688" s="30">
        <f t="shared" si="67"/>
        <v>442.5</v>
      </c>
      <c r="BK688" s="30">
        <f t="shared" si="68"/>
        <v>408.5</v>
      </c>
      <c r="BL688" s="30">
        <f t="shared" si="69"/>
        <v>387</v>
      </c>
      <c r="BN688" s="30">
        <f t="shared" si="70"/>
        <v>0</v>
      </c>
      <c r="BO688" s="30">
        <f t="shared" si="71"/>
        <v>0</v>
      </c>
      <c r="BP688" s="30">
        <f t="shared" si="72"/>
        <v>0</v>
      </c>
    </row>
    <row r="689" spans="1:68" x14ac:dyDescent="0.35">
      <c r="A689" s="26" t="s">
        <v>1435</v>
      </c>
      <c r="B689" t="s">
        <v>3442</v>
      </c>
      <c r="C689" s="25" t="s">
        <v>10</v>
      </c>
      <c r="E689" s="31">
        <v>18.75</v>
      </c>
      <c r="F689" s="31">
        <v>161.5</v>
      </c>
      <c r="G689" s="31">
        <v>129.5</v>
      </c>
      <c r="H689" s="31">
        <v>143</v>
      </c>
      <c r="I689" s="31">
        <v>122.5</v>
      </c>
      <c r="J689" s="31">
        <v>132.5</v>
      </c>
      <c r="K689" s="31">
        <v>162</v>
      </c>
      <c r="L689" s="31">
        <v>145</v>
      </c>
      <c r="M689" s="31">
        <v>157</v>
      </c>
      <c r="N689" s="31">
        <v>129.5</v>
      </c>
      <c r="O689" s="31">
        <v>172.5</v>
      </c>
      <c r="P689" s="31">
        <v>168</v>
      </c>
      <c r="Q689" s="31">
        <v>160.5</v>
      </c>
      <c r="R689" s="31">
        <v>176.5</v>
      </c>
      <c r="S689" s="31">
        <v>1978.75</v>
      </c>
      <c r="T689" s="31"/>
      <c r="U689" s="31">
        <v>21</v>
      </c>
      <c r="V689" s="31">
        <v>141</v>
      </c>
      <c r="W689" s="31">
        <v>161</v>
      </c>
      <c r="X689" s="31">
        <v>129.5</v>
      </c>
      <c r="Y689" s="31">
        <v>145.5</v>
      </c>
      <c r="Z689" s="31">
        <v>120</v>
      </c>
      <c r="AA689" s="31">
        <v>132</v>
      </c>
      <c r="AB689" s="31">
        <v>161.5</v>
      </c>
      <c r="AC689" s="31">
        <v>154.5</v>
      </c>
      <c r="AD689" s="31">
        <v>155</v>
      </c>
      <c r="AE689" s="31">
        <v>140</v>
      </c>
      <c r="AF689" s="31">
        <v>171.5</v>
      </c>
      <c r="AG689" s="31">
        <v>164.5</v>
      </c>
      <c r="AH689" s="31">
        <v>158</v>
      </c>
      <c r="AI689" s="31">
        <v>1955</v>
      </c>
      <c r="AJ689" s="31"/>
      <c r="AK689" s="31">
        <v>21</v>
      </c>
      <c r="AL689" s="31">
        <v>140.5</v>
      </c>
      <c r="AM689" s="31">
        <v>144.5</v>
      </c>
      <c r="AN689" s="31">
        <v>162.5</v>
      </c>
      <c r="AO689" s="31">
        <v>134.5</v>
      </c>
      <c r="AP689" s="31">
        <v>141</v>
      </c>
      <c r="AQ689" s="31">
        <v>125</v>
      </c>
      <c r="AR689" s="31">
        <v>132</v>
      </c>
      <c r="AS689" s="31">
        <v>160.5</v>
      </c>
      <c r="AT689" s="31">
        <v>151.5</v>
      </c>
      <c r="AU689" s="31">
        <v>161</v>
      </c>
      <c r="AV689" s="31">
        <v>135</v>
      </c>
      <c r="AW689" s="31">
        <v>171</v>
      </c>
      <c r="AX689" s="31">
        <v>160.5</v>
      </c>
      <c r="AY689" s="31">
        <v>1940.5</v>
      </c>
      <c r="AZ689" s="31"/>
      <c r="BA689" s="31">
        <v>20.25</v>
      </c>
      <c r="BB689" s="31">
        <v>147.66</v>
      </c>
      <c r="BC689" s="31">
        <v>145</v>
      </c>
      <c r="BD689" s="31">
        <v>145</v>
      </c>
      <c r="BE689" s="31">
        <v>134.16</v>
      </c>
      <c r="BF689" s="31"/>
      <c r="BG689">
        <v>3021</v>
      </c>
      <c r="BJ689" s="30">
        <f t="shared" si="67"/>
        <v>1960</v>
      </c>
      <c r="BK689" s="30">
        <f t="shared" si="68"/>
        <v>1934</v>
      </c>
      <c r="BL689" s="30">
        <f t="shared" si="69"/>
        <v>1919.5</v>
      </c>
      <c r="BN689" s="30">
        <f t="shared" si="70"/>
        <v>0</v>
      </c>
      <c r="BO689" s="30">
        <f t="shared" si="71"/>
        <v>0</v>
      </c>
      <c r="BP689" s="30">
        <f t="shared" si="72"/>
        <v>0</v>
      </c>
    </row>
    <row r="690" spans="1:68" x14ac:dyDescent="0.35">
      <c r="A690" s="26" t="s">
        <v>1437</v>
      </c>
      <c r="B690" t="s">
        <v>3433</v>
      </c>
      <c r="C690" s="25" t="s">
        <v>10</v>
      </c>
      <c r="E690" s="31">
        <v>17.25</v>
      </c>
      <c r="F690" s="31">
        <v>179</v>
      </c>
      <c r="G690" s="31">
        <v>170.5</v>
      </c>
      <c r="H690" s="31">
        <v>187.5</v>
      </c>
      <c r="I690" s="31">
        <v>213.5</v>
      </c>
      <c r="J690" s="31">
        <v>191.5</v>
      </c>
      <c r="K690" s="31">
        <v>212.5</v>
      </c>
      <c r="L690" s="31">
        <v>196.5</v>
      </c>
      <c r="M690" s="31">
        <v>209</v>
      </c>
      <c r="N690" s="31">
        <v>198</v>
      </c>
      <c r="O690" s="31">
        <v>195.5</v>
      </c>
      <c r="P690" s="31">
        <v>225</v>
      </c>
      <c r="Q690" s="31">
        <v>211</v>
      </c>
      <c r="R690" s="31">
        <v>205</v>
      </c>
      <c r="S690" s="31">
        <v>2611.75</v>
      </c>
      <c r="T690" s="31"/>
      <c r="U690" s="31">
        <v>17.75</v>
      </c>
      <c r="V690" s="31">
        <v>199.5</v>
      </c>
      <c r="W690" s="31">
        <v>177.5</v>
      </c>
      <c r="X690" s="31">
        <v>173.5</v>
      </c>
      <c r="Y690" s="31">
        <v>194</v>
      </c>
      <c r="Z690" s="31">
        <v>223.5</v>
      </c>
      <c r="AA690" s="31">
        <v>208</v>
      </c>
      <c r="AB690" s="31">
        <v>216.5</v>
      </c>
      <c r="AC690" s="31">
        <v>194</v>
      </c>
      <c r="AD690" s="31">
        <v>224</v>
      </c>
      <c r="AE690" s="31">
        <v>210.5</v>
      </c>
      <c r="AF690" s="31">
        <v>195.5</v>
      </c>
      <c r="AG690" s="31">
        <v>221.5</v>
      </c>
      <c r="AH690" s="31">
        <v>207</v>
      </c>
      <c r="AI690" s="31">
        <v>2662.75</v>
      </c>
      <c r="AJ690" s="31"/>
      <c r="AK690" s="31">
        <v>25.5</v>
      </c>
      <c r="AL690" s="31">
        <v>172.5</v>
      </c>
      <c r="AM690" s="31">
        <v>204.5</v>
      </c>
      <c r="AN690" s="31">
        <v>187</v>
      </c>
      <c r="AO690" s="31">
        <v>181</v>
      </c>
      <c r="AP690" s="31">
        <v>188</v>
      </c>
      <c r="AQ690" s="31">
        <v>226</v>
      </c>
      <c r="AR690" s="31">
        <v>214.5</v>
      </c>
      <c r="AS690" s="31">
        <v>218</v>
      </c>
      <c r="AT690" s="31">
        <v>201.5</v>
      </c>
      <c r="AU690" s="31">
        <v>237.5</v>
      </c>
      <c r="AV690" s="31">
        <v>210.5</v>
      </c>
      <c r="AW690" s="31">
        <v>194</v>
      </c>
      <c r="AX690" s="31">
        <v>217.5</v>
      </c>
      <c r="AY690" s="31">
        <v>2678</v>
      </c>
      <c r="AZ690" s="31"/>
      <c r="BA690" s="31">
        <v>20.16</v>
      </c>
      <c r="BB690" s="31">
        <v>183.66</v>
      </c>
      <c r="BC690" s="31">
        <v>184.16</v>
      </c>
      <c r="BD690" s="31">
        <v>182.66</v>
      </c>
      <c r="BE690" s="31">
        <v>196.16</v>
      </c>
      <c r="BF690" s="31"/>
      <c r="BG690">
        <v>9799</v>
      </c>
      <c r="BJ690" s="30">
        <f t="shared" si="67"/>
        <v>2594.5</v>
      </c>
      <c r="BK690" s="30">
        <f t="shared" si="68"/>
        <v>2645</v>
      </c>
      <c r="BL690" s="30">
        <f t="shared" si="69"/>
        <v>2652.5</v>
      </c>
      <c r="BN690" s="30">
        <f t="shared" si="70"/>
        <v>0</v>
      </c>
      <c r="BO690" s="30">
        <f t="shared" si="71"/>
        <v>0</v>
      </c>
      <c r="BP690" s="30">
        <f t="shared" si="72"/>
        <v>0</v>
      </c>
    </row>
    <row r="691" spans="1:68" x14ac:dyDescent="0.35">
      <c r="A691" s="26" t="s">
        <v>1439</v>
      </c>
      <c r="B691" t="s">
        <v>3424</v>
      </c>
      <c r="C691" s="25" t="s">
        <v>10</v>
      </c>
      <c r="E691" s="31">
        <v>2</v>
      </c>
      <c r="F691" s="31">
        <v>13</v>
      </c>
      <c r="G691" s="31">
        <v>15</v>
      </c>
      <c r="H691" s="31">
        <v>15</v>
      </c>
      <c r="I691" s="31">
        <v>19.5</v>
      </c>
      <c r="J691" s="31">
        <v>16.5</v>
      </c>
      <c r="K691" s="31">
        <v>18.5</v>
      </c>
      <c r="L691" s="31">
        <v>18</v>
      </c>
      <c r="M691" s="31">
        <v>15.5</v>
      </c>
      <c r="N691" s="31">
        <v>16</v>
      </c>
      <c r="O691" s="31">
        <v>9</v>
      </c>
      <c r="P691" s="31">
        <v>17.5</v>
      </c>
      <c r="Q691" s="31">
        <v>17</v>
      </c>
      <c r="R691" s="31">
        <v>16.5</v>
      </c>
      <c r="S691" s="31">
        <v>209</v>
      </c>
      <c r="T691" s="31"/>
      <c r="U691" s="31">
        <v>0.75</v>
      </c>
      <c r="V691" s="31">
        <v>10</v>
      </c>
      <c r="W691" s="31">
        <v>16</v>
      </c>
      <c r="X691" s="31">
        <v>15.5</v>
      </c>
      <c r="Y691" s="31">
        <v>16</v>
      </c>
      <c r="Z691" s="31">
        <v>19.5</v>
      </c>
      <c r="AA691" s="31">
        <v>15.5</v>
      </c>
      <c r="AB691" s="31">
        <v>18.5</v>
      </c>
      <c r="AC691" s="31">
        <v>19</v>
      </c>
      <c r="AD691" s="31">
        <v>15</v>
      </c>
      <c r="AE691" s="31">
        <v>14</v>
      </c>
      <c r="AF691" s="31">
        <v>8</v>
      </c>
      <c r="AG691" s="31">
        <v>17</v>
      </c>
      <c r="AH691" s="31">
        <v>17</v>
      </c>
      <c r="AI691" s="31">
        <v>201.75</v>
      </c>
      <c r="AJ691" s="31"/>
      <c r="AK691" s="31">
        <v>1</v>
      </c>
      <c r="AL691" s="31">
        <v>11</v>
      </c>
      <c r="AM691" s="31">
        <v>10.5</v>
      </c>
      <c r="AN691" s="31">
        <v>15</v>
      </c>
      <c r="AO691" s="31">
        <v>15</v>
      </c>
      <c r="AP691" s="31">
        <v>18.5</v>
      </c>
      <c r="AQ691" s="31">
        <v>18</v>
      </c>
      <c r="AR691" s="31">
        <v>16</v>
      </c>
      <c r="AS691" s="31">
        <v>20.5</v>
      </c>
      <c r="AT691" s="31">
        <v>23</v>
      </c>
      <c r="AU691" s="31">
        <v>18</v>
      </c>
      <c r="AV691" s="31">
        <v>15</v>
      </c>
      <c r="AW691" s="31">
        <v>9</v>
      </c>
      <c r="AX691" s="31">
        <v>17.5</v>
      </c>
      <c r="AY691" s="31">
        <v>208</v>
      </c>
      <c r="AZ691" s="31"/>
      <c r="BA691" s="31">
        <v>1.25</v>
      </c>
      <c r="BB691" s="31">
        <v>11.33</v>
      </c>
      <c r="BC691" s="31">
        <v>13.83</v>
      </c>
      <c r="BD691" s="31">
        <v>15.16</v>
      </c>
      <c r="BE691" s="31">
        <v>16.829999999999998</v>
      </c>
      <c r="BF691" s="31"/>
      <c r="BG691">
        <v>5480</v>
      </c>
      <c r="BJ691" s="30">
        <f t="shared" si="67"/>
        <v>207</v>
      </c>
      <c r="BK691" s="30">
        <f t="shared" si="68"/>
        <v>201</v>
      </c>
      <c r="BL691" s="30">
        <f t="shared" si="69"/>
        <v>207</v>
      </c>
      <c r="BN691" s="30">
        <f t="shared" si="70"/>
        <v>0</v>
      </c>
      <c r="BO691" s="30">
        <f t="shared" si="71"/>
        <v>0</v>
      </c>
      <c r="BP691" s="30">
        <f t="shared" si="72"/>
        <v>0</v>
      </c>
    </row>
    <row r="692" spans="1:68" x14ac:dyDescent="0.35">
      <c r="A692" s="26" t="s">
        <v>1442</v>
      </c>
      <c r="B692" t="s">
        <v>3413</v>
      </c>
      <c r="C692" s="25" t="s">
        <v>119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12</v>
      </c>
      <c r="P692" s="31">
        <v>12.5</v>
      </c>
      <c r="Q692" s="31">
        <v>10</v>
      </c>
      <c r="R692" s="31">
        <v>7</v>
      </c>
      <c r="S692" s="31">
        <v>41.5</v>
      </c>
      <c r="T692" s="31"/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v>0</v>
      </c>
      <c r="AD692" s="31">
        <v>0</v>
      </c>
      <c r="AE692" s="31">
        <v>14</v>
      </c>
      <c r="AF692" s="31">
        <v>13.5</v>
      </c>
      <c r="AG692" s="31">
        <v>13</v>
      </c>
      <c r="AH692" s="31">
        <v>12</v>
      </c>
      <c r="AI692" s="31">
        <v>52.5</v>
      </c>
      <c r="AJ692" s="31"/>
      <c r="AK692" s="31">
        <v>0</v>
      </c>
      <c r="AL692" s="31">
        <v>0</v>
      </c>
      <c r="AM692" s="31">
        <v>0</v>
      </c>
      <c r="AN692" s="31">
        <v>0</v>
      </c>
      <c r="AO692" s="31">
        <v>0</v>
      </c>
      <c r="AP692" s="31">
        <v>0</v>
      </c>
      <c r="AQ692" s="31">
        <v>0</v>
      </c>
      <c r="AR692" s="31">
        <v>0</v>
      </c>
      <c r="AS692" s="31">
        <v>0</v>
      </c>
      <c r="AT692" s="31">
        <v>0</v>
      </c>
      <c r="AU692" s="31">
        <v>8</v>
      </c>
      <c r="AV692" s="31">
        <v>14</v>
      </c>
      <c r="AW692" s="31">
        <v>10</v>
      </c>
      <c r="AX692" s="31">
        <v>15</v>
      </c>
      <c r="AY692" s="31">
        <v>47</v>
      </c>
      <c r="AZ692" s="31"/>
      <c r="BA692" s="31">
        <v>0</v>
      </c>
      <c r="BB692" s="31">
        <v>0</v>
      </c>
      <c r="BC692" s="31">
        <v>0</v>
      </c>
      <c r="BD692" s="31">
        <v>0</v>
      </c>
      <c r="BE692" s="31">
        <v>0</v>
      </c>
      <c r="BF692" s="31"/>
      <c r="BG692">
        <v>11086</v>
      </c>
      <c r="BJ692" s="30">
        <f t="shared" si="67"/>
        <v>41.5</v>
      </c>
      <c r="BK692" s="30">
        <f t="shared" si="68"/>
        <v>52.5</v>
      </c>
      <c r="BL692" s="30">
        <f t="shared" si="69"/>
        <v>47</v>
      </c>
      <c r="BN692" s="30">
        <f t="shared" si="70"/>
        <v>0</v>
      </c>
      <c r="BO692" s="30">
        <f t="shared" si="71"/>
        <v>0</v>
      </c>
      <c r="BP692" s="30">
        <f t="shared" si="72"/>
        <v>0</v>
      </c>
    </row>
    <row r="693" spans="1:68" x14ac:dyDescent="0.35">
      <c r="A693" s="26" t="s">
        <v>1444</v>
      </c>
      <c r="B693" t="s">
        <v>3405</v>
      </c>
      <c r="C693" s="25" t="s">
        <v>10</v>
      </c>
      <c r="E693" s="31">
        <v>8</v>
      </c>
      <c r="F693" s="31">
        <v>58</v>
      </c>
      <c r="G693" s="31">
        <v>71.5</v>
      </c>
      <c r="H693" s="31">
        <v>60</v>
      </c>
      <c r="I693" s="31">
        <v>66.5</v>
      </c>
      <c r="J693" s="31">
        <v>67</v>
      </c>
      <c r="K693" s="31">
        <v>60</v>
      </c>
      <c r="L693" s="31">
        <v>68.5</v>
      </c>
      <c r="M693" s="31">
        <v>63.5</v>
      </c>
      <c r="N693" s="31">
        <v>72.5</v>
      </c>
      <c r="O693" s="31">
        <v>101</v>
      </c>
      <c r="P693" s="31">
        <v>97</v>
      </c>
      <c r="Q693" s="31">
        <v>75.5</v>
      </c>
      <c r="R693" s="31">
        <v>88.5</v>
      </c>
      <c r="S693" s="31">
        <v>957.5</v>
      </c>
      <c r="T693" s="31"/>
      <c r="U693" s="31">
        <v>8</v>
      </c>
      <c r="V693" s="31">
        <v>61.5</v>
      </c>
      <c r="W693" s="31">
        <v>59</v>
      </c>
      <c r="X693" s="31">
        <v>75</v>
      </c>
      <c r="Y693" s="31">
        <v>63</v>
      </c>
      <c r="Z693" s="31">
        <v>65</v>
      </c>
      <c r="AA693" s="31">
        <v>67</v>
      </c>
      <c r="AB693" s="31">
        <v>58</v>
      </c>
      <c r="AC693" s="31">
        <v>71</v>
      </c>
      <c r="AD693" s="31">
        <v>66.5</v>
      </c>
      <c r="AE693" s="31">
        <v>92</v>
      </c>
      <c r="AF693" s="31">
        <v>98.5</v>
      </c>
      <c r="AG693" s="31">
        <v>92.5</v>
      </c>
      <c r="AH693" s="31">
        <v>77.5</v>
      </c>
      <c r="AI693" s="31">
        <v>954.5</v>
      </c>
      <c r="AJ693" s="31"/>
      <c r="AK693" s="31">
        <v>9.5</v>
      </c>
      <c r="AL693" s="31">
        <v>81</v>
      </c>
      <c r="AM693" s="31">
        <v>65</v>
      </c>
      <c r="AN693" s="31">
        <v>58.5</v>
      </c>
      <c r="AO693" s="31">
        <v>69.5</v>
      </c>
      <c r="AP693" s="31">
        <v>70</v>
      </c>
      <c r="AQ693" s="31">
        <v>62</v>
      </c>
      <c r="AR693" s="31">
        <v>68.5</v>
      </c>
      <c r="AS693" s="31">
        <v>62</v>
      </c>
      <c r="AT693" s="31">
        <v>77.5</v>
      </c>
      <c r="AU693" s="31">
        <v>81</v>
      </c>
      <c r="AV693" s="31">
        <v>88.5</v>
      </c>
      <c r="AW693" s="31">
        <v>97</v>
      </c>
      <c r="AX693" s="31">
        <v>90.5</v>
      </c>
      <c r="AY693" s="31">
        <v>980.5</v>
      </c>
      <c r="AZ693" s="31"/>
      <c r="BA693" s="31">
        <v>8.5</v>
      </c>
      <c r="BB693" s="31">
        <v>66.83</v>
      </c>
      <c r="BC693" s="31">
        <v>65.16</v>
      </c>
      <c r="BD693" s="31">
        <v>64.5</v>
      </c>
      <c r="BE693" s="31">
        <v>66.33</v>
      </c>
      <c r="BF693" s="31"/>
      <c r="BG693">
        <v>3342</v>
      </c>
      <c r="BJ693" s="30">
        <f t="shared" si="67"/>
        <v>949.5</v>
      </c>
      <c r="BK693" s="30">
        <f t="shared" si="68"/>
        <v>946.5</v>
      </c>
      <c r="BL693" s="30">
        <f t="shared" si="69"/>
        <v>971</v>
      </c>
      <c r="BN693" s="30">
        <f t="shared" si="70"/>
        <v>0</v>
      </c>
      <c r="BO693" s="30">
        <f t="shared" si="71"/>
        <v>0</v>
      </c>
      <c r="BP693" s="30">
        <f t="shared" si="72"/>
        <v>0</v>
      </c>
    </row>
    <row r="694" spans="1:68" x14ac:dyDescent="0.35">
      <c r="A694" s="26" t="s">
        <v>1446</v>
      </c>
      <c r="B694" t="s">
        <v>3396</v>
      </c>
      <c r="C694" s="25" t="s">
        <v>108</v>
      </c>
      <c r="E694" s="31">
        <v>2.25</v>
      </c>
      <c r="F694" s="31">
        <v>13</v>
      </c>
      <c r="G694" s="31">
        <v>14</v>
      </c>
      <c r="H694" s="31">
        <v>17.5</v>
      </c>
      <c r="I694" s="31">
        <v>15</v>
      </c>
      <c r="J694" s="31">
        <v>9.5</v>
      </c>
      <c r="K694" s="31">
        <v>10</v>
      </c>
      <c r="L694" s="31">
        <v>15.5</v>
      </c>
      <c r="M694" s="31">
        <v>12</v>
      </c>
      <c r="N694" s="31">
        <v>18.5</v>
      </c>
      <c r="O694" s="31">
        <v>0</v>
      </c>
      <c r="P694" s="31">
        <v>0</v>
      </c>
      <c r="Q694" s="31">
        <v>0</v>
      </c>
      <c r="R694" s="31">
        <v>0</v>
      </c>
      <c r="S694" s="31">
        <v>127.25</v>
      </c>
      <c r="T694" s="31"/>
      <c r="U694" s="31">
        <v>2.25</v>
      </c>
      <c r="V694" s="31">
        <v>18</v>
      </c>
      <c r="W694" s="31">
        <v>15.5</v>
      </c>
      <c r="X694" s="31">
        <v>13</v>
      </c>
      <c r="Y694" s="31">
        <v>16</v>
      </c>
      <c r="Z694" s="31">
        <v>15.5</v>
      </c>
      <c r="AA694" s="31">
        <v>9</v>
      </c>
      <c r="AB694" s="31">
        <v>11</v>
      </c>
      <c r="AC694" s="31">
        <v>17</v>
      </c>
      <c r="AD694" s="31">
        <v>11</v>
      </c>
      <c r="AE694" s="31">
        <v>0</v>
      </c>
      <c r="AF694" s="31">
        <v>0</v>
      </c>
      <c r="AG694" s="31">
        <v>0</v>
      </c>
      <c r="AH694" s="31">
        <v>0</v>
      </c>
      <c r="AI694" s="31">
        <v>128.25</v>
      </c>
      <c r="AJ694" s="31"/>
      <c r="AK694" s="31">
        <v>3</v>
      </c>
      <c r="AL694" s="31">
        <v>8</v>
      </c>
      <c r="AM694" s="31">
        <v>15</v>
      </c>
      <c r="AN694" s="31">
        <v>11.5</v>
      </c>
      <c r="AO694" s="31">
        <v>14</v>
      </c>
      <c r="AP694" s="31">
        <v>15</v>
      </c>
      <c r="AQ694" s="31">
        <v>14</v>
      </c>
      <c r="AR694" s="31">
        <v>9</v>
      </c>
      <c r="AS694" s="31">
        <v>10</v>
      </c>
      <c r="AT694" s="31">
        <v>16</v>
      </c>
      <c r="AU694" s="31">
        <v>0</v>
      </c>
      <c r="AV694" s="31">
        <v>0</v>
      </c>
      <c r="AW694" s="31">
        <v>0</v>
      </c>
      <c r="AX694" s="31">
        <v>0</v>
      </c>
      <c r="AY694" s="31">
        <v>115.5</v>
      </c>
      <c r="AZ694" s="31"/>
      <c r="BA694" s="31">
        <v>2.5</v>
      </c>
      <c r="BB694" s="31">
        <v>13</v>
      </c>
      <c r="BC694" s="31">
        <v>14.83</v>
      </c>
      <c r="BD694" s="31">
        <v>14</v>
      </c>
      <c r="BE694" s="31">
        <v>15</v>
      </c>
      <c r="BF694" s="31"/>
      <c r="BG694">
        <v>2513</v>
      </c>
      <c r="BJ694" s="30">
        <f t="shared" si="67"/>
        <v>125</v>
      </c>
      <c r="BK694" s="30">
        <f t="shared" si="68"/>
        <v>126</v>
      </c>
      <c r="BL694" s="30">
        <f t="shared" si="69"/>
        <v>112.5</v>
      </c>
      <c r="BN694" s="30">
        <f t="shared" si="70"/>
        <v>0</v>
      </c>
      <c r="BO694" s="30">
        <f t="shared" si="71"/>
        <v>0</v>
      </c>
      <c r="BP694" s="30">
        <f t="shared" si="72"/>
        <v>0</v>
      </c>
    </row>
    <row r="695" spans="1:68" x14ac:dyDescent="0.35">
      <c r="A695" s="26" t="s">
        <v>1448</v>
      </c>
      <c r="B695" t="s">
        <v>3388</v>
      </c>
      <c r="C695" s="25" t="s">
        <v>10</v>
      </c>
      <c r="E695" s="31">
        <v>0.25</v>
      </c>
      <c r="F695" s="31">
        <v>31.5</v>
      </c>
      <c r="G695" s="31">
        <v>27</v>
      </c>
      <c r="H695" s="31">
        <v>29.5</v>
      </c>
      <c r="I695" s="31">
        <v>38.5</v>
      </c>
      <c r="J695" s="31">
        <v>29.5</v>
      </c>
      <c r="K695" s="31">
        <v>30.5</v>
      </c>
      <c r="L695" s="31">
        <v>28</v>
      </c>
      <c r="M695" s="31">
        <v>27.5</v>
      </c>
      <c r="N695" s="31">
        <v>39</v>
      </c>
      <c r="O695" s="31">
        <v>38.5</v>
      </c>
      <c r="P695" s="31">
        <v>39.5</v>
      </c>
      <c r="Q695" s="31">
        <v>31.5</v>
      </c>
      <c r="R695" s="31">
        <v>50</v>
      </c>
      <c r="S695" s="31">
        <v>440.75</v>
      </c>
      <c r="T695" s="31"/>
      <c r="U695" s="31">
        <v>1.75</v>
      </c>
      <c r="V695" s="31">
        <v>24.5</v>
      </c>
      <c r="W695" s="31">
        <v>26.5</v>
      </c>
      <c r="X695" s="31">
        <v>25</v>
      </c>
      <c r="Y695" s="31">
        <v>28.5</v>
      </c>
      <c r="Z695" s="31">
        <v>37</v>
      </c>
      <c r="AA695" s="31">
        <v>31.5</v>
      </c>
      <c r="AB695" s="31">
        <v>26.5</v>
      </c>
      <c r="AC695" s="31">
        <v>26</v>
      </c>
      <c r="AD695" s="31">
        <v>27.5</v>
      </c>
      <c r="AE695" s="31">
        <v>42</v>
      </c>
      <c r="AF695" s="31">
        <v>39.5</v>
      </c>
      <c r="AG695" s="31">
        <v>36</v>
      </c>
      <c r="AH695" s="31">
        <v>29.5</v>
      </c>
      <c r="AI695" s="31">
        <v>401.75</v>
      </c>
      <c r="AJ695" s="31"/>
      <c r="AK695" s="31">
        <v>1.25</v>
      </c>
      <c r="AL695" s="31">
        <v>28</v>
      </c>
      <c r="AM695" s="31">
        <v>23</v>
      </c>
      <c r="AN695" s="31">
        <v>24</v>
      </c>
      <c r="AO695" s="31">
        <v>25.5</v>
      </c>
      <c r="AP695" s="31">
        <v>30</v>
      </c>
      <c r="AQ695" s="31">
        <v>36.5</v>
      </c>
      <c r="AR695" s="31">
        <v>34</v>
      </c>
      <c r="AS695" s="31">
        <v>27.5</v>
      </c>
      <c r="AT695" s="31">
        <v>28.5</v>
      </c>
      <c r="AU695" s="31">
        <v>33.5</v>
      </c>
      <c r="AV695" s="31">
        <v>44.5</v>
      </c>
      <c r="AW695" s="31">
        <v>37.5</v>
      </c>
      <c r="AX695" s="31">
        <v>39</v>
      </c>
      <c r="AY695" s="31">
        <v>412.75</v>
      </c>
      <c r="AZ695" s="31"/>
      <c r="BA695" s="31">
        <v>1.08</v>
      </c>
      <c r="BB695" s="31">
        <v>28</v>
      </c>
      <c r="BC695" s="31">
        <v>25.5</v>
      </c>
      <c r="BD695" s="31">
        <v>26.16</v>
      </c>
      <c r="BE695" s="31">
        <v>30.83</v>
      </c>
      <c r="BF695" s="31"/>
      <c r="BG695">
        <v>168</v>
      </c>
      <c r="BJ695" s="30">
        <f t="shared" si="67"/>
        <v>440.5</v>
      </c>
      <c r="BK695" s="30">
        <f t="shared" si="68"/>
        <v>400</v>
      </c>
      <c r="BL695" s="30">
        <f t="shared" si="69"/>
        <v>411.5</v>
      </c>
      <c r="BN695" s="30">
        <f t="shared" si="70"/>
        <v>0</v>
      </c>
      <c r="BO695" s="30">
        <f t="shared" si="71"/>
        <v>0</v>
      </c>
      <c r="BP695" s="30">
        <f t="shared" si="72"/>
        <v>0</v>
      </c>
    </row>
    <row r="696" spans="1:68" x14ac:dyDescent="0.35">
      <c r="A696" s="26" t="s">
        <v>1450</v>
      </c>
      <c r="B696" t="s">
        <v>3379</v>
      </c>
      <c r="C696" s="25" t="s">
        <v>10</v>
      </c>
      <c r="E696" s="31">
        <v>9.25</v>
      </c>
      <c r="F696" s="31">
        <v>75</v>
      </c>
      <c r="G696" s="31">
        <v>63.5</v>
      </c>
      <c r="H696" s="31">
        <v>55.5</v>
      </c>
      <c r="I696" s="31">
        <v>58</v>
      </c>
      <c r="J696" s="31">
        <v>84</v>
      </c>
      <c r="K696" s="31">
        <v>64</v>
      </c>
      <c r="L696" s="31">
        <v>81</v>
      </c>
      <c r="M696" s="31">
        <v>69</v>
      </c>
      <c r="N696" s="31">
        <v>75</v>
      </c>
      <c r="O696" s="31">
        <v>100.5</v>
      </c>
      <c r="P696" s="31">
        <v>92.5</v>
      </c>
      <c r="Q696" s="31">
        <v>64</v>
      </c>
      <c r="R696" s="31">
        <v>85.5</v>
      </c>
      <c r="S696" s="31">
        <v>976.75</v>
      </c>
      <c r="T696" s="31"/>
      <c r="U696" s="31">
        <v>9.25</v>
      </c>
      <c r="V696" s="31">
        <v>65.5</v>
      </c>
      <c r="W696" s="31">
        <v>71.5</v>
      </c>
      <c r="X696" s="31">
        <v>64.5</v>
      </c>
      <c r="Y696" s="31">
        <v>55</v>
      </c>
      <c r="Z696" s="31">
        <v>64</v>
      </c>
      <c r="AA696" s="31">
        <v>83</v>
      </c>
      <c r="AB696" s="31">
        <v>69.5</v>
      </c>
      <c r="AC696" s="31">
        <v>81</v>
      </c>
      <c r="AD696" s="31">
        <v>72</v>
      </c>
      <c r="AE696" s="31">
        <v>94</v>
      </c>
      <c r="AF696" s="31">
        <v>98.5</v>
      </c>
      <c r="AG696" s="31">
        <v>92</v>
      </c>
      <c r="AH696" s="31">
        <v>64.5</v>
      </c>
      <c r="AI696" s="31">
        <v>984.25</v>
      </c>
      <c r="AJ696" s="31"/>
      <c r="AK696" s="31">
        <v>11.25</v>
      </c>
      <c r="AL696" s="31">
        <v>67.5</v>
      </c>
      <c r="AM696" s="31">
        <v>58.5</v>
      </c>
      <c r="AN696" s="31">
        <v>66.5</v>
      </c>
      <c r="AO696" s="31">
        <v>63.5</v>
      </c>
      <c r="AP696" s="31">
        <v>53.5</v>
      </c>
      <c r="AQ696" s="31">
        <v>63.5</v>
      </c>
      <c r="AR696" s="31">
        <v>84</v>
      </c>
      <c r="AS696" s="31">
        <v>68</v>
      </c>
      <c r="AT696" s="31">
        <v>76.5</v>
      </c>
      <c r="AU696" s="31">
        <v>89.5</v>
      </c>
      <c r="AV696" s="31">
        <v>93.5</v>
      </c>
      <c r="AW696" s="31">
        <v>93</v>
      </c>
      <c r="AX696" s="31">
        <v>90.5</v>
      </c>
      <c r="AY696" s="31">
        <v>979.25</v>
      </c>
      <c r="AZ696" s="31"/>
      <c r="BA696" s="31">
        <v>9.91</v>
      </c>
      <c r="BB696" s="31">
        <v>69.33</v>
      </c>
      <c r="BC696" s="31">
        <v>64.5</v>
      </c>
      <c r="BD696" s="31">
        <v>62.16</v>
      </c>
      <c r="BE696" s="31">
        <v>58.83</v>
      </c>
      <c r="BF696" s="31"/>
      <c r="BG696">
        <v>6564</v>
      </c>
      <c r="BJ696" s="30">
        <f t="shared" si="67"/>
        <v>967.5</v>
      </c>
      <c r="BK696" s="30">
        <f t="shared" si="68"/>
        <v>975</v>
      </c>
      <c r="BL696" s="30">
        <f t="shared" si="69"/>
        <v>968</v>
      </c>
      <c r="BN696" s="30">
        <f t="shared" si="70"/>
        <v>0</v>
      </c>
      <c r="BO696" s="30">
        <f t="shared" si="71"/>
        <v>0</v>
      </c>
      <c r="BP696" s="30">
        <f t="shared" si="72"/>
        <v>0</v>
      </c>
    </row>
    <row r="697" spans="1:68" x14ac:dyDescent="0.35">
      <c r="A697" s="26" t="s">
        <v>1452</v>
      </c>
      <c r="B697" t="s">
        <v>3370</v>
      </c>
      <c r="C697" s="25" t="s">
        <v>10</v>
      </c>
      <c r="E697" s="31">
        <v>5.75</v>
      </c>
      <c r="F697" s="31">
        <v>113.5</v>
      </c>
      <c r="G697" s="31">
        <v>94</v>
      </c>
      <c r="H697" s="31">
        <v>80</v>
      </c>
      <c r="I697" s="31">
        <v>86</v>
      </c>
      <c r="J697" s="31">
        <v>97.5</v>
      </c>
      <c r="K697" s="31">
        <v>85.5</v>
      </c>
      <c r="L697" s="31">
        <v>78.5</v>
      </c>
      <c r="M697" s="31">
        <v>97</v>
      </c>
      <c r="N697" s="31">
        <v>80.5</v>
      </c>
      <c r="O697" s="31">
        <v>86.5</v>
      </c>
      <c r="P697" s="31">
        <v>108.5</v>
      </c>
      <c r="Q697" s="31">
        <v>82.5</v>
      </c>
      <c r="R697" s="31">
        <v>90</v>
      </c>
      <c r="S697" s="31">
        <v>1185.75</v>
      </c>
      <c r="T697" s="31"/>
      <c r="U697" s="31">
        <v>9.75</v>
      </c>
      <c r="V697" s="31">
        <v>102.5</v>
      </c>
      <c r="W697" s="31">
        <v>98.5</v>
      </c>
      <c r="X697" s="31">
        <v>94</v>
      </c>
      <c r="Y697" s="31">
        <v>75.5</v>
      </c>
      <c r="Z697" s="31">
        <v>93.5</v>
      </c>
      <c r="AA697" s="31">
        <v>98.5</v>
      </c>
      <c r="AB697" s="31">
        <v>85.5</v>
      </c>
      <c r="AC697" s="31">
        <v>75</v>
      </c>
      <c r="AD697" s="31">
        <v>95</v>
      </c>
      <c r="AE697" s="31">
        <v>83</v>
      </c>
      <c r="AF697" s="31">
        <v>85</v>
      </c>
      <c r="AG697" s="31">
        <v>99</v>
      </c>
      <c r="AH697" s="31">
        <v>81</v>
      </c>
      <c r="AI697" s="31">
        <v>1175.75</v>
      </c>
      <c r="AJ697" s="31"/>
      <c r="AK697" s="31">
        <v>6.25</v>
      </c>
      <c r="AL697" s="31">
        <v>95.5</v>
      </c>
      <c r="AM697" s="31">
        <v>91</v>
      </c>
      <c r="AN697" s="31">
        <v>98</v>
      </c>
      <c r="AO697" s="31">
        <v>93</v>
      </c>
      <c r="AP697" s="31">
        <v>71</v>
      </c>
      <c r="AQ697" s="31">
        <v>93.5</v>
      </c>
      <c r="AR697" s="31">
        <v>88.5</v>
      </c>
      <c r="AS697" s="31">
        <v>81</v>
      </c>
      <c r="AT697" s="31">
        <v>71.5</v>
      </c>
      <c r="AU697" s="31">
        <v>87</v>
      </c>
      <c r="AV697" s="31">
        <v>86.5</v>
      </c>
      <c r="AW697" s="31">
        <v>84.5</v>
      </c>
      <c r="AX697" s="31">
        <v>98</v>
      </c>
      <c r="AY697" s="31">
        <v>1145.25</v>
      </c>
      <c r="AZ697" s="31"/>
      <c r="BA697" s="31">
        <v>7.25</v>
      </c>
      <c r="BB697" s="31">
        <v>103.83</v>
      </c>
      <c r="BC697" s="31">
        <v>94.5</v>
      </c>
      <c r="BD697" s="31">
        <v>90.66</v>
      </c>
      <c r="BE697" s="31">
        <v>84.83</v>
      </c>
      <c r="BF697" s="31"/>
      <c r="BG697">
        <v>11289</v>
      </c>
      <c r="BJ697" s="30">
        <f t="shared" si="67"/>
        <v>1180</v>
      </c>
      <c r="BK697" s="30">
        <f t="shared" si="68"/>
        <v>1166</v>
      </c>
      <c r="BL697" s="30">
        <f t="shared" si="69"/>
        <v>1139</v>
      </c>
      <c r="BN697" s="30">
        <f t="shared" si="70"/>
        <v>0</v>
      </c>
      <c r="BO697" s="30">
        <f t="shared" si="71"/>
        <v>0</v>
      </c>
      <c r="BP697" s="30">
        <f t="shared" si="72"/>
        <v>0</v>
      </c>
    </row>
    <row r="698" spans="1:68" x14ac:dyDescent="0.35">
      <c r="A698" s="26" t="s">
        <v>1455</v>
      </c>
      <c r="B698" t="s">
        <v>3360</v>
      </c>
      <c r="C698" s="25" t="s">
        <v>10</v>
      </c>
      <c r="E698" s="31">
        <v>26.25</v>
      </c>
      <c r="F698" s="31">
        <v>201</v>
      </c>
      <c r="G698" s="31">
        <v>190</v>
      </c>
      <c r="H698" s="31">
        <v>211</v>
      </c>
      <c r="I698" s="31">
        <v>187</v>
      </c>
      <c r="J698" s="31">
        <v>211.5</v>
      </c>
      <c r="K698" s="31">
        <v>223</v>
      </c>
      <c r="L698" s="31">
        <v>220</v>
      </c>
      <c r="M698" s="31">
        <v>198</v>
      </c>
      <c r="N698" s="31">
        <v>209.5</v>
      </c>
      <c r="O698" s="31">
        <v>195.5</v>
      </c>
      <c r="P698" s="31">
        <v>190</v>
      </c>
      <c r="Q698" s="31">
        <v>184</v>
      </c>
      <c r="R698" s="31">
        <v>194.5</v>
      </c>
      <c r="S698" s="31">
        <v>2641.25</v>
      </c>
      <c r="T698" s="31"/>
      <c r="U698" s="31">
        <v>17.5</v>
      </c>
      <c r="V698" s="31">
        <v>227.5</v>
      </c>
      <c r="W698" s="31">
        <v>194.5</v>
      </c>
      <c r="X698" s="31">
        <v>189.5</v>
      </c>
      <c r="Y698" s="31">
        <v>198</v>
      </c>
      <c r="Z698" s="31">
        <v>177.5</v>
      </c>
      <c r="AA698" s="31">
        <v>210</v>
      </c>
      <c r="AB698" s="31">
        <v>225.5</v>
      </c>
      <c r="AC698" s="31">
        <v>212</v>
      </c>
      <c r="AD698" s="31">
        <v>195.5</v>
      </c>
      <c r="AE698" s="31">
        <v>220</v>
      </c>
      <c r="AF698" s="31">
        <v>185.5</v>
      </c>
      <c r="AG698" s="31">
        <v>192</v>
      </c>
      <c r="AH698" s="31">
        <v>186.5</v>
      </c>
      <c r="AI698" s="31">
        <v>2631.5</v>
      </c>
      <c r="AJ698" s="31"/>
      <c r="AK698" s="31">
        <v>20.5</v>
      </c>
      <c r="AL698" s="31">
        <v>189</v>
      </c>
      <c r="AM698" s="31">
        <v>216.5</v>
      </c>
      <c r="AN698" s="31">
        <v>196</v>
      </c>
      <c r="AO698" s="31">
        <v>198</v>
      </c>
      <c r="AP698" s="31">
        <v>196</v>
      </c>
      <c r="AQ698" s="31">
        <v>172</v>
      </c>
      <c r="AR698" s="31">
        <v>208</v>
      </c>
      <c r="AS698" s="31">
        <v>223.5</v>
      </c>
      <c r="AT698" s="31">
        <v>195.5</v>
      </c>
      <c r="AU698" s="31">
        <v>204.5</v>
      </c>
      <c r="AV698" s="31">
        <v>199.5</v>
      </c>
      <c r="AW698" s="31">
        <v>168</v>
      </c>
      <c r="AX698" s="31">
        <v>195.5</v>
      </c>
      <c r="AY698" s="31">
        <v>2582.5</v>
      </c>
      <c r="AZ698" s="31"/>
      <c r="BA698" s="31">
        <v>21.41</v>
      </c>
      <c r="BB698" s="31">
        <v>205.83</v>
      </c>
      <c r="BC698" s="31">
        <v>200.33</v>
      </c>
      <c r="BD698" s="31">
        <v>198.83</v>
      </c>
      <c r="BE698" s="31">
        <v>194.33</v>
      </c>
      <c r="BF698" s="31"/>
      <c r="BG698">
        <v>2545</v>
      </c>
      <c r="BJ698" s="30">
        <f t="shared" si="67"/>
        <v>2615</v>
      </c>
      <c r="BK698" s="30">
        <f t="shared" si="68"/>
        <v>2614</v>
      </c>
      <c r="BL698" s="30">
        <f t="shared" si="69"/>
        <v>2562</v>
      </c>
      <c r="BN698" s="30">
        <f t="shared" si="70"/>
        <v>0</v>
      </c>
      <c r="BO698" s="30">
        <f t="shared" si="71"/>
        <v>0</v>
      </c>
      <c r="BP698" s="30">
        <f t="shared" si="72"/>
        <v>0</v>
      </c>
    </row>
    <row r="699" spans="1:68" x14ac:dyDescent="0.35">
      <c r="A699" s="26" t="s">
        <v>1457</v>
      </c>
      <c r="B699" t="s">
        <v>3351</v>
      </c>
      <c r="C699" s="25" t="s">
        <v>108</v>
      </c>
      <c r="E699" s="31">
        <v>1</v>
      </c>
      <c r="F699" s="31">
        <v>4</v>
      </c>
      <c r="G699" s="31">
        <v>9</v>
      </c>
      <c r="H699" s="31">
        <v>12.5</v>
      </c>
      <c r="I699" s="31">
        <v>8</v>
      </c>
      <c r="J699" s="31">
        <v>5</v>
      </c>
      <c r="K699" s="31">
        <v>9</v>
      </c>
      <c r="L699" s="31">
        <v>2</v>
      </c>
      <c r="M699" s="31">
        <v>12</v>
      </c>
      <c r="N699" s="31">
        <v>3.5</v>
      </c>
      <c r="O699" s="31">
        <v>0</v>
      </c>
      <c r="P699" s="31">
        <v>0</v>
      </c>
      <c r="Q699" s="31">
        <v>0</v>
      </c>
      <c r="R699" s="31">
        <v>0</v>
      </c>
      <c r="S699" s="31">
        <v>66</v>
      </c>
      <c r="T699" s="31"/>
      <c r="U699" s="31">
        <v>0.5</v>
      </c>
      <c r="V699" s="31">
        <v>8</v>
      </c>
      <c r="W699" s="31">
        <v>3</v>
      </c>
      <c r="X699" s="31">
        <v>11</v>
      </c>
      <c r="Y699" s="31">
        <v>12.5</v>
      </c>
      <c r="Z699" s="31">
        <v>7</v>
      </c>
      <c r="AA699" s="31">
        <v>5</v>
      </c>
      <c r="AB699" s="31">
        <v>9</v>
      </c>
      <c r="AC699" s="31">
        <v>2</v>
      </c>
      <c r="AD699" s="31">
        <v>11</v>
      </c>
      <c r="AE699" s="31">
        <v>0</v>
      </c>
      <c r="AF699" s="31">
        <v>0</v>
      </c>
      <c r="AG699" s="31">
        <v>0</v>
      </c>
      <c r="AH699" s="31">
        <v>0</v>
      </c>
      <c r="AI699" s="31">
        <v>69</v>
      </c>
      <c r="AJ699" s="31"/>
      <c r="AK699" s="31">
        <v>0.5</v>
      </c>
      <c r="AL699" s="31">
        <v>5</v>
      </c>
      <c r="AM699" s="31">
        <v>6</v>
      </c>
      <c r="AN699" s="31">
        <v>3.5</v>
      </c>
      <c r="AO699" s="31">
        <v>10</v>
      </c>
      <c r="AP699" s="31">
        <v>13.5</v>
      </c>
      <c r="AQ699" s="31">
        <v>7</v>
      </c>
      <c r="AR699" s="31">
        <v>5</v>
      </c>
      <c r="AS699" s="31">
        <v>8.5</v>
      </c>
      <c r="AT699" s="31">
        <v>3</v>
      </c>
      <c r="AU699" s="31">
        <v>0</v>
      </c>
      <c r="AV699" s="31">
        <v>0</v>
      </c>
      <c r="AW699" s="31">
        <v>0</v>
      </c>
      <c r="AX699" s="31">
        <v>0</v>
      </c>
      <c r="AY699" s="31">
        <v>62</v>
      </c>
      <c r="AZ699" s="31"/>
      <c r="BA699" s="31">
        <v>0.66</v>
      </c>
      <c r="BB699" s="31">
        <v>5.66</v>
      </c>
      <c r="BC699" s="31">
        <v>6</v>
      </c>
      <c r="BD699" s="31">
        <v>9</v>
      </c>
      <c r="BE699" s="31">
        <v>10.16</v>
      </c>
      <c r="BF699" s="31"/>
      <c r="BG699">
        <v>13538</v>
      </c>
      <c r="BJ699" s="30">
        <f t="shared" si="67"/>
        <v>65</v>
      </c>
      <c r="BK699" s="30">
        <f t="shared" si="68"/>
        <v>68.5</v>
      </c>
      <c r="BL699" s="30">
        <f t="shared" si="69"/>
        <v>61.5</v>
      </c>
      <c r="BN699" s="30">
        <f t="shared" si="70"/>
        <v>0</v>
      </c>
      <c r="BO699" s="30">
        <f t="shared" si="71"/>
        <v>0</v>
      </c>
      <c r="BP699" s="30">
        <f t="shared" si="72"/>
        <v>0</v>
      </c>
    </row>
    <row r="700" spans="1:68" x14ac:dyDescent="0.35">
      <c r="A700" s="26" t="s">
        <v>1459</v>
      </c>
      <c r="B700" t="s">
        <v>3341</v>
      </c>
      <c r="C700" s="25" t="s">
        <v>10</v>
      </c>
      <c r="E700" s="31">
        <v>0.5</v>
      </c>
      <c r="F700" s="31">
        <v>9</v>
      </c>
      <c r="G700" s="31">
        <v>17.5</v>
      </c>
      <c r="H700" s="31">
        <v>11</v>
      </c>
      <c r="I700" s="31">
        <v>12.5</v>
      </c>
      <c r="J700" s="31">
        <v>18.5</v>
      </c>
      <c r="K700" s="31">
        <v>9</v>
      </c>
      <c r="L700" s="31">
        <v>19</v>
      </c>
      <c r="M700" s="31">
        <v>13</v>
      </c>
      <c r="N700" s="31">
        <v>18.5</v>
      </c>
      <c r="O700" s="31">
        <v>20.5</v>
      </c>
      <c r="P700" s="31">
        <v>6.5</v>
      </c>
      <c r="Q700" s="31">
        <v>14</v>
      </c>
      <c r="R700" s="31">
        <v>23</v>
      </c>
      <c r="S700" s="31">
        <v>192.5</v>
      </c>
      <c r="T700" s="31"/>
      <c r="U700" s="31">
        <v>0</v>
      </c>
      <c r="V700" s="31">
        <v>14.5</v>
      </c>
      <c r="W700" s="31">
        <v>8</v>
      </c>
      <c r="X700" s="31">
        <v>18</v>
      </c>
      <c r="Y700" s="31">
        <v>9</v>
      </c>
      <c r="Z700" s="31">
        <v>12</v>
      </c>
      <c r="AA700" s="31">
        <v>18.5</v>
      </c>
      <c r="AB700" s="31">
        <v>11</v>
      </c>
      <c r="AC700" s="31">
        <v>18</v>
      </c>
      <c r="AD700" s="31">
        <v>10.5</v>
      </c>
      <c r="AE700" s="31">
        <v>17.5</v>
      </c>
      <c r="AF700" s="31">
        <v>20</v>
      </c>
      <c r="AG700" s="31">
        <v>6</v>
      </c>
      <c r="AH700" s="31">
        <v>14.5</v>
      </c>
      <c r="AI700" s="31">
        <v>177.5</v>
      </c>
      <c r="AJ700" s="31"/>
      <c r="AK700" s="31">
        <v>0</v>
      </c>
      <c r="AL700" s="31">
        <v>7</v>
      </c>
      <c r="AM700" s="31">
        <v>15.5</v>
      </c>
      <c r="AN700" s="31">
        <v>8.5</v>
      </c>
      <c r="AO700" s="31">
        <v>17</v>
      </c>
      <c r="AP700" s="31">
        <v>8</v>
      </c>
      <c r="AQ700" s="31">
        <v>15.5</v>
      </c>
      <c r="AR700" s="31">
        <v>21</v>
      </c>
      <c r="AS700" s="31">
        <v>13</v>
      </c>
      <c r="AT700" s="31">
        <v>20.5</v>
      </c>
      <c r="AU700" s="31">
        <v>12</v>
      </c>
      <c r="AV700" s="31">
        <v>15.5</v>
      </c>
      <c r="AW700" s="31">
        <v>17</v>
      </c>
      <c r="AX700" s="31">
        <v>5</v>
      </c>
      <c r="AY700" s="31">
        <v>175.5</v>
      </c>
      <c r="AZ700" s="31"/>
      <c r="BA700" s="31">
        <v>0.16</v>
      </c>
      <c r="BB700" s="31">
        <v>10.16</v>
      </c>
      <c r="BC700" s="31">
        <v>13.66</v>
      </c>
      <c r="BD700" s="31">
        <v>12.5</v>
      </c>
      <c r="BE700" s="31">
        <v>12.83</v>
      </c>
      <c r="BF700" s="31"/>
      <c r="BG700">
        <v>12582</v>
      </c>
      <c r="BJ700" s="30">
        <f t="shared" si="67"/>
        <v>192</v>
      </c>
      <c r="BK700" s="30">
        <f t="shared" si="68"/>
        <v>177.5</v>
      </c>
      <c r="BL700" s="30">
        <f t="shared" si="69"/>
        <v>175.5</v>
      </c>
      <c r="BN700" s="30">
        <f t="shared" si="70"/>
        <v>0</v>
      </c>
      <c r="BO700" s="30">
        <f t="shared" si="71"/>
        <v>0</v>
      </c>
      <c r="BP700" s="30">
        <f t="shared" si="72"/>
        <v>0</v>
      </c>
    </row>
    <row r="701" spans="1:68" x14ac:dyDescent="0.35">
      <c r="A701" s="26" t="s">
        <v>1461</v>
      </c>
      <c r="B701" t="s">
        <v>3331</v>
      </c>
      <c r="C701" s="25" t="s">
        <v>10</v>
      </c>
      <c r="E701" s="31">
        <v>3.75</v>
      </c>
      <c r="F701" s="31">
        <v>50</v>
      </c>
      <c r="G701" s="31">
        <v>46</v>
      </c>
      <c r="H701" s="31">
        <v>53.5</v>
      </c>
      <c r="I701" s="31">
        <v>57.5</v>
      </c>
      <c r="J701" s="31">
        <v>56</v>
      </c>
      <c r="K701" s="31">
        <v>62</v>
      </c>
      <c r="L701" s="31">
        <v>57.5</v>
      </c>
      <c r="M701" s="31">
        <v>44</v>
      </c>
      <c r="N701" s="31">
        <v>51</v>
      </c>
      <c r="O701" s="31">
        <v>61.5</v>
      </c>
      <c r="P701" s="31">
        <v>40</v>
      </c>
      <c r="Q701" s="31">
        <v>67.5</v>
      </c>
      <c r="R701" s="31">
        <v>49.5</v>
      </c>
      <c r="S701" s="31">
        <v>699.75</v>
      </c>
      <c r="T701" s="31"/>
      <c r="U701" s="31">
        <v>4.5</v>
      </c>
      <c r="V701" s="31">
        <v>49</v>
      </c>
      <c r="W701" s="31">
        <v>48</v>
      </c>
      <c r="X701" s="31">
        <v>46</v>
      </c>
      <c r="Y701" s="31">
        <v>57.5</v>
      </c>
      <c r="Z701" s="31">
        <v>61.5</v>
      </c>
      <c r="AA701" s="31">
        <v>56</v>
      </c>
      <c r="AB701" s="31">
        <v>64.5</v>
      </c>
      <c r="AC701" s="31">
        <v>55.5</v>
      </c>
      <c r="AD701" s="31">
        <v>43</v>
      </c>
      <c r="AE701" s="31">
        <v>53.5</v>
      </c>
      <c r="AF701" s="31">
        <v>58</v>
      </c>
      <c r="AG701" s="31">
        <v>44</v>
      </c>
      <c r="AH701" s="31">
        <v>59</v>
      </c>
      <c r="AI701" s="31">
        <v>700</v>
      </c>
      <c r="AJ701" s="31"/>
      <c r="AK701" s="31">
        <v>7</v>
      </c>
      <c r="AL701" s="31">
        <v>62.5</v>
      </c>
      <c r="AM701" s="31">
        <v>48</v>
      </c>
      <c r="AN701" s="31">
        <v>47.5</v>
      </c>
      <c r="AO701" s="31">
        <v>41.5</v>
      </c>
      <c r="AP701" s="31">
        <v>55</v>
      </c>
      <c r="AQ701" s="31">
        <v>60.5</v>
      </c>
      <c r="AR701" s="31">
        <v>57</v>
      </c>
      <c r="AS701" s="31">
        <v>64</v>
      </c>
      <c r="AT701" s="31">
        <v>59</v>
      </c>
      <c r="AU701" s="31">
        <v>45</v>
      </c>
      <c r="AV701" s="31">
        <v>50</v>
      </c>
      <c r="AW701" s="31">
        <v>58.5</v>
      </c>
      <c r="AX701" s="31">
        <v>43</v>
      </c>
      <c r="AY701" s="31">
        <v>698.5</v>
      </c>
      <c r="AZ701" s="31"/>
      <c r="BA701" s="31">
        <v>5.08</v>
      </c>
      <c r="BB701" s="31">
        <v>53.83</v>
      </c>
      <c r="BC701" s="31">
        <v>47.33</v>
      </c>
      <c r="BD701" s="31">
        <v>49</v>
      </c>
      <c r="BE701" s="31">
        <v>52.16</v>
      </c>
      <c r="BF701" s="31"/>
      <c r="BG701">
        <v>3737</v>
      </c>
      <c r="BJ701" s="30">
        <f t="shared" si="67"/>
        <v>696</v>
      </c>
      <c r="BK701" s="30">
        <f t="shared" si="68"/>
        <v>695.5</v>
      </c>
      <c r="BL701" s="30">
        <f t="shared" si="69"/>
        <v>691.5</v>
      </c>
      <c r="BN701" s="30">
        <f t="shared" si="70"/>
        <v>0</v>
      </c>
      <c r="BO701" s="30">
        <f t="shared" si="71"/>
        <v>0</v>
      </c>
      <c r="BP701" s="30">
        <f t="shared" si="72"/>
        <v>0</v>
      </c>
    </row>
    <row r="702" spans="1:68" x14ac:dyDescent="0.35">
      <c r="A702" s="26" t="s">
        <v>1463</v>
      </c>
      <c r="B702" t="s">
        <v>3322</v>
      </c>
      <c r="C702" s="25" t="s">
        <v>10</v>
      </c>
      <c r="E702" s="31">
        <v>3.25</v>
      </c>
      <c r="F702" s="31">
        <v>43.5</v>
      </c>
      <c r="G702" s="31">
        <v>38</v>
      </c>
      <c r="H702" s="31">
        <v>30</v>
      </c>
      <c r="I702" s="31">
        <v>41</v>
      </c>
      <c r="J702" s="31">
        <v>40</v>
      </c>
      <c r="K702" s="31">
        <v>34.5</v>
      </c>
      <c r="L702" s="31">
        <v>44</v>
      </c>
      <c r="M702" s="31">
        <v>39</v>
      </c>
      <c r="N702" s="31">
        <v>30</v>
      </c>
      <c r="O702" s="31">
        <v>42</v>
      </c>
      <c r="P702" s="31">
        <v>41.5</v>
      </c>
      <c r="Q702" s="31">
        <v>37</v>
      </c>
      <c r="R702" s="31">
        <v>46</v>
      </c>
      <c r="S702" s="31">
        <v>509.75</v>
      </c>
      <c r="T702" s="31"/>
      <c r="U702" s="31">
        <v>2.25</v>
      </c>
      <c r="V702" s="31">
        <v>38</v>
      </c>
      <c r="W702" s="31">
        <v>40.5</v>
      </c>
      <c r="X702" s="31">
        <v>36.5</v>
      </c>
      <c r="Y702" s="31">
        <v>29.5</v>
      </c>
      <c r="Z702" s="31">
        <v>41.5</v>
      </c>
      <c r="AA702" s="31">
        <v>39</v>
      </c>
      <c r="AB702" s="31">
        <v>35.5</v>
      </c>
      <c r="AC702" s="31">
        <v>45.5</v>
      </c>
      <c r="AD702" s="31">
        <v>38.5</v>
      </c>
      <c r="AE702" s="31">
        <v>31.5</v>
      </c>
      <c r="AF702" s="31">
        <v>41.5</v>
      </c>
      <c r="AG702" s="31">
        <v>44</v>
      </c>
      <c r="AH702" s="31">
        <v>35</v>
      </c>
      <c r="AI702" s="31">
        <v>498.75</v>
      </c>
      <c r="AJ702" s="31"/>
      <c r="AK702" s="31">
        <v>1</v>
      </c>
      <c r="AL702" s="31">
        <v>40.5</v>
      </c>
      <c r="AM702" s="31">
        <v>38</v>
      </c>
      <c r="AN702" s="31">
        <v>43</v>
      </c>
      <c r="AO702" s="31">
        <v>36.5</v>
      </c>
      <c r="AP702" s="31">
        <v>33.5</v>
      </c>
      <c r="AQ702" s="31">
        <v>42.5</v>
      </c>
      <c r="AR702" s="31">
        <v>39.5</v>
      </c>
      <c r="AS702" s="31">
        <v>34.5</v>
      </c>
      <c r="AT702" s="31">
        <v>43.5</v>
      </c>
      <c r="AU702" s="31">
        <v>40.5</v>
      </c>
      <c r="AV702" s="31">
        <v>27.5</v>
      </c>
      <c r="AW702" s="31">
        <v>39</v>
      </c>
      <c r="AX702" s="31">
        <v>44</v>
      </c>
      <c r="AY702" s="31">
        <v>503.5</v>
      </c>
      <c r="AZ702" s="31"/>
      <c r="BA702" s="31">
        <v>2.16</v>
      </c>
      <c r="BB702" s="31">
        <v>40.659999999999997</v>
      </c>
      <c r="BC702" s="31">
        <v>38.83</v>
      </c>
      <c r="BD702" s="31">
        <v>36.5</v>
      </c>
      <c r="BE702" s="31">
        <v>35.659999999999997</v>
      </c>
      <c r="BF702" s="31"/>
      <c r="BG702">
        <v>12785</v>
      </c>
      <c r="BJ702" s="30">
        <f t="shared" si="67"/>
        <v>506.5</v>
      </c>
      <c r="BK702" s="30">
        <f t="shared" si="68"/>
        <v>496.5</v>
      </c>
      <c r="BL702" s="30">
        <f t="shared" si="69"/>
        <v>502.5</v>
      </c>
      <c r="BN702" s="30">
        <f t="shared" si="70"/>
        <v>0</v>
      </c>
      <c r="BO702" s="30">
        <f t="shared" si="71"/>
        <v>0</v>
      </c>
      <c r="BP702" s="30">
        <f t="shared" si="72"/>
        <v>0</v>
      </c>
    </row>
    <row r="703" spans="1:68" x14ac:dyDescent="0.35">
      <c r="A703" s="26" t="s">
        <v>1465</v>
      </c>
      <c r="B703" t="s">
        <v>3312</v>
      </c>
      <c r="C703" s="25" t="s">
        <v>108</v>
      </c>
      <c r="E703" s="31">
        <v>1</v>
      </c>
      <c r="F703" s="31">
        <v>9</v>
      </c>
      <c r="G703" s="31">
        <v>9</v>
      </c>
      <c r="H703" s="31">
        <v>7</v>
      </c>
      <c r="I703" s="31">
        <v>7</v>
      </c>
      <c r="J703" s="31">
        <v>9</v>
      </c>
      <c r="K703" s="31">
        <v>14.5</v>
      </c>
      <c r="L703" s="31">
        <v>5</v>
      </c>
      <c r="M703" s="31">
        <v>10.5</v>
      </c>
      <c r="N703" s="31">
        <v>8</v>
      </c>
      <c r="O703" s="31">
        <v>0</v>
      </c>
      <c r="P703" s="31">
        <v>0</v>
      </c>
      <c r="Q703" s="31">
        <v>0</v>
      </c>
      <c r="R703" s="31">
        <v>0</v>
      </c>
      <c r="S703" s="31">
        <v>80</v>
      </c>
      <c r="T703" s="31"/>
      <c r="U703" s="31">
        <v>0</v>
      </c>
      <c r="V703" s="31">
        <v>12</v>
      </c>
      <c r="W703" s="31">
        <v>8</v>
      </c>
      <c r="X703" s="31">
        <v>8</v>
      </c>
      <c r="Y703" s="31">
        <v>8</v>
      </c>
      <c r="Z703" s="31">
        <v>9</v>
      </c>
      <c r="AA703" s="31">
        <v>10</v>
      </c>
      <c r="AB703" s="31">
        <v>14</v>
      </c>
      <c r="AC703" s="31">
        <v>6</v>
      </c>
      <c r="AD703" s="31">
        <v>11</v>
      </c>
      <c r="AE703" s="31">
        <v>0</v>
      </c>
      <c r="AF703" s="31">
        <v>0</v>
      </c>
      <c r="AG703" s="31">
        <v>0</v>
      </c>
      <c r="AH703" s="31">
        <v>0</v>
      </c>
      <c r="AI703" s="31">
        <v>86</v>
      </c>
      <c r="AJ703" s="31"/>
      <c r="AK703" s="31">
        <v>1</v>
      </c>
      <c r="AL703" s="31">
        <v>7</v>
      </c>
      <c r="AM703" s="31">
        <v>12</v>
      </c>
      <c r="AN703" s="31">
        <v>8.5</v>
      </c>
      <c r="AO703" s="31">
        <v>11</v>
      </c>
      <c r="AP703" s="31">
        <v>9</v>
      </c>
      <c r="AQ703" s="31">
        <v>9.5</v>
      </c>
      <c r="AR703" s="31">
        <v>10</v>
      </c>
      <c r="AS703" s="31">
        <v>17</v>
      </c>
      <c r="AT703" s="31">
        <v>7</v>
      </c>
      <c r="AU703" s="31">
        <v>0</v>
      </c>
      <c r="AV703" s="31">
        <v>0</v>
      </c>
      <c r="AW703" s="31">
        <v>0</v>
      </c>
      <c r="AX703" s="31">
        <v>0</v>
      </c>
      <c r="AY703" s="31">
        <v>92</v>
      </c>
      <c r="AZ703" s="31"/>
      <c r="BA703" s="31">
        <v>0.66</v>
      </c>
      <c r="BB703" s="31">
        <v>9.33</v>
      </c>
      <c r="BC703" s="31">
        <v>9.66</v>
      </c>
      <c r="BD703" s="31">
        <v>7.83</v>
      </c>
      <c r="BE703" s="31">
        <v>8.66</v>
      </c>
      <c r="BF703" s="31"/>
      <c r="BG703">
        <v>1754</v>
      </c>
      <c r="BJ703" s="30">
        <f t="shared" si="67"/>
        <v>79</v>
      </c>
      <c r="BK703" s="30">
        <f t="shared" si="68"/>
        <v>86</v>
      </c>
      <c r="BL703" s="30">
        <f t="shared" si="69"/>
        <v>91</v>
      </c>
      <c r="BN703" s="30">
        <f t="shared" si="70"/>
        <v>0</v>
      </c>
      <c r="BO703" s="30">
        <f t="shared" si="71"/>
        <v>0</v>
      </c>
      <c r="BP703" s="30">
        <f t="shared" si="72"/>
        <v>0</v>
      </c>
    </row>
    <row r="704" spans="1:68" x14ac:dyDescent="0.35">
      <c r="A704" s="26" t="s">
        <v>1468</v>
      </c>
      <c r="B704" t="s">
        <v>3303</v>
      </c>
      <c r="C704" s="25" t="s">
        <v>108</v>
      </c>
      <c r="E704" s="31">
        <v>0.75</v>
      </c>
      <c r="F704" s="31">
        <v>6</v>
      </c>
      <c r="G704" s="31">
        <v>10</v>
      </c>
      <c r="H704" s="31">
        <v>7.5</v>
      </c>
      <c r="I704" s="31">
        <v>9</v>
      </c>
      <c r="J704" s="31">
        <v>9</v>
      </c>
      <c r="K704" s="31">
        <v>13</v>
      </c>
      <c r="L704" s="31">
        <v>15</v>
      </c>
      <c r="M704" s="31">
        <v>8</v>
      </c>
      <c r="N704" s="31">
        <v>10</v>
      </c>
      <c r="O704" s="31">
        <v>0</v>
      </c>
      <c r="P704" s="31">
        <v>0</v>
      </c>
      <c r="Q704" s="31">
        <v>0</v>
      </c>
      <c r="R704" s="31">
        <v>0</v>
      </c>
      <c r="S704" s="31">
        <v>88.25</v>
      </c>
      <c r="T704" s="31"/>
      <c r="U704" s="31">
        <v>1</v>
      </c>
      <c r="V704" s="31">
        <v>8</v>
      </c>
      <c r="W704" s="31">
        <v>6.5</v>
      </c>
      <c r="X704" s="31">
        <v>11</v>
      </c>
      <c r="Y704" s="31">
        <v>7.5</v>
      </c>
      <c r="Z704" s="31">
        <v>9</v>
      </c>
      <c r="AA704" s="31">
        <v>9.5</v>
      </c>
      <c r="AB704" s="31">
        <v>13</v>
      </c>
      <c r="AC704" s="31">
        <v>14</v>
      </c>
      <c r="AD704" s="31">
        <v>9.5</v>
      </c>
      <c r="AE704" s="31">
        <v>0</v>
      </c>
      <c r="AF704" s="31">
        <v>0</v>
      </c>
      <c r="AG704" s="31">
        <v>0</v>
      </c>
      <c r="AH704" s="31">
        <v>0</v>
      </c>
      <c r="AI704" s="31">
        <v>89</v>
      </c>
      <c r="AJ704" s="31"/>
      <c r="AK704" s="31">
        <v>0.5</v>
      </c>
      <c r="AL704" s="31">
        <v>9</v>
      </c>
      <c r="AM704" s="31">
        <v>8</v>
      </c>
      <c r="AN704" s="31">
        <v>10</v>
      </c>
      <c r="AO704" s="31">
        <v>11</v>
      </c>
      <c r="AP704" s="31">
        <v>7.5</v>
      </c>
      <c r="AQ704" s="31">
        <v>12</v>
      </c>
      <c r="AR704" s="31">
        <v>7</v>
      </c>
      <c r="AS704" s="31">
        <v>13</v>
      </c>
      <c r="AT704" s="31">
        <v>13</v>
      </c>
      <c r="AU704" s="31">
        <v>0</v>
      </c>
      <c r="AV704" s="31">
        <v>0</v>
      </c>
      <c r="AW704" s="31">
        <v>0</v>
      </c>
      <c r="AX704" s="31">
        <v>0</v>
      </c>
      <c r="AY704" s="31">
        <v>91</v>
      </c>
      <c r="AZ704" s="31"/>
      <c r="BA704" s="31">
        <v>0.75</v>
      </c>
      <c r="BB704" s="31">
        <v>7.66</v>
      </c>
      <c r="BC704" s="31">
        <v>8.16</v>
      </c>
      <c r="BD704" s="31">
        <v>9.5</v>
      </c>
      <c r="BE704" s="31">
        <v>9.16</v>
      </c>
      <c r="BF704" s="31"/>
      <c r="BG704">
        <v>12116</v>
      </c>
      <c r="BJ704" s="30">
        <f t="shared" si="67"/>
        <v>87.5</v>
      </c>
      <c r="BK704" s="30">
        <f t="shared" si="68"/>
        <v>88</v>
      </c>
      <c r="BL704" s="30">
        <f t="shared" si="69"/>
        <v>90.5</v>
      </c>
      <c r="BN704" s="30">
        <f t="shared" si="70"/>
        <v>0</v>
      </c>
      <c r="BO704" s="30">
        <f t="shared" si="71"/>
        <v>0</v>
      </c>
      <c r="BP704" s="30">
        <f t="shared" si="72"/>
        <v>0</v>
      </c>
    </row>
    <row r="705" spans="1:68" x14ac:dyDescent="0.35">
      <c r="A705" s="26" t="s">
        <v>1470</v>
      </c>
      <c r="B705" t="s">
        <v>3294</v>
      </c>
      <c r="C705" s="25" t="s">
        <v>119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231</v>
      </c>
      <c r="P705" s="31">
        <v>202</v>
      </c>
      <c r="Q705" s="31">
        <v>254</v>
      </c>
      <c r="R705" s="31">
        <v>217.5</v>
      </c>
      <c r="S705" s="31">
        <v>904.5</v>
      </c>
      <c r="T705" s="31"/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0</v>
      </c>
      <c r="AE705" s="31">
        <v>234</v>
      </c>
      <c r="AF705" s="31">
        <v>219</v>
      </c>
      <c r="AG705" s="31">
        <v>193.5</v>
      </c>
      <c r="AH705" s="31">
        <v>241.5</v>
      </c>
      <c r="AI705" s="31">
        <v>888</v>
      </c>
      <c r="AJ705" s="31"/>
      <c r="AK705" s="31">
        <v>0</v>
      </c>
      <c r="AL705" s="31">
        <v>0</v>
      </c>
      <c r="AM705" s="31">
        <v>0</v>
      </c>
      <c r="AN705" s="31">
        <v>0</v>
      </c>
      <c r="AO705" s="31">
        <v>0</v>
      </c>
      <c r="AP705" s="31">
        <v>0</v>
      </c>
      <c r="AQ705" s="31">
        <v>0</v>
      </c>
      <c r="AR705" s="31">
        <v>0</v>
      </c>
      <c r="AS705" s="31">
        <v>0</v>
      </c>
      <c r="AT705" s="31">
        <v>0</v>
      </c>
      <c r="AU705" s="31">
        <v>234.5</v>
      </c>
      <c r="AV705" s="31">
        <v>218.5</v>
      </c>
      <c r="AW705" s="31">
        <v>208</v>
      </c>
      <c r="AX705" s="31">
        <v>177</v>
      </c>
      <c r="AY705" s="31">
        <v>838</v>
      </c>
      <c r="AZ705" s="31"/>
      <c r="BA705" s="31">
        <v>0</v>
      </c>
      <c r="BB705" s="31">
        <v>0</v>
      </c>
      <c r="BC705" s="31">
        <v>0</v>
      </c>
      <c r="BD705" s="31">
        <v>0</v>
      </c>
      <c r="BE705" s="31">
        <v>0</v>
      </c>
      <c r="BF705" s="31"/>
      <c r="BG705">
        <v>11819</v>
      </c>
      <c r="BJ705" s="30">
        <f t="shared" si="67"/>
        <v>904.5</v>
      </c>
      <c r="BK705" s="30">
        <f t="shared" si="68"/>
        <v>888</v>
      </c>
      <c r="BL705" s="30">
        <f t="shared" si="69"/>
        <v>838</v>
      </c>
      <c r="BN705" s="30">
        <f t="shared" si="70"/>
        <v>0</v>
      </c>
      <c r="BO705" s="30">
        <f t="shared" si="71"/>
        <v>0</v>
      </c>
      <c r="BP705" s="30">
        <f t="shared" si="72"/>
        <v>0</v>
      </c>
    </row>
    <row r="706" spans="1:68" x14ac:dyDescent="0.35">
      <c r="A706" s="26" t="s">
        <v>1472</v>
      </c>
      <c r="B706" t="s">
        <v>3289</v>
      </c>
      <c r="C706" s="25" t="s">
        <v>10</v>
      </c>
      <c r="E706" s="31">
        <v>9.75</v>
      </c>
      <c r="F706" s="31">
        <v>83.5</v>
      </c>
      <c r="G706" s="31">
        <v>87.5</v>
      </c>
      <c r="H706" s="31">
        <v>102</v>
      </c>
      <c r="I706" s="31">
        <v>104</v>
      </c>
      <c r="J706" s="31">
        <v>111</v>
      </c>
      <c r="K706" s="31">
        <v>120</v>
      </c>
      <c r="L706" s="31">
        <v>110.5</v>
      </c>
      <c r="M706" s="31">
        <v>117.5</v>
      </c>
      <c r="N706" s="31">
        <v>89</v>
      </c>
      <c r="O706" s="31">
        <v>117</v>
      </c>
      <c r="P706" s="31">
        <v>105</v>
      </c>
      <c r="Q706" s="31">
        <v>89.5</v>
      </c>
      <c r="R706" s="31">
        <v>101</v>
      </c>
      <c r="S706" s="31">
        <v>1347.25</v>
      </c>
      <c r="T706" s="31"/>
      <c r="U706" s="31">
        <v>11.25</v>
      </c>
      <c r="V706" s="31">
        <v>108.5</v>
      </c>
      <c r="W706" s="31">
        <v>80</v>
      </c>
      <c r="X706" s="31">
        <v>90</v>
      </c>
      <c r="Y706" s="31">
        <v>101.5</v>
      </c>
      <c r="Z706" s="31">
        <v>104.5</v>
      </c>
      <c r="AA706" s="31">
        <v>115</v>
      </c>
      <c r="AB706" s="31">
        <v>129</v>
      </c>
      <c r="AC706" s="31">
        <v>113</v>
      </c>
      <c r="AD706" s="31">
        <v>114</v>
      </c>
      <c r="AE706" s="31">
        <v>89</v>
      </c>
      <c r="AF706" s="31">
        <v>116.5</v>
      </c>
      <c r="AG706" s="31">
        <v>94</v>
      </c>
      <c r="AH706" s="31">
        <v>94.5</v>
      </c>
      <c r="AI706" s="31">
        <v>1360.75</v>
      </c>
      <c r="AJ706" s="31"/>
      <c r="AK706" s="31">
        <v>11.5</v>
      </c>
      <c r="AL706" s="31">
        <v>105</v>
      </c>
      <c r="AM706" s="31">
        <v>101.5</v>
      </c>
      <c r="AN706" s="31">
        <v>78.5</v>
      </c>
      <c r="AO706" s="31">
        <v>97</v>
      </c>
      <c r="AP706" s="31">
        <v>108</v>
      </c>
      <c r="AQ706" s="31">
        <v>99.5</v>
      </c>
      <c r="AR706" s="31">
        <v>108</v>
      </c>
      <c r="AS706" s="31">
        <v>123.5</v>
      </c>
      <c r="AT706" s="31">
        <v>106</v>
      </c>
      <c r="AU706" s="31">
        <v>113.5</v>
      </c>
      <c r="AV706" s="31">
        <v>91.5</v>
      </c>
      <c r="AW706" s="31">
        <v>108</v>
      </c>
      <c r="AX706" s="31">
        <v>93</v>
      </c>
      <c r="AY706" s="31">
        <v>1344.5</v>
      </c>
      <c r="AZ706" s="31"/>
      <c r="BA706" s="31">
        <v>10.83</v>
      </c>
      <c r="BB706" s="31">
        <v>99</v>
      </c>
      <c r="BC706" s="31">
        <v>89.66</v>
      </c>
      <c r="BD706" s="31">
        <v>90.16</v>
      </c>
      <c r="BE706" s="31">
        <v>100.83</v>
      </c>
      <c r="BF706" s="31"/>
      <c r="BG706">
        <v>3646</v>
      </c>
      <c r="BJ706" s="30">
        <f t="shared" si="67"/>
        <v>1337.5</v>
      </c>
      <c r="BK706" s="30">
        <f t="shared" si="68"/>
        <v>1349.5</v>
      </c>
      <c r="BL706" s="30">
        <f t="shared" si="69"/>
        <v>1333</v>
      </c>
      <c r="BN706" s="30">
        <f t="shared" si="70"/>
        <v>0</v>
      </c>
      <c r="BO706" s="30">
        <f t="shared" si="71"/>
        <v>0</v>
      </c>
      <c r="BP706" s="30">
        <f t="shared" si="72"/>
        <v>0</v>
      </c>
    </row>
    <row r="707" spans="1:68" x14ac:dyDescent="0.35">
      <c r="A707" s="26" t="s">
        <v>1474</v>
      </c>
      <c r="B707" t="s">
        <v>3280</v>
      </c>
      <c r="C707" s="25" t="s">
        <v>10</v>
      </c>
      <c r="E707" s="31">
        <v>6.5</v>
      </c>
      <c r="F707" s="31">
        <v>48</v>
      </c>
      <c r="G707" s="31">
        <v>64</v>
      </c>
      <c r="H707" s="31">
        <v>56.5</v>
      </c>
      <c r="I707" s="31">
        <v>55</v>
      </c>
      <c r="J707" s="31">
        <v>59.5</v>
      </c>
      <c r="K707" s="31">
        <v>77</v>
      </c>
      <c r="L707" s="31">
        <v>70.5</v>
      </c>
      <c r="M707" s="31">
        <v>63</v>
      </c>
      <c r="N707" s="31">
        <v>62.5</v>
      </c>
      <c r="O707" s="31">
        <v>56.5</v>
      </c>
      <c r="P707" s="31">
        <v>62.5</v>
      </c>
      <c r="Q707" s="31">
        <v>57.5</v>
      </c>
      <c r="R707" s="31">
        <v>73</v>
      </c>
      <c r="S707" s="31">
        <v>812</v>
      </c>
      <c r="T707" s="31"/>
      <c r="U707" s="31">
        <v>7.75</v>
      </c>
      <c r="V707" s="31">
        <v>42.5</v>
      </c>
      <c r="W707" s="31">
        <v>50</v>
      </c>
      <c r="X707" s="31">
        <v>65</v>
      </c>
      <c r="Y707" s="31">
        <v>59</v>
      </c>
      <c r="Z707" s="31">
        <v>56</v>
      </c>
      <c r="AA707" s="31">
        <v>60.5</v>
      </c>
      <c r="AB707" s="31">
        <v>75</v>
      </c>
      <c r="AC707" s="31">
        <v>65.5</v>
      </c>
      <c r="AD707" s="31">
        <v>64.5</v>
      </c>
      <c r="AE707" s="31">
        <v>62</v>
      </c>
      <c r="AF707" s="31">
        <v>58</v>
      </c>
      <c r="AG707" s="31">
        <v>59.5</v>
      </c>
      <c r="AH707" s="31">
        <v>57</v>
      </c>
      <c r="AI707" s="31">
        <v>782.25</v>
      </c>
      <c r="AJ707" s="31"/>
      <c r="AK707" s="31">
        <v>5.25</v>
      </c>
      <c r="AL707" s="31">
        <v>55</v>
      </c>
      <c r="AM707" s="31">
        <v>45.5</v>
      </c>
      <c r="AN707" s="31">
        <v>49.5</v>
      </c>
      <c r="AO707" s="31">
        <v>63</v>
      </c>
      <c r="AP707" s="31">
        <v>62</v>
      </c>
      <c r="AQ707" s="31">
        <v>61</v>
      </c>
      <c r="AR707" s="31">
        <v>61.5</v>
      </c>
      <c r="AS707" s="31">
        <v>75.5</v>
      </c>
      <c r="AT707" s="31">
        <v>64</v>
      </c>
      <c r="AU707" s="31">
        <v>62.5</v>
      </c>
      <c r="AV707" s="31">
        <v>59.5</v>
      </c>
      <c r="AW707" s="31">
        <v>54.5</v>
      </c>
      <c r="AX707" s="31">
        <v>60</v>
      </c>
      <c r="AY707" s="31">
        <v>778.75</v>
      </c>
      <c r="AZ707" s="31"/>
      <c r="BA707" s="31">
        <v>6.5</v>
      </c>
      <c r="BB707" s="31">
        <v>48.5</v>
      </c>
      <c r="BC707" s="31">
        <v>53.16</v>
      </c>
      <c r="BD707" s="31">
        <v>57</v>
      </c>
      <c r="BE707" s="31">
        <v>59</v>
      </c>
      <c r="BF707" s="31"/>
      <c r="BG707">
        <v>11661</v>
      </c>
      <c r="BJ707" s="30">
        <f t="shared" si="67"/>
        <v>805.5</v>
      </c>
      <c r="BK707" s="30">
        <f t="shared" si="68"/>
        <v>774.5</v>
      </c>
      <c r="BL707" s="30">
        <f t="shared" si="69"/>
        <v>773.5</v>
      </c>
      <c r="BN707" s="30">
        <f t="shared" si="70"/>
        <v>0</v>
      </c>
      <c r="BO707" s="30">
        <f t="shared" si="71"/>
        <v>0</v>
      </c>
      <c r="BP707" s="30">
        <f t="shared" si="72"/>
        <v>0</v>
      </c>
    </row>
    <row r="708" spans="1:68" x14ac:dyDescent="0.35">
      <c r="A708" s="26" t="s">
        <v>1476</v>
      </c>
      <c r="B708" t="s">
        <v>3269</v>
      </c>
      <c r="C708" s="25" t="s">
        <v>10</v>
      </c>
      <c r="E708" s="31">
        <v>4.25</v>
      </c>
      <c r="F708" s="31">
        <v>28.5</v>
      </c>
      <c r="G708" s="31">
        <v>34</v>
      </c>
      <c r="H708" s="31">
        <v>33</v>
      </c>
      <c r="I708" s="31">
        <v>35</v>
      </c>
      <c r="J708" s="31">
        <v>51.5</v>
      </c>
      <c r="K708" s="31">
        <v>44</v>
      </c>
      <c r="L708" s="31">
        <v>46</v>
      </c>
      <c r="M708" s="31">
        <v>50.5</v>
      </c>
      <c r="N708" s="31">
        <v>42</v>
      </c>
      <c r="O708" s="31">
        <v>38</v>
      </c>
      <c r="P708" s="31">
        <v>42.5</v>
      </c>
      <c r="Q708" s="31">
        <v>50.5</v>
      </c>
      <c r="R708" s="31">
        <v>31.5</v>
      </c>
      <c r="S708" s="31">
        <v>531.25</v>
      </c>
      <c r="T708" s="31"/>
      <c r="U708" s="31">
        <v>7</v>
      </c>
      <c r="V708" s="31">
        <v>55.5</v>
      </c>
      <c r="W708" s="31">
        <v>29</v>
      </c>
      <c r="X708" s="31">
        <v>36.5</v>
      </c>
      <c r="Y708" s="31">
        <v>34.5</v>
      </c>
      <c r="Z708" s="31">
        <v>34</v>
      </c>
      <c r="AA708" s="31">
        <v>53.5</v>
      </c>
      <c r="AB708" s="31">
        <v>47</v>
      </c>
      <c r="AC708" s="31">
        <v>47.5</v>
      </c>
      <c r="AD708" s="31">
        <v>48.5</v>
      </c>
      <c r="AE708" s="31">
        <v>45</v>
      </c>
      <c r="AF708" s="31">
        <v>38.5</v>
      </c>
      <c r="AG708" s="31">
        <v>40</v>
      </c>
      <c r="AH708" s="31">
        <v>49</v>
      </c>
      <c r="AI708" s="31">
        <v>565.5</v>
      </c>
      <c r="AJ708" s="31"/>
      <c r="AK708" s="31">
        <v>6.75</v>
      </c>
      <c r="AL708" s="31">
        <v>42</v>
      </c>
      <c r="AM708" s="31">
        <v>54</v>
      </c>
      <c r="AN708" s="31">
        <v>29</v>
      </c>
      <c r="AO708" s="31">
        <v>37</v>
      </c>
      <c r="AP708" s="31">
        <v>38.5</v>
      </c>
      <c r="AQ708" s="31">
        <v>32</v>
      </c>
      <c r="AR708" s="31">
        <v>55.5</v>
      </c>
      <c r="AS708" s="31">
        <v>50</v>
      </c>
      <c r="AT708" s="31">
        <v>47.5</v>
      </c>
      <c r="AU708" s="31">
        <v>48.5</v>
      </c>
      <c r="AV708" s="31">
        <v>44</v>
      </c>
      <c r="AW708" s="31">
        <v>38.5</v>
      </c>
      <c r="AX708" s="31">
        <v>39</v>
      </c>
      <c r="AY708" s="31">
        <v>562.25</v>
      </c>
      <c r="AZ708" s="31"/>
      <c r="BA708" s="31">
        <v>6</v>
      </c>
      <c r="BB708" s="31">
        <v>42</v>
      </c>
      <c r="BC708" s="31">
        <v>39</v>
      </c>
      <c r="BD708" s="31">
        <v>32.83</v>
      </c>
      <c r="BE708" s="31">
        <v>35.5</v>
      </c>
      <c r="BF708" s="31"/>
      <c r="BG708">
        <v>10387</v>
      </c>
      <c r="BJ708" s="30">
        <f t="shared" si="67"/>
        <v>527</v>
      </c>
      <c r="BK708" s="30">
        <f t="shared" si="68"/>
        <v>558.5</v>
      </c>
      <c r="BL708" s="30">
        <f t="shared" si="69"/>
        <v>555.5</v>
      </c>
      <c r="BN708" s="30">
        <f t="shared" si="70"/>
        <v>0</v>
      </c>
      <c r="BO708" s="30">
        <f t="shared" si="71"/>
        <v>0</v>
      </c>
      <c r="BP708" s="30">
        <f t="shared" si="72"/>
        <v>0</v>
      </c>
    </row>
    <row r="709" spans="1:68" x14ac:dyDescent="0.35">
      <c r="A709" s="26" t="s">
        <v>1478</v>
      </c>
      <c r="B709" t="s">
        <v>3261</v>
      </c>
      <c r="C709" s="25" t="s">
        <v>10</v>
      </c>
      <c r="E709" s="31">
        <v>6</v>
      </c>
      <c r="F709" s="31">
        <v>96</v>
      </c>
      <c r="G709" s="31">
        <v>107.5</v>
      </c>
      <c r="H709" s="31">
        <v>104.5</v>
      </c>
      <c r="I709" s="31">
        <v>93</v>
      </c>
      <c r="J709" s="31">
        <v>110</v>
      </c>
      <c r="K709" s="31">
        <v>122</v>
      </c>
      <c r="L709" s="31">
        <v>140.5</v>
      </c>
      <c r="M709" s="31">
        <v>133.5</v>
      </c>
      <c r="N709" s="31">
        <v>131</v>
      </c>
      <c r="O709" s="31">
        <v>180.5</v>
      </c>
      <c r="P709" s="31">
        <v>141.5</v>
      </c>
      <c r="Q709" s="31">
        <v>141.5</v>
      </c>
      <c r="R709" s="31">
        <v>146</v>
      </c>
      <c r="S709" s="31">
        <v>1653.5</v>
      </c>
      <c r="T709" s="31"/>
      <c r="U709" s="31">
        <v>4.75</v>
      </c>
      <c r="V709" s="31">
        <v>90</v>
      </c>
      <c r="W709" s="31">
        <v>109</v>
      </c>
      <c r="X709" s="31">
        <v>108</v>
      </c>
      <c r="Y709" s="31">
        <v>111.5</v>
      </c>
      <c r="Z709" s="31">
        <v>100</v>
      </c>
      <c r="AA709" s="31">
        <v>111</v>
      </c>
      <c r="AB709" s="31">
        <v>117</v>
      </c>
      <c r="AC709" s="31">
        <v>140.5</v>
      </c>
      <c r="AD709" s="31">
        <v>130.5</v>
      </c>
      <c r="AE709" s="31">
        <v>131</v>
      </c>
      <c r="AF709" s="31">
        <v>179.5</v>
      </c>
      <c r="AG709" s="31">
        <v>134.5</v>
      </c>
      <c r="AH709" s="31">
        <v>132.5</v>
      </c>
      <c r="AI709" s="31">
        <v>1599.75</v>
      </c>
      <c r="AJ709" s="31"/>
      <c r="AK709" s="31">
        <v>7.5</v>
      </c>
      <c r="AL709" s="31">
        <v>110.5</v>
      </c>
      <c r="AM709" s="31">
        <v>92</v>
      </c>
      <c r="AN709" s="31">
        <v>108</v>
      </c>
      <c r="AO709" s="31">
        <v>111.5</v>
      </c>
      <c r="AP709" s="31">
        <v>111</v>
      </c>
      <c r="AQ709" s="31">
        <v>97.5</v>
      </c>
      <c r="AR709" s="31">
        <v>112</v>
      </c>
      <c r="AS709" s="31">
        <v>112.5</v>
      </c>
      <c r="AT709" s="31">
        <v>138.5</v>
      </c>
      <c r="AU709" s="31">
        <v>131</v>
      </c>
      <c r="AV709" s="31">
        <v>130</v>
      </c>
      <c r="AW709" s="31">
        <v>173</v>
      </c>
      <c r="AX709" s="31">
        <v>121</v>
      </c>
      <c r="AY709" s="31">
        <v>1556</v>
      </c>
      <c r="AZ709" s="31"/>
      <c r="BA709" s="31">
        <v>6.08</v>
      </c>
      <c r="BB709" s="31">
        <v>98.83</v>
      </c>
      <c r="BC709" s="31">
        <v>102.83</v>
      </c>
      <c r="BD709" s="31">
        <v>106.83</v>
      </c>
      <c r="BE709" s="31">
        <v>105.33</v>
      </c>
      <c r="BF709" s="31"/>
      <c r="BG709">
        <v>3207</v>
      </c>
      <c r="BJ709" s="30">
        <f t="shared" si="67"/>
        <v>1647.5</v>
      </c>
      <c r="BK709" s="30">
        <f t="shared" si="68"/>
        <v>1595</v>
      </c>
      <c r="BL709" s="30">
        <f t="shared" si="69"/>
        <v>1548.5</v>
      </c>
      <c r="BN709" s="30">
        <f t="shared" si="70"/>
        <v>0</v>
      </c>
      <c r="BO709" s="30">
        <f t="shared" si="71"/>
        <v>0</v>
      </c>
      <c r="BP709" s="30">
        <f t="shared" si="72"/>
        <v>0</v>
      </c>
    </row>
    <row r="710" spans="1:68" x14ac:dyDescent="0.35">
      <c r="A710" s="26" t="s">
        <v>1480</v>
      </c>
      <c r="B710" t="s">
        <v>3252</v>
      </c>
      <c r="C710" s="25" t="s">
        <v>10</v>
      </c>
      <c r="E710" s="31">
        <v>9</v>
      </c>
      <c r="F710" s="31">
        <v>131.5</v>
      </c>
      <c r="G710" s="31">
        <v>116</v>
      </c>
      <c r="H710" s="31">
        <v>103.5</v>
      </c>
      <c r="I710" s="31">
        <v>108.5</v>
      </c>
      <c r="J710" s="31">
        <v>111.5</v>
      </c>
      <c r="K710" s="31">
        <v>115.5</v>
      </c>
      <c r="L710" s="31">
        <v>114.5</v>
      </c>
      <c r="M710" s="31">
        <v>106</v>
      </c>
      <c r="N710" s="31">
        <v>108</v>
      </c>
      <c r="O710" s="31">
        <v>128</v>
      </c>
      <c r="P710" s="31">
        <v>111</v>
      </c>
      <c r="Q710" s="31">
        <v>116.5</v>
      </c>
      <c r="R710" s="31">
        <v>126.5</v>
      </c>
      <c r="S710" s="31">
        <v>1506</v>
      </c>
      <c r="T710" s="31"/>
      <c r="U710" s="31">
        <v>12</v>
      </c>
      <c r="V710" s="31">
        <v>92</v>
      </c>
      <c r="W710" s="31">
        <v>129</v>
      </c>
      <c r="X710" s="31">
        <v>124.5</v>
      </c>
      <c r="Y710" s="31">
        <v>103.5</v>
      </c>
      <c r="Z710" s="31">
        <v>108.5</v>
      </c>
      <c r="AA710" s="31">
        <v>113</v>
      </c>
      <c r="AB710" s="31">
        <v>117.5</v>
      </c>
      <c r="AC710" s="31">
        <v>113.5</v>
      </c>
      <c r="AD710" s="31">
        <v>100</v>
      </c>
      <c r="AE710" s="31">
        <v>108.5</v>
      </c>
      <c r="AF710" s="31">
        <v>133.5</v>
      </c>
      <c r="AG710" s="31">
        <v>107.5</v>
      </c>
      <c r="AH710" s="31">
        <v>119.5</v>
      </c>
      <c r="AI710" s="31">
        <v>1482.5</v>
      </c>
      <c r="AJ710" s="31"/>
      <c r="AK710" s="31">
        <v>12</v>
      </c>
      <c r="AL710" s="31">
        <v>90</v>
      </c>
      <c r="AM710" s="31">
        <v>93</v>
      </c>
      <c r="AN710" s="31">
        <v>128.5</v>
      </c>
      <c r="AO710" s="31">
        <v>128</v>
      </c>
      <c r="AP710" s="31">
        <v>104.5</v>
      </c>
      <c r="AQ710" s="31">
        <v>113</v>
      </c>
      <c r="AR710" s="31">
        <v>115</v>
      </c>
      <c r="AS710" s="31">
        <v>121.5</v>
      </c>
      <c r="AT710" s="31">
        <v>112.5</v>
      </c>
      <c r="AU710" s="31">
        <v>102.5</v>
      </c>
      <c r="AV710" s="31">
        <v>105</v>
      </c>
      <c r="AW710" s="31">
        <v>130</v>
      </c>
      <c r="AX710" s="31">
        <v>111</v>
      </c>
      <c r="AY710" s="31">
        <v>1466.5</v>
      </c>
      <c r="AZ710" s="31"/>
      <c r="BA710" s="31">
        <v>11</v>
      </c>
      <c r="BB710" s="31">
        <v>104.5</v>
      </c>
      <c r="BC710" s="31">
        <v>112.66</v>
      </c>
      <c r="BD710" s="31">
        <v>118.83</v>
      </c>
      <c r="BE710" s="31">
        <v>113.33</v>
      </c>
      <c r="BF710" s="31"/>
      <c r="BG710">
        <v>8766</v>
      </c>
      <c r="BJ710" s="30">
        <f t="shared" si="67"/>
        <v>1497</v>
      </c>
      <c r="BK710" s="30">
        <f t="shared" si="68"/>
        <v>1470.5</v>
      </c>
      <c r="BL710" s="30">
        <f t="shared" si="69"/>
        <v>1454.5</v>
      </c>
      <c r="BN710" s="30">
        <f t="shared" si="70"/>
        <v>0</v>
      </c>
      <c r="BO710" s="30">
        <f t="shared" si="71"/>
        <v>0</v>
      </c>
      <c r="BP710" s="30">
        <f t="shared" si="72"/>
        <v>0</v>
      </c>
    </row>
    <row r="711" spans="1:68" x14ac:dyDescent="0.35">
      <c r="A711" s="26" t="s">
        <v>1482</v>
      </c>
      <c r="B711" t="s">
        <v>3243</v>
      </c>
      <c r="C711" s="25" t="s">
        <v>108</v>
      </c>
      <c r="E711" s="31">
        <v>17</v>
      </c>
      <c r="F711" s="31">
        <v>161.5</v>
      </c>
      <c r="G711" s="31">
        <v>153.5</v>
      </c>
      <c r="H711" s="31">
        <v>165.5</v>
      </c>
      <c r="I711" s="31">
        <v>174</v>
      </c>
      <c r="J711" s="31">
        <v>149.5</v>
      </c>
      <c r="K711" s="31">
        <v>167.5</v>
      </c>
      <c r="L711" s="31">
        <v>188.5</v>
      </c>
      <c r="M711" s="31">
        <v>164</v>
      </c>
      <c r="N711" s="31">
        <v>178.5</v>
      </c>
      <c r="O711" s="31">
        <v>0</v>
      </c>
      <c r="P711" s="31">
        <v>0</v>
      </c>
      <c r="Q711" s="31">
        <v>0</v>
      </c>
      <c r="R711" s="31">
        <v>0</v>
      </c>
      <c r="S711" s="31">
        <v>1519.5</v>
      </c>
      <c r="T711" s="31"/>
      <c r="U711" s="31">
        <v>19</v>
      </c>
      <c r="V711" s="31">
        <v>160.5</v>
      </c>
      <c r="W711" s="31">
        <v>158.5</v>
      </c>
      <c r="X711" s="31">
        <v>150.5</v>
      </c>
      <c r="Y711" s="31">
        <v>160</v>
      </c>
      <c r="Z711" s="31">
        <v>174.5</v>
      </c>
      <c r="AA711" s="31">
        <v>153.5</v>
      </c>
      <c r="AB711" s="31">
        <v>162.5</v>
      </c>
      <c r="AC711" s="31">
        <v>185</v>
      </c>
      <c r="AD711" s="31">
        <v>168</v>
      </c>
      <c r="AE711" s="31">
        <v>0</v>
      </c>
      <c r="AF711" s="31">
        <v>0</v>
      </c>
      <c r="AG711" s="31">
        <v>0</v>
      </c>
      <c r="AH711" s="31">
        <v>0</v>
      </c>
      <c r="AI711" s="31">
        <v>1492</v>
      </c>
      <c r="AJ711" s="31"/>
      <c r="AK711" s="31">
        <v>19.25</v>
      </c>
      <c r="AL711" s="31">
        <v>144.5</v>
      </c>
      <c r="AM711" s="31">
        <v>161</v>
      </c>
      <c r="AN711" s="31">
        <v>153.5</v>
      </c>
      <c r="AO711" s="31">
        <v>151.5</v>
      </c>
      <c r="AP711" s="31">
        <v>162</v>
      </c>
      <c r="AQ711" s="31">
        <v>174</v>
      </c>
      <c r="AR711" s="31">
        <v>156</v>
      </c>
      <c r="AS711" s="31">
        <v>167.5</v>
      </c>
      <c r="AT711" s="31">
        <v>187</v>
      </c>
      <c r="AU711" s="31">
        <v>0</v>
      </c>
      <c r="AV711" s="31">
        <v>0</v>
      </c>
      <c r="AW711" s="31">
        <v>0</v>
      </c>
      <c r="AX711" s="31">
        <v>0</v>
      </c>
      <c r="AY711" s="31">
        <v>1476.25</v>
      </c>
      <c r="AZ711" s="31"/>
      <c r="BA711" s="31">
        <v>18.41</v>
      </c>
      <c r="BB711" s="31">
        <v>155.5</v>
      </c>
      <c r="BC711" s="31">
        <v>157.66</v>
      </c>
      <c r="BD711" s="31">
        <v>156.5</v>
      </c>
      <c r="BE711" s="31">
        <v>161.83000000000001</v>
      </c>
      <c r="BF711" s="31"/>
      <c r="BG711">
        <v>4432</v>
      </c>
      <c r="BJ711" s="30">
        <f t="shared" si="67"/>
        <v>1502.5</v>
      </c>
      <c r="BK711" s="30">
        <f t="shared" si="68"/>
        <v>1473</v>
      </c>
      <c r="BL711" s="30">
        <f t="shared" si="69"/>
        <v>1457</v>
      </c>
      <c r="BN711" s="30">
        <f t="shared" si="70"/>
        <v>0</v>
      </c>
      <c r="BO711" s="30">
        <f t="shared" si="71"/>
        <v>0</v>
      </c>
      <c r="BP711" s="30">
        <f t="shared" si="72"/>
        <v>0</v>
      </c>
    </row>
    <row r="712" spans="1:68" x14ac:dyDescent="0.35">
      <c r="A712" s="26" t="s">
        <v>1484</v>
      </c>
      <c r="B712" t="s">
        <v>3234</v>
      </c>
      <c r="C712" s="25" t="s">
        <v>108</v>
      </c>
      <c r="E712" s="31">
        <v>0.5</v>
      </c>
      <c r="F712" s="31">
        <v>6.5</v>
      </c>
      <c r="G712" s="31">
        <v>4.5</v>
      </c>
      <c r="H712" s="31">
        <v>13</v>
      </c>
      <c r="I712" s="31">
        <v>7</v>
      </c>
      <c r="J712" s="31">
        <v>6</v>
      </c>
      <c r="K712" s="31">
        <v>10</v>
      </c>
      <c r="L712" s="31">
        <v>7</v>
      </c>
      <c r="M712" s="31">
        <v>8</v>
      </c>
      <c r="N712" s="31">
        <v>16</v>
      </c>
      <c r="O712" s="31">
        <v>0</v>
      </c>
      <c r="P712" s="31">
        <v>0</v>
      </c>
      <c r="Q712" s="31">
        <v>0</v>
      </c>
      <c r="R712" s="31">
        <v>0</v>
      </c>
      <c r="S712" s="31">
        <v>78.5</v>
      </c>
      <c r="T712" s="31"/>
      <c r="U712" s="31">
        <v>1</v>
      </c>
      <c r="V712" s="31">
        <v>11.5</v>
      </c>
      <c r="W712" s="31">
        <v>8.5</v>
      </c>
      <c r="X712" s="31">
        <v>5</v>
      </c>
      <c r="Y712" s="31">
        <v>13</v>
      </c>
      <c r="Z712" s="31">
        <v>7</v>
      </c>
      <c r="AA712" s="31">
        <v>5.5</v>
      </c>
      <c r="AB712" s="31">
        <v>10</v>
      </c>
      <c r="AC712" s="31">
        <v>8</v>
      </c>
      <c r="AD712" s="31">
        <v>8</v>
      </c>
      <c r="AE712" s="31">
        <v>0</v>
      </c>
      <c r="AF712" s="31">
        <v>0</v>
      </c>
      <c r="AG712" s="31">
        <v>0</v>
      </c>
      <c r="AH712" s="31">
        <v>0</v>
      </c>
      <c r="AI712" s="31">
        <v>77.5</v>
      </c>
      <c r="AJ712" s="31"/>
      <c r="AK712" s="31">
        <v>0.75</v>
      </c>
      <c r="AL712" s="31">
        <v>9.5</v>
      </c>
      <c r="AM712" s="31">
        <v>8.5</v>
      </c>
      <c r="AN712" s="31">
        <v>7</v>
      </c>
      <c r="AO712" s="31">
        <v>4</v>
      </c>
      <c r="AP712" s="31">
        <v>13</v>
      </c>
      <c r="AQ712" s="31">
        <v>7</v>
      </c>
      <c r="AR712" s="31">
        <v>7.5</v>
      </c>
      <c r="AS712" s="31">
        <v>11</v>
      </c>
      <c r="AT712" s="31">
        <v>8</v>
      </c>
      <c r="AU712" s="31">
        <v>0</v>
      </c>
      <c r="AV712" s="31">
        <v>0</v>
      </c>
      <c r="AW712" s="31">
        <v>0</v>
      </c>
      <c r="AX712" s="31">
        <v>0</v>
      </c>
      <c r="AY712" s="31">
        <v>76.25</v>
      </c>
      <c r="AZ712" s="31"/>
      <c r="BA712" s="31">
        <v>0.75</v>
      </c>
      <c r="BB712" s="31">
        <v>9.16</v>
      </c>
      <c r="BC712" s="31">
        <v>7.16</v>
      </c>
      <c r="BD712" s="31">
        <v>8.33</v>
      </c>
      <c r="BE712" s="31">
        <v>8</v>
      </c>
      <c r="BF712" s="31"/>
      <c r="BG712">
        <v>4170</v>
      </c>
      <c r="BJ712" s="30">
        <f t="shared" si="67"/>
        <v>78</v>
      </c>
      <c r="BK712" s="30">
        <f t="shared" si="68"/>
        <v>76.5</v>
      </c>
      <c r="BL712" s="30">
        <f t="shared" si="69"/>
        <v>75.5</v>
      </c>
      <c r="BN712" s="30">
        <f t="shared" si="70"/>
        <v>0</v>
      </c>
      <c r="BO712" s="30">
        <f t="shared" si="71"/>
        <v>0</v>
      </c>
      <c r="BP712" s="30">
        <f t="shared" si="72"/>
        <v>0</v>
      </c>
    </row>
    <row r="713" spans="1:68" x14ac:dyDescent="0.35">
      <c r="A713" s="26" t="s">
        <v>1486</v>
      </c>
      <c r="B713" t="s">
        <v>3222</v>
      </c>
      <c r="C713" s="25" t="s">
        <v>10</v>
      </c>
      <c r="E713" s="31">
        <v>2.75</v>
      </c>
      <c r="F713" s="31">
        <v>36</v>
      </c>
      <c r="G713" s="31">
        <v>40</v>
      </c>
      <c r="H713" s="31">
        <v>44.5</v>
      </c>
      <c r="I713" s="31">
        <v>42.5</v>
      </c>
      <c r="J713" s="31">
        <v>43.5</v>
      </c>
      <c r="K713" s="31">
        <v>52.5</v>
      </c>
      <c r="L713" s="31">
        <v>38</v>
      </c>
      <c r="M713" s="31">
        <v>34.5</v>
      </c>
      <c r="N713" s="31">
        <v>58</v>
      </c>
      <c r="O713" s="31">
        <v>58.5</v>
      </c>
      <c r="P713" s="31">
        <v>45.5</v>
      </c>
      <c r="Q713" s="31">
        <v>47</v>
      </c>
      <c r="R713" s="31">
        <v>49.5</v>
      </c>
      <c r="S713" s="31">
        <v>592.75</v>
      </c>
      <c r="T713" s="31"/>
      <c r="U713" s="31">
        <v>1.75</v>
      </c>
      <c r="V713" s="31">
        <v>42</v>
      </c>
      <c r="W713" s="31">
        <v>37</v>
      </c>
      <c r="X713" s="31">
        <v>41</v>
      </c>
      <c r="Y713" s="31">
        <v>47.5</v>
      </c>
      <c r="Z713" s="31">
        <v>43.5</v>
      </c>
      <c r="AA713" s="31">
        <v>46.5</v>
      </c>
      <c r="AB713" s="31">
        <v>55.5</v>
      </c>
      <c r="AC713" s="31">
        <v>38</v>
      </c>
      <c r="AD713" s="31">
        <v>35.5</v>
      </c>
      <c r="AE713" s="31">
        <v>59</v>
      </c>
      <c r="AF713" s="31">
        <v>57</v>
      </c>
      <c r="AG713" s="31">
        <v>44</v>
      </c>
      <c r="AH713" s="31">
        <v>46</v>
      </c>
      <c r="AI713" s="31">
        <v>594.25</v>
      </c>
      <c r="AJ713" s="31"/>
      <c r="AK713" s="31">
        <v>3.25</v>
      </c>
      <c r="AL713" s="31">
        <v>45.5</v>
      </c>
      <c r="AM713" s="31">
        <v>41</v>
      </c>
      <c r="AN713" s="31">
        <v>39</v>
      </c>
      <c r="AO713" s="31">
        <v>46</v>
      </c>
      <c r="AP713" s="31">
        <v>46</v>
      </c>
      <c r="AQ713" s="31">
        <v>44</v>
      </c>
      <c r="AR713" s="31">
        <v>46</v>
      </c>
      <c r="AS713" s="31">
        <v>54</v>
      </c>
      <c r="AT713" s="31">
        <v>42</v>
      </c>
      <c r="AU713" s="31">
        <v>38</v>
      </c>
      <c r="AV713" s="31">
        <v>60</v>
      </c>
      <c r="AW713" s="31">
        <v>57</v>
      </c>
      <c r="AX713" s="31">
        <v>42.5</v>
      </c>
      <c r="AY713" s="31">
        <v>604.25</v>
      </c>
      <c r="AZ713" s="31"/>
      <c r="BA713" s="31">
        <v>2.58</v>
      </c>
      <c r="BB713" s="31">
        <v>41.16</v>
      </c>
      <c r="BC713" s="31">
        <v>39.33</v>
      </c>
      <c r="BD713" s="31">
        <v>41.5</v>
      </c>
      <c r="BE713" s="31">
        <v>45.33</v>
      </c>
      <c r="BF713" s="31"/>
      <c r="BG713">
        <v>9666</v>
      </c>
      <c r="BJ713" s="30">
        <f t="shared" ref="BJ713:BJ776" si="73">SUM(F713:R713)</f>
        <v>590</v>
      </c>
      <c r="BK713" s="30">
        <f t="shared" ref="BK713:BK776" si="74">SUM(V713:AH713)</f>
        <v>592.5</v>
      </c>
      <c r="BL713" s="30">
        <f t="shared" ref="BL713:BL776" si="75">SUM(AL713:AX713)</f>
        <v>601</v>
      </c>
      <c r="BN713" s="30">
        <f t="shared" ref="BN713:BN776" si="76">S713-E713-BJ713</f>
        <v>0</v>
      </c>
      <c r="BO713" s="30">
        <f t="shared" ref="BO713:BO776" si="77">AI713-U713-BK713</f>
        <v>0</v>
      </c>
      <c r="BP713" s="30">
        <f t="shared" ref="BP713:BP776" si="78">AY713-AK713-BL713</f>
        <v>0</v>
      </c>
    </row>
    <row r="714" spans="1:68" x14ac:dyDescent="0.35">
      <c r="A714" s="26" t="s">
        <v>1489</v>
      </c>
      <c r="B714" t="s">
        <v>3213</v>
      </c>
      <c r="C714" s="25" t="s">
        <v>10</v>
      </c>
      <c r="E714" s="31">
        <v>4.75</v>
      </c>
      <c r="F714" s="31">
        <v>61</v>
      </c>
      <c r="G714" s="31">
        <v>70.5</v>
      </c>
      <c r="H714" s="31">
        <v>77.5</v>
      </c>
      <c r="I714" s="31">
        <v>63.5</v>
      </c>
      <c r="J714" s="31">
        <v>62</v>
      </c>
      <c r="K714" s="31">
        <v>65.5</v>
      </c>
      <c r="L714" s="31">
        <v>75.5</v>
      </c>
      <c r="M714" s="31">
        <v>67.5</v>
      </c>
      <c r="N714" s="31">
        <v>70</v>
      </c>
      <c r="O714" s="31">
        <v>77.5</v>
      </c>
      <c r="P714" s="31">
        <v>68</v>
      </c>
      <c r="Q714" s="31">
        <v>68</v>
      </c>
      <c r="R714" s="31">
        <v>86</v>
      </c>
      <c r="S714" s="31">
        <v>917.25</v>
      </c>
      <c r="T714" s="31"/>
      <c r="U714" s="31">
        <v>6.5</v>
      </c>
      <c r="V714" s="31">
        <v>63.5</v>
      </c>
      <c r="W714" s="31">
        <v>65.5</v>
      </c>
      <c r="X714" s="31">
        <v>71.5</v>
      </c>
      <c r="Y714" s="31">
        <v>79.5</v>
      </c>
      <c r="Z714" s="31">
        <v>65.5</v>
      </c>
      <c r="AA714" s="31">
        <v>69</v>
      </c>
      <c r="AB714" s="31">
        <v>65</v>
      </c>
      <c r="AC714" s="31">
        <v>78.5</v>
      </c>
      <c r="AD714" s="31">
        <v>67</v>
      </c>
      <c r="AE714" s="31">
        <v>70.5</v>
      </c>
      <c r="AF714" s="31">
        <v>78</v>
      </c>
      <c r="AG714" s="31">
        <v>65.5</v>
      </c>
      <c r="AH714" s="31">
        <v>67.5</v>
      </c>
      <c r="AI714" s="31">
        <v>913</v>
      </c>
      <c r="AJ714" s="31"/>
      <c r="AK714" s="31">
        <v>5</v>
      </c>
      <c r="AL714" s="31">
        <v>48</v>
      </c>
      <c r="AM714" s="31">
        <v>66</v>
      </c>
      <c r="AN714" s="31">
        <v>67</v>
      </c>
      <c r="AO714" s="31">
        <v>70.5</v>
      </c>
      <c r="AP714" s="31">
        <v>80.5</v>
      </c>
      <c r="AQ714" s="31">
        <v>64</v>
      </c>
      <c r="AR714" s="31">
        <v>68</v>
      </c>
      <c r="AS714" s="31">
        <v>65</v>
      </c>
      <c r="AT714" s="31">
        <v>78</v>
      </c>
      <c r="AU714" s="31">
        <v>70</v>
      </c>
      <c r="AV714" s="31">
        <v>71.5</v>
      </c>
      <c r="AW714" s="31">
        <v>75</v>
      </c>
      <c r="AX714" s="31">
        <v>63</v>
      </c>
      <c r="AY714" s="31">
        <v>891.5</v>
      </c>
      <c r="AZ714" s="31"/>
      <c r="BA714" s="31">
        <v>5.41</v>
      </c>
      <c r="BB714" s="31">
        <v>57.5</v>
      </c>
      <c r="BC714" s="31">
        <v>67.33</v>
      </c>
      <c r="BD714" s="31">
        <v>72</v>
      </c>
      <c r="BE714" s="31">
        <v>71.16</v>
      </c>
      <c r="BF714" s="31"/>
      <c r="BG714">
        <v>2504</v>
      </c>
      <c r="BJ714" s="30">
        <f t="shared" si="73"/>
        <v>912.5</v>
      </c>
      <c r="BK714" s="30">
        <f t="shared" si="74"/>
        <v>906.5</v>
      </c>
      <c r="BL714" s="30">
        <f t="shared" si="75"/>
        <v>886.5</v>
      </c>
      <c r="BN714" s="30">
        <f t="shared" si="76"/>
        <v>0</v>
      </c>
      <c r="BO714" s="30">
        <f t="shared" si="77"/>
        <v>0</v>
      </c>
      <c r="BP714" s="30">
        <f t="shared" si="78"/>
        <v>0</v>
      </c>
    </row>
    <row r="715" spans="1:68" x14ac:dyDescent="0.35">
      <c r="A715" s="26" t="s">
        <v>1491</v>
      </c>
      <c r="B715" t="s">
        <v>3204</v>
      </c>
      <c r="C715" s="25" t="s">
        <v>10</v>
      </c>
      <c r="E715" s="31">
        <v>15</v>
      </c>
      <c r="F715" s="31">
        <v>58.5</v>
      </c>
      <c r="G715" s="31">
        <v>49.5</v>
      </c>
      <c r="H715" s="31">
        <v>56.5</v>
      </c>
      <c r="I715" s="31">
        <v>64.5</v>
      </c>
      <c r="J715" s="31">
        <v>59.5</v>
      </c>
      <c r="K715" s="31">
        <v>62</v>
      </c>
      <c r="L715" s="31">
        <v>52</v>
      </c>
      <c r="M715" s="31">
        <v>49.5</v>
      </c>
      <c r="N715" s="31">
        <v>50</v>
      </c>
      <c r="O715" s="31">
        <v>65</v>
      </c>
      <c r="P715" s="31">
        <v>49</v>
      </c>
      <c r="Q715" s="31">
        <v>62.5</v>
      </c>
      <c r="R715" s="31">
        <v>80</v>
      </c>
      <c r="S715" s="31">
        <v>773.5</v>
      </c>
      <c r="T715" s="31"/>
      <c r="U715" s="31">
        <v>14.25</v>
      </c>
      <c r="V715" s="31">
        <v>48.5</v>
      </c>
      <c r="W715" s="31">
        <v>57.5</v>
      </c>
      <c r="X715" s="31">
        <v>48</v>
      </c>
      <c r="Y715" s="31">
        <v>54.5</v>
      </c>
      <c r="Z715" s="31">
        <v>59</v>
      </c>
      <c r="AA715" s="31">
        <v>59.5</v>
      </c>
      <c r="AB715" s="31">
        <v>60.5</v>
      </c>
      <c r="AC715" s="31">
        <v>53.5</v>
      </c>
      <c r="AD715" s="31">
        <v>54.5</v>
      </c>
      <c r="AE715" s="31">
        <v>47.5</v>
      </c>
      <c r="AF715" s="31">
        <v>62.5</v>
      </c>
      <c r="AG715" s="31">
        <v>49.5</v>
      </c>
      <c r="AH715" s="31">
        <v>61.5</v>
      </c>
      <c r="AI715" s="31">
        <v>730.75</v>
      </c>
      <c r="AJ715" s="31"/>
      <c r="AK715" s="31">
        <v>9</v>
      </c>
      <c r="AL715" s="31">
        <v>54</v>
      </c>
      <c r="AM715" s="31">
        <v>46</v>
      </c>
      <c r="AN715" s="31">
        <v>57</v>
      </c>
      <c r="AO715" s="31">
        <v>46</v>
      </c>
      <c r="AP715" s="31">
        <v>59.5</v>
      </c>
      <c r="AQ715" s="31">
        <v>59.5</v>
      </c>
      <c r="AR715" s="31">
        <v>55.5</v>
      </c>
      <c r="AS715" s="31">
        <v>62</v>
      </c>
      <c r="AT715" s="31">
        <v>52.5</v>
      </c>
      <c r="AU715" s="31">
        <v>51.5</v>
      </c>
      <c r="AV715" s="31">
        <v>48</v>
      </c>
      <c r="AW715" s="31">
        <v>61.5</v>
      </c>
      <c r="AX715" s="31">
        <v>50</v>
      </c>
      <c r="AY715" s="31">
        <v>712</v>
      </c>
      <c r="AZ715" s="31"/>
      <c r="BA715" s="31">
        <v>12.75</v>
      </c>
      <c r="BB715" s="31">
        <v>53.66</v>
      </c>
      <c r="BC715" s="31">
        <v>51</v>
      </c>
      <c r="BD715" s="31">
        <v>53.83</v>
      </c>
      <c r="BE715" s="31">
        <v>55</v>
      </c>
      <c r="BF715" s="31"/>
      <c r="BG715">
        <v>10509</v>
      </c>
      <c r="BJ715" s="30">
        <f t="shared" si="73"/>
        <v>758.5</v>
      </c>
      <c r="BK715" s="30">
        <f t="shared" si="74"/>
        <v>716.5</v>
      </c>
      <c r="BL715" s="30">
        <f t="shared" si="75"/>
        <v>703</v>
      </c>
      <c r="BN715" s="30">
        <f t="shared" si="76"/>
        <v>0</v>
      </c>
      <c r="BO715" s="30">
        <f t="shared" si="77"/>
        <v>0</v>
      </c>
      <c r="BP715" s="30">
        <f t="shared" si="78"/>
        <v>0</v>
      </c>
    </row>
    <row r="716" spans="1:68" x14ac:dyDescent="0.35">
      <c r="A716" s="26" t="s">
        <v>1493</v>
      </c>
      <c r="B716" t="s">
        <v>3195</v>
      </c>
      <c r="C716" s="25" t="s">
        <v>10</v>
      </c>
      <c r="E716" s="31">
        <v>24</v>
      </c>
      <c r="F716" s="31">
        <v>230.5</v>
      </c>
      <c r="G716" s="31">
        <v>225.5</v>
      </c>
      <c r="H716" s="31">
        <v>235</v>
      </c>
      <c r="I716" s="31">
        <v>227.5</v>
      </c>
      <c r="J716" s="31">
        <v>240.5</v>
      </c>
      <c r="K716" s="31">
        <v>269</v>
      </c>
      <c r="L716" s="31">
        <v>279.5</v>
      </c>
      <c r="M716" s="31">
        <v>240</v>
      </c>
      <c r="N716" s="31">
        <v>259.5</v>
      </c>
      <c r="O716" s="31">
        <v>296</v>
      </c>
      <c r="P716" s="31">
        <v>265.5</v>
      </c>
      <c r="Q716" s="31">
        <v>265</v>
      </c>
      <c r="R716" s="31">
        <v>240</v>
      </c>
      <c r="S716" s="31">
        <v>3297.5</v>
      </c>
      <c r="T716" s="31"/>
      <c r="U716" s="31">
        <v>25.25</v>
      </c>
      <c r="V716" s="31">
        <v>235.5</v>
      </c>
      <c r="W716" s="31">
        <v>223</v>
      </c>
      <c r="X716" s="31">
        <v>228</v>
      </c>
      <c r="Y716" s="31">
        <v>248</v>
      </c>
      <c r="Z716" s="31">
        <v>236</v>
      </c>
      <c r="AA716" s="31">
        <v>254</v>
      </c>
      <c r="AB716" s="31">
        <v>268.5</v>
      </c>
      <c r="AC716" s="31">
        <v>285</v>
      </c>
      <c r="AD716" s="31">
        <v>232</v>
      </c>
      <c r="AE716" s="31">
        <v>277.5</v>
      </c>
      <c r="AF716" s="31">
        <v>263</v>
      </c>
      <c r="AG716" s="31">
        <v>247</v>
      </c>
      <c r="AH716" s="31">
        <v>253</v>
      </c>
      <c r="AI716" s="31">
        <v>3275.75</v>
      </c>
      <c r="AJ716" s="31"/>
      <c r="AK716" s="31">
        <v>21.5</v>
      </c>
      <c r="AL716" s="31">
        <v>211</v>
      </c>
      <c r="AM716" s="31">
        <v>235</v>
      </c>
      <c r="AN716" s="31">
        <v>225.5</v>
      </c>
      <c r="AO716" s="31">
        <v>236.5</v>
      </c>
      <c r="AP716" s="31">
        <v>239</v>
      </c>
      <c r="AQ716" s="31">
        <v>232</v>
      </c>
      <c r="AR716" s="31">
        <v>260.5</v>
      </c>
      <c r="AS716" s="31">
        <v>272.5</v>
      </c>
      <c r="AT716" s="31">
        <v>282</v>
      </c>
      <c r="AU716" s="31">
        <v>273</v>
      </c>
      <c r="AV716" s="31">
        <v>249</v>
      </c>
      <c r="AW716" s="31">
        <v>260</v>
      </c>
      <c r="AX716" s="31">
        <v>228</v>
      </c>
      <c r="AY716" s="31">
        <v>3225.5</v>
      </c>
      <c r="AZ716" s="31"/>
      <c r="BA716" s="31">
        <v>23.58</v>
      </c>
      <c r="BB716" s="31">
        <v>225.66</v>
      </c>
      <c r="BC716" s="31">
        <v>227.83</v>
      </c>
      <c r="BD716" s="31">
        <v>229.5</v>
      </c>
      <c r="BE716" s="31">
        <v>237.33</v>
      </c>
      <c r="BF716" s="31"/>
      <c r="BG716">
        <v>3706</v>
      </c>
      <c r="BJ716" s="30">
        <f t="shared" si="73"/>
        <v>3273.5</v>
      </c>
      <c r="BK716" s="30">
        <f t="shared" si="74"/>
        <v>3250.5</v>
      </c>
      <c r="BL716" s="30">
        <f t="shared" si="75"/>
        <v>3204</v>
      </c>
      <c r="BN716" s="30">
        <f t="shared" si="76"/>
        <v>0</v>
      </c>
      <c r="BO716" s="30">
        <f t="shared" si="77"/>
        <v>0</v>
      </c>
      <c r="BP716" s="30">
        <f t="shared" si="78"/>
        <v>0</v>
      </c>
    </row>
    <row r="717" spans="1:68" x14ac:dyDescent="0.35">
      <c r="A717" s="26" t="s">
        <v>1495</v>
      </c>
      <c r="B717" t="s">
        <v>3186</v>
      </c>
      <c r="C717" s="25" t="s">
        <v>10</v>
      </c>
      <c r="E717" s="31">
        <v>3.75</v>
      </c>
      <c r="F717" s="31">
        <v>68.5</v>
      </c>
      <c r="G717" s="31">
        <v>66</v>
      </c>
      <c r="H717" s="31">
        <v>83</v>
      </c>
      <c r="I717" s="31">
        <v>74</v>
      </c>
      <c r="J717" s="31">
        <v>93.5</v>
      </c>
      <c r="K717" s="31">
        <v>72</v>
      </c>
      <c r="L717" s="31">
        <v>87.5</v>
      </c>
      <c r="M717" s="31">
        <v>87</v>
      </c>
      <c r="N717" s="31">
        <v>93.5</v>
      </c>
      <c r="O717" s="31">
        <v>62.5</v>
      </c>
      <c r="P717" s="31">
        <v>62.5</v>
      </c>
      <c r="Q717" s="31">
        <v>62</v>
      </c>
      <c r="R717" s="31">
        <v>72</v>
      </c>
      <c r="S717" s="31">
        <v>987.75</v>
      </c>
      <c r="T717" s="31"/>
      <c r="U717" s="31">
        <v>7.25</v>
      </c>
      <c r="V717" s="31">
        <v>74.5</v>
      </c>
      <c r="W717" s="31">
        <v>62</v>
      </c>
      <c r="X717" s="31">
        <v>69</v>
      </c>
      <c r="Y717" s="31">
        <v>82.5</v>
      </c>
      <c r="Z717" s="31">
        <v>79.5</v>
      </c>
      <c r="AA717" s="31">
        <v>92</v>
      </c>
      <c r="AB717" s="31">
        <v>78</v>
      </c>
      <c r="AC717" s="31">
        <v>82.5</v>
      </c>
      <c r="AD717" s="31">
        <v>83.5</v>
      </c>
      <c r="AE717" s="31">
        <v>89.5</v>
      </c>
      <c r="AF717" s="31">
        <v>63.5</v>
      </c>
      <c r="AG717" s="31">
        <v>64</v>
      </c>
      <c r="AH717" s="31">
        <v>67</v>
      </c>
      <c r="AI717" s="31">
        <v>994.75</v>
      </c>
      <c r="AJ717" s="31"/>
      <c r="AK717" s="31">
        <v>3.25</v>
      </c>
      <c r="AL717" s="31">
        <v>69.5</v>
      </c>
      <c r="AM717" s="31">
        <v>77.5</v>
      </c>
      <c r="AN717" s="31">
        <v>61.5</v>
      </c>
      <c r="AO717" s="31">
        <v>71</v>
      </c>
      <c r="AP717" s="31">
        <v>86</v>
      </c>
      <c r="AQ717" s="31">
        <v>78.5</v>
      </c>
      <c r="AR717" s="31">
        <v>87.5</v>
      </c>
      <c r="AS717" s="31">
        <v>76.5</v>
      </c>
      <c r="AT717" s="31">
        <v>78</v>
      </c>
      <c r="AU717" s="31">
        <v>83</v>
      </c>
      <c r="AV717" s="31">
        <v>87</v>
      </c>
      <c r="AW717" s="31">
        <v>63</v>
      </c>
      <c r="AX717" s="31">
        <v>62.5</v>
      </c>
      <c r="AY717" s="31">
        <v>984.75</v>
      </c>
      <c r="AZ717" s="31"/>
      <c r="BA717" s="31">
        <v>4.75</v>
      </c>
      <c r="BB717" s="31">
        <v>70.83</v>
      </c>
      <c r="BC717" s="31">
        <v>68.5</v>
      </c>
      <c r="BD717" s="31">
        <v>71.16</v>
      </c>
      <c r="BE717" s="31">
        <v>75.83</v>
      </c>
      <c r="BF717" s="31"/>
      <c r="BG717">
        <v>11812</v>
      </c>
      <c r="BJ717" s="30">
        <f t="shared" si="73"/>
        <v>984</v>
      </c>
      <c r="BK717" s="30">
        <f t="shared" si="74"/>
        <v>987.5</v>
      </c>
      <c r="BL717" s="30">
        <f t="shared" si="75"/>
        <v>981.5</v>
      </c>
      <c r="BN717" s="30">
        <f t="shared" si="76"/>
        <v>0</v>
      </c>
      <c r="BO717" s="30">
        <f t="shared" si="77"/>
        <v>0</v>
      </c>
      <c r="BP717" s="30">
        <f t="shared" si="78"/>
        <v>0</v>
      </c>
    </row>
    <row r="718" spans="1:68" x14ac:dyDescent="0.35">
      <c r="A718" s="26" t="s">
        <v>1497</v>
      </c>
      <c r="B718" t="s">
        <v>3177</v>
      </c>
      <c r="C718" s="25" t="s">
        <v>108</v>
      </c>
      <c r="E718" s="31">
        <v>11</v>
      </c>
      <c r="F718" s="31">
        <v>103</v>
      </c>
      <c r="G718" s="31">
        <v>93</v>
      </c>
      <c r="H718" s="31">
        <v>103</v>
      </c>
      <c r="I718" s="31">
        <v>90.5</v>
      </c>
      <c r="J718" s="31">
        <v>117.5</v>
      </c>
      <c r="K718" s="31">
        <v>106</v>
      </c>
      <c r="L718" s="31">
        <v>103.5</v>
      </c>
      <c r="M718" s="31">
        <v>95.5</v>
      </c>
      <c r="N718" s="31">
        <v>115</v>
      </c>
      <c r="O718" s="31">
        <v>0</v>
      </c>
      <c r="P718" s="31">
        <v>0</v>
      </c>
      <c r="Q718" s="31">
        <v>0</v>
      </c>
      <c r="R718" s="31">
        <v>0</v>
      </c>
      <c r="S718" s="31">
        <v>938</v>
      </c>
      <c r="T718" s="31"/>
      <c r="U718" s="31">
        <v>12.25</v>
      </c>
      <c r="V718" s="31">
        <v>94.25</v>
      </c>
      <c r="W718" s="31">
        <v>94.5</v>
      </c>
      <c r="X718" s="31">
        <v>89.5</v>
      </c>
      <c r="Y718" s="31">
        <v>94.5</v>
      </c>
      <c r="Z718" s="31">
        <v>87.5</v>
      </c>
      <c r="AA718" s="31">
        <v>107</v>
      </c>
      <c r="AB718" s="31">
        <v>103.5</v>
      </c>
      <c r="AC718" s="31">
        <v>92</v>
      </c>
      <c r="AD718" s="31">
        <v>96</v>
      </c>
      <c r="AE718" s="31">
        <v>0</v>
      </c>
      <c r="AF718" s="31">
        <v>0</v>
      </c>
      <c r="AG718" s="31">
        <v>0</v>
      </c>
      <c r="AH718" s="31">
        <v>0</v>
      </c>
      <c r="AI718" s="31">
        <v>871</v>
      </c>
      <c r="AJ718" s="31"/>
      <c r="AK718" s="31">
        <v>17.5</v>
      </c>
      <c r="AL718" s="31">
        <v>94.5</v>
      </c>
      <c r="AM718" s="31">
        <v>82.5</v>
      </c>
      <c r="AN718" s="31">
        <v>87</v>
      </c>
      <c r="AO718" s="31">
        <v>80</v>
      </c>
      <c r="AP718" s="31">
        <v>91</v>
      </c>
      <c r="AQ718" s="31">
        <v>83.5</v>
      </c>
      <c r="AR718" s="31">
        <v>100.5</v>
      </c>
      <c r="AS718" s="31">
        <v>108</v>
      </c>
      <c r="AT718" s="31">
        <v>87.5</v>
      </c>
      <c r="AU718" s="31">
        <v>0</v>
      </c>
      <c r="AV718" s="31">
        <v>0</v>
      </c>
      <c r="AW718" s="31">
        <v>0</v>
      </c>
      <c r="AX718" s="31">
        <v>0</v>
      </c>
      <c r="AY718" s="31">
        <v>832</v>
      </c>
      <c r="AZ718" s="31"/>
      <c r="BA718" s="31">
        <v>13.58</v>
      </c>
      <c r="BB718" s="31">
        <v>97.25</v>
      </c>
      <c r="BC718" s="31">
        <v>90</v>
      </c>
      <c r="BD718" s="31">
        <v>93.16</v>
      </c>
      <c r="BE718" s="31">
        <v>88.33</v>
      </c>
      <c r="BF718" s="31"/>
      <c r="BG718">
        <v>3108</v>
      </c>
      <c r="BJ718" s="30">
        <f t="shared" si="73"/>
        <v>927</v>
      </c>
      <c r="BK718" s="30">
        <f t="shared" si="74"/>
        <v>858.75</v>
      </c>
      <c r="BL718" s="30">
        <f t="shared" si="75"/>
        <v>814.5</v>
      </c>
      <c r="BN718" s="30">
        <f t="shared" si="76"/>
        <v>0</v>
      </c>
      <c r="BO718" s="30">
        <f t="shared" si="77"/>
        <v>0</v>
      </c>
      <c r="BP718" s="30">
        <f t="shared" si="78"/>
        <v>0</v>
      </c>
    </row>
    <row r="719" spans="1:68" x14ac:dyDescent="0.35">
      <c r="A719" s="26" t="s">
        <v>1499</v>
      </c>
      <c r="B719" t="s">
        <v>3169</v>
      </c>
      <c r="C719" s="25" t="s">
        <v>108</v>
      </c>
      <c r="E719" s="31">
        <v>2.5</v>
      </c>
      <c r="F719" s="31">
        <v>29.5</v>
      </c>
      <c r="G719" s="31">
        <v>30</v>
      </c>
      <c r="H719" s="31">
        <v>33</v>
      </c>
      <c r="I719" s="31">
        <v>22</v>
      </c>
      <c r="J719" s="31">
        <v>24.5</v>
      </c>
      <c r="K719" s="31">
        <v>28.5</v>
      </c>
      <c r="L719" s="31">
        <v>27.5</v>
      </c>
      <c r="M719" s="31">
        <v>38</v>
      </c>
      <c r="N719" s="31">
        <v>29</v>
      </c>
      <c r="O719" s="31">
        <v>0</v>
      </c>
      <c r="P719" s="31">
        <v>0</v>
      </c>
      <c r="Q719" s="31">
        <v>0</v>
      </c>
      <c r="R719" s="31">
        <v>0</v>
      </c>
      <c r="S719" s="31">
        <v>264.5</v>
      </c>
      <c r="T719" s="31"/>
      <c r="U719" s="31">
        <v>1.25</v>
      </c>
      <c r="V719" s="31">
        <v>28</v>
      </c>
      <c r="W719" s="31">
        <v>27</v>
      </c>
      <c r="X719" s="31">
        <v>25</v>
      </c>
      <c r="Y719" s="31">
        <v>32</v>
      </c>
      <c r="Z719" s="31">
        <v>22.5</v>
      </c>
      <c r="AA719" s="31">
        <v>24.5</v>
      </c>
      <c r="AB719" s="31">
        <v>24.5</v>
      </c>
      <c r="AC719" s="31">
        <v>26</v>
      </c>
      <c r="AD719" s="31">
        <v>36</v>
      </c>
      <c r="AE719" s="31">
        <v>0</v>
      </c>
      <c r="AF719" s="31">
        <v>0</v>
      </c>
      <c r="AG719" s="31">
        <v>0</v>
      </c>
      <c r="AH719" s="31">
        <v>0</v>
      </c>
      <c r="AI719" s="31">
        <v>246.75</v>
      </c>
      <c r="AJ719" s="31"/>
      <c r="AK719" s="31">
        <v>0</v>
      </c>
      <c r="AL719" s="31">
        <v>24.5</v>
      </c>
      <c r="AM719" s="31">
        <v>29.5</v>
      </c>
      <c r="AN719" s="31">
        <v>28.5</v>
      </c>
      <c r="AO719" s="31">
        <v>24</v>
      </c>
      <c r="AP719" s="31">
        <v>30</v>
      </c>
      <c r="AQ719" s="31">
        <v>24</v>
      </c>
      <c r="AR719" s="31">
        <v>26</v>
      </c>
      <c r="AS719" s="31">
        <v>23.5</v>
      </c>
      <c r="AT719" s="31">
        <v>23.5</v>
      </c>
      <c r="AU719" s="31">
        <v>0</v>
      </c>
      <c r="AV719" s="31">
        <v>0</v>
      </c>
      <c r="AW719" s="31">
        <v>0</v>
      </c>
      <c r="AX719" s="31">
        <v>0</v>
      </c>
      <c r="AY719" s="31">
        <v>233.5</v>
      </c>
      <c r="AZ719" s="31"/>
      <c r="BA719" s="31">
        <v>1.25</v>
      </c>
      <c r="BB719" s="31">
        <v>27.33</v>
      </c>
      <c r="BC719" s="31">
        <v>28.83</v>
      </c>
      <c r="BD719" s="31">
        <v>28.83</v>
      </c>
      <c r="BE719" s="31">
        <v>26</v>
      </c>
      <c r="BF719" s="31"/>
      <c r="BG719">
        <v>59554</v>
      </c>
      <c r="BJ719" s="30">
        <f t="shared" si="73"/>
        <v>262</v>
      </c>
      <c r="BK719" s="30">
        <f t="shared" si="74"/>
        <v>245.5</v>
      </c>
      <c r="BL719" s="30">
        <f t="shared" si="75"/>
        <v>233.5</v>
      </c>
      <c r="BN719" s="30">
        <f t="shared" si="76"/>
        <v>0</v>
      </c>
      <c r="BO719" s="30">
        <f t="shared" si="77"/>
        <v>0</v>
      </c>
      <c r="BP719" s="30">
        <f t="shared" si="78"/>
        <v>0</v>
      </c>
    </row>
    <row r="720" spans="1:68" x14ac:dyDescent="0.35">
      <c r="A720" s="26" t="s">
        <v>1501</v>
      </c>
      <c r="B720" t="s">
        <v>3161</v>
      </c>
      <c r="C720" s="25" t="s">
        <v>108</v>
      </c>
      <c r="E720" s="31">
        <v>1.75</v>
      </c>
      <c r="F720" s="31">
        <v>16.5</v>
      </c>
      <c r="G720" s="31">
        <v>18.5</v>
      </c>
      <c r="H720" s="31">
        <v>25.5</v>
      </c>
      <c r="I720" s="31">
        <v>31.5</v>
      </c>
      <c r="J720" s="31">
        <v>25</v>
      </c>
      <c r="K720" s="31">
        <v>28.5</v>
      </c>
      <c r="L720" s="31">
        <v>26</v>
      </c>
      <c r="M720" s="31">
        <v>34.5</v>
      </c>
      <c r="N720" s="31">
        <v>39.5</v>
      </c>
      <c r="O720" s="31">
        <v>0</v>
      </c>
      <c r="P720" s="31">
        <v>0</v>
      </c>
      <c r="Q720" s="31">
        <v>0</v>
      </c>
      <c r="R720" s="31">
        <v>0</v>
      </c>
      <c r="S720" s="31">
        <v>247.25</v>
      </c>
      <c r="T720" s="31"/>
      <c r="U720" s="31">
        <v>1.75</v>
      </c>
      <c r="V720" s="31">
        <v>22.75</v>
      </c>
      <c r="W720" s="31">
        <v>20</v>
      </c>
      <c r="X720" s="31">
        <v>19</v>
      </c>
      <c r="Y720" s="31">
        <v>25.5</v>
      </c>
      <c r="Z720" s="31">
        <v>29</v>
      </c>
      <c r="AA720" s="31">
        <v>24</v>
      </c>
      <c r="AB720" s="31">
        <v>28</v>
      </c>
      <c r="AC720" s="31">
        <v>28</v>
      </c>
      <c r="AD720" s="31">
        <v>32.5</v>
      </c>
      <c r="AE720" s="31">
        <v>0</v>
      </c>
      <c r="AF720" s="31">
        <v>0</v>
      </c>
      <c r="AG720" s="31">
        <v>0</v>
      </c>
      <c r="AH720" s="31">
        <v>0</v>
      </c>
      <c r="AI720" s="31">
        <v>230.5</v>
      </c>
      <c r="AJ720" s="31"/>
      <c r="AK720" s="31">
        <v>0.25</v>
      </c>
      <c r="AL720" s="31">
        <v>31</v>
      </c>
      <c r="AM720" s="31">
        <v>24.5</v>
      </c>
      <c r="AN720" s="31">
        <v>19</v>
      </c>
      <c r="AO720" s="31">
        <v>19</v>
      </c>
      <c r="AP720" s="31">
        <v>24</v>
      </c>
      <c r="AQ720" s="31">
        <v>28</v>
      </c>
      <c r="AR720" s="31">
        <v>25</v>
      </c>
      <c r="AS720" s="31">
        <v>29.5</v>
      </c>
      <c r="AT720" s="31">
        <v>28.5</v>
      </c>
      <c r="AU720" s="31">
        <v>0</v>
      </c>
      <c r="AV720" s="31">
        <v>0</v>
      </c>
      <c r="AW720" s="31">
        <v>0</v>
      </c>
      <c r="AX720" s="31">
        <v>0</v>
      </c>
      <c r="AY720" s="31">
        <v>228.75</v>
      </c>
      <c r="AZ720" s="31"/>
      <c r="BA720" s="31">
        <v>1.25</v>
      </c>
      <c r="BB720" s="31">
        <v>23.41</v>
      </c>
      <c r="BC720" s="31">
        <v>21</v>
      </c>
      <c r="BD720" s="31">
        <v>21.16</v>
      </c>
      <c r="BE720" s="31">
        <v>25.33</v>
      </c>
      <c r="BF720" s="31"/>
      <c r="BG720">
        <v>6099</v>
      </c>
      <c r="BJ720" s="30">
        <f t="shared" si="73"/>
        <v>245.5</v>
      </c>
      <c r="BK720" s="30">
        <f t="shared" si="74"/>
        <v>228.75</v>
      </c>
      <c r="BL720" s="30">
        <f t="shared" si="75"/>
        <v>228.5</v>
      </c>
      <c r="BN720" s="30">
        <f t="shared" si="76"/>
        <v>0</v>
      </c>
      <c r="BO720" s="30">
        <f t="shared" si="77"/>
        <v>0</v>
      </c>
      <c r="BP720" s="30">
        <f t="shared" si="78"/>
        <v>0</v>
      </c>
    </row>
    <row r="721" spans="1:68" x14ac:dyDescent="0.35">
      <c r="A721" s="26" t="s">
        <v>1503</v>
      </c>
      <c r="B721" t="s">
        <v>3153</v>
      </c>
      <c r="C721" s="25" t="s">
        <v>119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173</v>
      </c>
      <c r="P721" s="31">
        <v>173.5</v>
      </c>
      <c r="Q721" s="31">
        <v>165</v>
      </c>
      <c r="R721" s="31">
        <v>145</v>
      </c>
      <c r="S721" s="31">
        <v>656.5</v>
      </c>
      <c r="T721" s="31"/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0</v>
      </c>
      <c r="AE721" s="31">
        <v>176.5</v>
      </c>
      <c r="AF721" s="31">
        <v>162.5</v>
      </c>
      <c r="AG721" s="31">
        <v>175.5</v>
      </c>
      <c r="AH721" s="31">
        <v>159</v>
      </c>
      <c r="AI721" s="31">
        <v>673.5</v>
      </c>
      <c r="AJ721" s="31"/>
      <c r="AK721" s="31">
        <v>0</v>
      </c>
      <c r="AL721" s="31">
        <v>0</v>
      </c>
      <c r="AM721" s="31">
        <v>0</v>
      </c>
      <c r="AN721" s="31">
        <v>0</v>
      </c>
      <c r="AO721" s="31">
        <v>0</v>
      </c>
      <c r="AP721" s="31">
        <v>0</v>
      </c>
      <c r="AQ721" s="31">
        <v>0</v>
      </c>
      <c r="AR721" s="31">
        <v>0</v>
      </c>
      <c r="AS721" s="31">
        <v>0</v>
      </c>
      <c r="AT721" s="31">
        <v>0</v>
      </c>
      <c r="AU721" s="31">
        <v>156.5</v>
      </c>
      <c r="AV721" s="31">
        <v>162</v>
      </c>
      <c r="AW721" s="31">
        <v>166.5</v>
      </c>
      <c r="AX721" s="31">
        <v>157</v>
      </c>
      <c r="AY721" s="31">
        <v>642</v>
      </c>
      <c r="AZ721" s="31"/>
      <c r="BA721" s="31">
        <v>0</v>
      </c>
      <c r="BB721" s="31">
        <v>0</v>
      </c>
      <c r="BC721" s="31">
        <v>0</v>
      </c>
      <c r="BD721" s="31">
        <v>0</v>
      </c>
      <c r="BE721" s="31">
        <v>0</v>
      </c>
      <c r="BF721" s="31"/>
      <c r="BG721">
        <v>9705</v>
      </c>
      <c r="BJ721" s="30">
        <f t="shared" si="73"/>
        <v>656.5</v>
      </c>
      <c r="BK721" s="30">
        <f t="shared" si="74"/>
        <v>673.5</v>
      </c>
      <c r="BL721" s="30">
        <f t="shared" si="75"/>
        <v>642</v>
      </c>
      <c r="BN721" s="30">
        <f t="shared" si="76"/>
        <v>0</v>
      </c>
      <c r="BO721" s="30">
        <f t="shared" si="77"/>
        <v>0</v>
      </c>
      <c r="BP721" s="30">
        <f t="shared" si="78"/>
        <v>0</v>
      </c>
    </row>
    <row r="722" spans="1:68" x14ac:dyDescent="0.35">
      <c r="A722" s="26" t="s">
        <v>1506</v>
      </c>
      <c r="B722" t="s">
        <v>3143</v>
      </c>
      <c r="C722" s="25" t="s">
        <v>108</v>
      </c>
      <c r="E722" s="31">
        <v>6.75</v>
      </c>
      <c r="F722" s="31">
        <v>72</v>
      </c>
      <c r="G722" s="31">
        <v>54</v>
      </c>
      <c r="H722" s="31">
        <v>50</v>
      </c>
      <c r="I722" s="31">
        <v>48.5</v>
      </c>
      <c r="J722" s="31">
        <v>44</v>
      </c>
      <c r="K722" s="31">
        <v>47.5</v>
      </c>
      <c r="L722" s="31">
        <v>43.5</v>
      </c>
      <c r="M722" s="31">
        <v>46</v>
      </c>
      <c r="N722" s="31">
        <v>26.5</v>
      </c>
      <c r="O722" s="31">
        <v>0</v>
      </c>
      <c r="P722" s="31">
        <v>0</v>
      </c>
      <c r="Q722" s="31">
        <v>0</v>
      </c>
      <c r="R722" s="31">
        <v>0</v>
      </c>
      <c r="S722" s="31">
        <v>438.75</v>
      </c>
      <c r="T722" s="31"/>
      <c r="U722" s="31">
        <v>6</v>
      </c>
      <c r="V722" s="31">
        <v>69</v>
      </c>
      <c r="W722" s="31">
        <v>44.5</v>
      </c>
      <c r="X722" s="31">
        <v>47.5</v>
      </c>
      <c r="Y722" s="31">
        <v>48</v>
      </c>
      <c r="Z722" s="31">
        <v>48.5</v>
      </c>
      <c r="AA722" s="31">
        <v>38.5</v>
      </c>
      <c r="AB722" s="31">
        <v>46</v>
      </c>
      <c r="AC722" s="31">
        <v>39</v>
      </c>
      <c r="AD722" s="31">
        <v>35</v>
      </c>
      <c r="AE722" s="31">
        <v>0</v>
      </c>
      <c r="AF722" s="31">
        <v>0</v>
      </c>
      <c r="AG722" s="31">
        <v>0</v>
      </c>
      <c r="AH722" s="31">
        <v>0</v>
      </c>
      <c r="AI722" s="31">
        <v>422</v>
      </c>
      <c r="AJ722" s="31"/>
      <c r="AK722" s="31">
        <v>3.5</v>
      </c>
      <c r="AL722" s="31">
        <v>62</v>
      </c>
      <c r="AM722" s="31">
        <v>57</v>
      </c>
      <c r="AN722" s="31">
        <v>44</v>
      </c>
      <c r="AO722" s="31">
        <v>57</v>
      </c>
      <c r="AP722" s="31">
        <v>46</v>
      </c>
      <c r="AQ722" s="31">
        <v>57.5</v>
      </c>
      <c r="AR722" s="31">
        <v>46</v>
      </c>
      <c r="AS722" s="31">
        <v>48</v>
      </c>
      <c r="AT722" s="31">
        <v>42</v>
      </c>
      <c r="AU722" s="31">
        <v>0</v>
      </c>
      <c r="AV722" s="31">
        <v>0</v>
      </c>
      <c r="AW722" s="31">
        <v>0</v>
      </c>
      <c r="AX722" s="31">
        <v>0</v>
      </c>
      <c r="AY722" s="31">
        <v>463</v>
      </c>
      <c r="AZ722" s="31"/>
      <c r="BA722" s="31">
        <v>5.41</v>
      </c>
      <c r="BB722" s="31">
        <v>67.66</v>
      </c>
      <c r="BC722" s="31">
        <v>51.83</v>
      </c>
      <c r="BD722" s="31">
        <v>47.16</v>
      </c>
      <c r="BE722" s="31">
        <v>51.16</v>
      </c>
      <c r="BF722" s="31"/>
      <c r="BG722">
        <v>8873</v>
      </c>
      <c r="BJ722" s="30">
        <f t="shared" si="73"/>
        <v>432</v>
      </c>
      <c r="BK722" s="30">
        <f t="shared" si="74"/>
        <v>416</v>
      </c>
      <c r="BL722" s="30">
        <f t="shared" si="75"/>
        <v>459.5</v>
      </c>
      <c r="BN722" s="30">
        <f t="shared" si="76"/>
        <v>0</v>
      </c>
      <c r="BO722" s="30">
        <f t="shared" si="77"/>
        <v>0</v>
      </c>
      <c r="BP722" s="30">
        <f t="shared" si="78"/>
        <v>0</v>
      </c>
    </row>
    <row r="723" spans="1:68" x14ac:dyDescent="0.35">
      <c r="A723" s="26" t="s">
        <v>1508</v>
      </c>
      <c r="B723" t="s">
        <v>3135</v>
      </c>
      <c r="C723" s="25" t="s">
        <v>108</v>
      </c>
      <c r="E723" s="31">
        <v>5.25</v>
      </c>
      <c r="F723" s="31">
        <v>39.5</v>
      </c>
      <c r="G723" s="31">
        <v>28</v>
      </c>
      <c r="H723" s="31">
        <v>45.5</v>
      </c>
      <c r="I723" s="31">
        <v>45</v>
      </c>
      <c r="J723" s="31">
        <v>40</v>
      </c>
      <c r="K723" s="31">
        <v>43</v>
      </c>
      <c r="L723" s="31">
        <v>47.5</v>
      </c>
      <c r="M723" s="31">
        <v>46</v>
      </c>
      <c r="N723" s="31">
        <v>40.5</v>
      </c>
      <c r="O723" s="31">
        <v>0</v>
      </c>
      <c r="P723" s="31">
        <v>0</v>
      </c>
      <c r="Q723" s="31">
        <v>0</v>
      </c>
      <c r="R723" s="31">
        <v>0</v>
      </c>
      <c r="S723" s="31">
        <v>380.25</v>
      </c>
      <c r="T723" s="31"/>
      <c r="U723" s="31">
        <v>4.5</v>
      </c>
      <c r="V723" s="31">
        <v>33</v>
      </c>
      <c r="W723" s="31">
        <v>42</v>
      </c>
      <c r="X723" s="31">
        <v>34.5</v>
      </c>
      <c r="Y723" s="31">
        <v>51.5</v>
      </c>
      <c r="Z723" s="31">
        <v>53</v>
      </c>
      <c r="AA723" s="31">
        <v>39</v>
      </c>
      <c r="AB723" s="31">
        <v>44</v>
      </c>
      <c r="AC723" s="31">
        <v>47</v>
      </c>
      <c r="AD723" s="31">
        <v>50</v>
      </c>
      <c r="AE723" s="31">
        <v>0</v>
      </c>
      <c r="AF723" s="31">
        <v>0</v>
      </c>
      <c r="AG723" s="31">
        <v>0</v>
      </c>
      <c r="AH723" s="31">
        <v>0</v>
      </c>
      <c r="AI723" s="31">
        <v>398.5</v>
      </c>
      <c r="AJ723" s="31"/>
      <c r="AK723" s="31">
        <v>9.75</v>
      </c>
      <c r="AL723" s="31">
        <v>55</v>
      </c>
      <c r="AM723" s="31">
        <v>35</v>
      </c>
      <c r="AN723" s="31">
        <v>51.5</v>
      </c>
      <c r="AO723" s="31">
        <v>39</v>
      </c>
      <c r="AP723" s="31">
        <v>52.5</v>
      </c>
      <c r="AQ723" s="31">
        <v>54</v>
      </c>
      <c r="AR723" s="31">
        <v>42.5</v>
      </c>
      <c r="AS723" s="31">
        <v>45</v>
      </c>
      <c r="AT723" s="31">
        <v>46.5</v>
      </c>
      <c r="AU723" s="31">
        <v>0</v>
      </c>
      <c r="AV723" s="31">
        <v>0</v>
      </c>
      <c r="AW723" s="31">
        <v>0</v>
      </c>
      <c r="AX723" s="31">
        <v>0</v>
      </c>
      <c r="AY723" s="31">
        <v>430.75</v>
      </c>
      <c r="AZ723" s="31"/>
      <c r="BA723" s="31">
        <v>6.5</v>
      </c>
      <c r="BB723" s="31">
        <v>42.5</v>
      </c>
      <c r="BC723" s="31">
        <v>35</v>
      </c>
      <c r="BD723" s="31">
        <v>43.83</v>
      </c>
      <c r="BE723" s="31">
        <v>45.16</v>
      </c>
      <c r="BF723" s="31"/>
      <c r="BG723">
        <v>1707</v>
      </c>
      <c r="BJ723" s="30">
        <f t="shared" si="73"/>
        <v>375</v>
      </c>
      <c r="BK723" s="30">
        <f t="shared" si="74"/>
        <v>394</v>
      </c>
      <c r="BL723" s="30">
        <f t="shared" si="75"/>
        <v>421</v>
      </c>
      <c r="BN723" s="30">
        <f t="shared" si="76"/>
        <v>0</v>
      </c>
      <c r="BO723" s="30">
        <f t="shared" si="77"/>
        <v>0</v>
      </c>
      <c r="BP723" s="30">
        <f t="shared" si="78"/>
        <v>0</v>
      </c>
    </row>
    <row r="724" spans="1:68" x14ac:dyDescent="0.35">
      <c r="A724" s="26" t="s">
        <v>1510</v>
      </c>
      <c r="B724" t="s">
        <v>3127</v>
      </c>
      <c r="C724" s="25" t="s">
        <v>108</v>
      </c>
      <c r="E724" s="31">
        <v>5.25</v>
      </c>
      <c r="F724" s="31">
        <v>26.5</v>
      </c>
      <c r="G724" s="31">
        <v>25.5</v>
      </c>
      <c r="H724" s="31">
        <v>22</v>
      </c>
      <c r="I724" s="31">
        <v>22.5</v>
      </c>
      <c r="J724" s="31">
        <v>26</v>
      </c>
      <c r="K724" s="31">
        <v>24.5</v>
      </c>
      <c r="L724" s="31">
        <v>26</v>
      </c>
      <c r="M724" s="31">
        <v>26</v>
      </c>
      <c r="N724" s="31">
        <v>28</v>
      </c>
      <c r="O724" s="31">
        <v>0</v>
      </c>
      <c r="P724" s="31">
        <v>0</v>
      </c>
      <c r="Q724" s="31">
        <v>0</v>
      </c>
      <c r="R724" s="31">
        <v>0</v>
      </c>
      <c r="S724" s="31">
        <v>232.25</v>
      </c>
      <c r="T724" s="31"/>
      <c r="U724" s="31">
        <v>5.25</v>
      </c>
      <c r="V724" s="31">
        <v>21.5</v>
      </c>
      <c r="W724" s="31">
        <v>23</v>
      </c>
      <c r="X724" s="31">
        <v>25</v>
      </c>
      <c r="Y724" s="31">
        <v>22</v>
      </c>
      <c r="Z724" s="31">
        <v>26</v>
      </c>
      <c r="AA724" s="31">
        <v>25</v>
      </c>
      <c r="AB724" s="31">
        <v>29.5</v>
      </c>
      <c r="AC724" s="31">
        <v>29</v>
      </c>
      <c r="AD724" s="31">
        <v>21.5</v>
      </c>
      <c r="AE724" s="31">
        <v>0</v>
      </c>
      <c r="AF724" s="31">
        <v>0</v>
      </c>
      <c r="AG724" s="31">
        <v>0</v>
      </c>
      <c r="AH724" s="31">
        <v>0</v>
      </c>
      <c r="AI724" s="31">
        <v>227.75</v>
      </c>
      <c r="AJ724" s="31"/>
      <c r="AK724" s="31">
        <v>4.25</v>
      </c>
      <c r="AL724" s="31">
        <v>30.5</v>
      </c>
      <c r="AM724" s="31">
        <v>17</v>
      </c>
      <c r="AN724" s="31">
        <v>22.5</v>
      </c>
      <c r="AO724" s="31">
        <v>26</v>
      </c>
      <c r="AP724" s="31">
        <v>18.5</v>
      </c>
      <c r="AQ724" s="31">
        <v>29</v>
      </c>
      <c r="AR724" s="31">
        <v>27.5</v>
      </c>
      <c r="AS724" s="31">
        <v>28</v>
      </c>
      <c r="AT724" s="31">
        <v>26.5</v>
      </c>
      <c r="AU724" s="31">
        <v>0</v>
      </c>
      <c r="AV724" s="31">
        <v>0</v>
      </c>
      <c r="AW724" s="31">
        <v>0</v>
      </c>
      <c r="AX724" s="31">
        <v>0</v>
      </c>
      <c r="AY724" s="31">
        <v>229.75</v>
      </c>
      <c r="AZ724" s="31"/>
      <c r="BA724" s="31">
        <v>4.91</v>
      </c>
      <c r="BB724" s="31">
        <v>26.16</v>
      </c>
      <c r="BC724" s="31">
        <v>21.83</v>
      </c>
      <c r="BD724" s="31">
        <v>23.16</v>
      </c>
      <c r="BE724" s="31">
        <v>23.5</v>
      </c>
      <c r="BF724" s="31"/>
      <c r="BG724">
        <v>10249</v>
      </c>
      <c r="BJ724" s="30">
        <f t="shared" si="73"/>
        <v>227</v>
      </c>
      <c r="BK724" s="30">
        <f t="shared" si="74"/>
        <v>222.5</v>
      </c>
      <c r="BL724" s="30">
        <f t="shared" si="75"/>
        <v>225.5</v>
      </c>
      <c r="BN724" s="30">
        <f t="shared" si="76"/>
        <v>0</v>
      </c>
      <c r="BO724" s="30">
        <f t="shared" si="77"/>
        <v>0</v>
      </c>
      <c r="BP724" s="30">
        <f t="shared" si="78"/>
        <v>0</v>
      </c>
    </row>
    <row r="725" spans="1:68" x14ac:dyDescent="0.35">
      <c r="A725" s="26" t="s">
        <v>1512</v>
      </c>
      <c r="B725" t="s">
        <v>3120</v>
      </c>
      <c r="C725" s="25" t="s">
        <v>108</v>
      </c>
      <c r="E725" s="31">
        <v>4.25</v>
      </c>
      <c r="F725" s="31">
        <v>31.5</v>
      </c>
      <c r="G725" s="31">
        <v>24</v>
      </c>
      <c r="H725" s="31">
        <v>28</v>
      </c>
      <c r="I725" s="31">
        <v>32.5</v>
      </c>
      <c r="J725" s="31">
        <v>28.5</v>
      </c>
      <c r="K725" s="31">
        <v>30</v>
      </c>
      <c r="L725" s="31">
        <v>34.5</v>
      </c>
      <c r="M725" s="31">
        <v>31</v>
      </c>
      <c r="N725" s="31">
        <v>42.5</v>
      </c>
      <c r="O725" s="31">
        <v>0</v>
      </c>
      <c r="P725" s="31">
        <v>0</v>
      </c>
      <c r="Q725" s="31">
        <v>0</v>
      </c>
      <c r="R725" s="31">
        <v>0</v>
      </c>
      <c r="S725" s="31">
        <v>286.75</v>
      </c>
      <c r="T725" s="31"/>
      <c r="U725" s="31">
        <v>4.5</v>
      </c>
      <c r="V725" s="31">
        <v>29.5</v>
      </c>
      <c r="W725" s="31">
        <v>31.5</v>
      </c>
      <c r="X725" s="31">
        <v>25</v>
      </c>
      <c r="Y725" s="31">
        <v>26.5</v>
      </c>
      <c r="Z725" s="31">
        <v>31.5</v>
      </c>
      <c r="AA725" s="31">
        <v>28.5</v>
      </c>
      <c r="AB725" s="31">
        <v>28.5</v>
      </c>
      <c r="AC725" s="31">
        <v>31.5</v>
      </c>
      <c r="AD725" s="31">
        <v>28</v>
      </c>
      <c r="AE725" s="31">
        <v>0</v>
      </c>
      <c r="AF725" s="31">
        <v>0</v>
      </c>
      <c r="AG725" s="31">
        <v>0</v>
      </c>
      <c r="AH725" s="31">
        <v>0</v>
      </c>
      <c r="AI725" s="31">
        <v>265</v>
      </c>
      <c r="AJ725" s="31"/>
      <c r="AK725" s="31">
        <v>3.25</v>
      </c>
      <c r="AL725" s="31">
        <v>37.5</v>
      </c>
      <c r="AM725" s="31">
        <v>26.5</v>
      </c>
      <c r="AN725" s="31">
        <v>27.5</v>
      </c>
      <c r="AO725" s="31">
        <v>23</v>
      </c>
      <c r="AP725" s="31">
        <v>26</v>
      </c>
      <c r="AQ725" s="31">
        <v>32.5</v>
      </c>
      <c r="AR725" s="31">
        <v>28</v>
      </c>
      <c r="AS725" s="31">
        <v>29.5</v>
      </c>
      <c r="AT725" s="31">
        <v>29</v>
      </c>
      <c r="AU725" s="31">
        <v>0</v>
      </c>
      <c r="AV725" s="31">
        <v>0</v>
      </c>
      <c r="AW725" s="31">
        <v>0</v>
      </c>
      <c r="AX725" s="31">
        <v>0</v>
      </c>
      <c r="AY725" s="31">
        <v>262.75</v>
      </c>
      <c r="AZ725" s="31"/>
      <c r="BA725" s="31">
        <v>4</v>
      </c>
      <c r="BB725" s="31">
        <v>32.83</v>
      </c>
      <c r="BC725" s="31">
        <v>27.33</v>
      </c>
      <c r="BD725" s="31">
        <v>26.83</v>
      </c>
      <c r="BE725" s="31">
        <v>27.33</v>
      </c>
      <c r="BF725" s="31"/>
      <c r="BG725">
        <v>3448</v>
      </c>
      <c r="BJ725" s="30">
        <f t="shared" si="73"/>
        <v>282.5</v>
      </c>
      <c r="BK725" s="30">
        <f t="shared" si="74"/>
        <v>260.5</v>
      </c>
      <c r="BL725" s="30">
        <f t="shared" si="75"/>
        <v>259.5</v>
      </c>
      <c r="BN725" s="30">
        <f t="shared" si="76"/>
        <v>0</v>
      </c>
      <c r="BO725" s="30">
        <f t="shared" si="77"/>
        <v>0</v>
      </c>
      <c r="BP725" s="30">
        <f t="shared" si="78"/>
        <v>0</v>
      </c>
    </row>
    <row r="726" spans="1:68" x14ac:dyDescent="0.35">
      <c r="A726" s="26" t="s">
        <v>1513</v>
      </c>
      <c r="B726" t="s">
        <v>3112</v>
      </c>
      <c r="C726" s="25" t="s">
        <v>108</v>
      </c>
      <c r="E726" s="31">
        <v>1.5</v>
      </c>
      <c r="F726" s="31">
        <v>19</v>
      </c>
      <c r="G726" s="31">
        <v>20</v>
      </c>
      <c r="H726" s="31">
        <v>17</v>
      </c>
      <c r="I726" s="31">
        <v>29</v>
      </c>
      <c r="J726" s="31">
        <v>26.5</v>
      </c>
      <c r="K726" s="31">
        <v>23</v>
      </c>
      <c r="L726" s="31">
        <v>40.5</v>
      </c>
      <c r="M726" s="31">
        <v>21</v>
      </c>
      <c r="N726" s="31">
        <v>19</v>
      </c>
      <c r="O726" s="31">
        <v>0</v>
      </c>
      <c r="P726" s="31">
        <v>0</v>
      </c>
      <c r="Q726" s="31">
        <v>0</v>
      </c>
      <c r="R726" s="31">
        <v>0</v>
      </c>
      <c r="S726" s="31">
        <v>216.5</v>
      </c>
      <c r="T726" s="31"/>
      <c r="U726" s="31">
        <v>1.5</v>
      </c>
      <c r="V726" s="31">
        <v>25.5</v>
      </c>
      <c r="W726" s="31">
        <v>15</v>
      </c>
      <c r="X726" s="31">
        <v>23</v>
      </c>
      <c r="Y726" s="31">
        <v>18</v>
      </c>
      <c r="Z726" s="31">
        <v>32.5</v>
      </c>
      <c r="AA726" s="31">
        <v>23.5</v>
      </c>
      <c r="AB726" s="31">
        <v>28.5</v>
      </c>
      <c r="AC726" s="31">
        <v>37</v>
      </c>
      <c r="AD726" s="31">
        <v>21</v>
      </c>
      <c r="AE726" s="31">
        <v>0</v>
      </c>
      <c r="AF726" s="31">
        <v>0</v>
      </c>
      <c r="AG726" s="31">
        <v>0</v>
      </c>
      <c r="AH726" s="31">
        <v>0</v>
      </c>
      <c r="AI726" s="31">
        <v>225.5</v>
      </c>
      <c r="AJ726" s="31"/>
      <c r="AK726" s="31">
        <v>1.75</v>
      </c>
      <c r="AL726" s="31">
        <v>22</v>
      </c>
      <c r="AM726" s="31">
        <v>22</v>
      </c>
      <c r="AN726" s="31">
        <v>18</v>
      </c>
      <c r="AO726" s="31">
        <v>21</v>
      </c>
      <c r="AP726" s="31">
        <v>22</v>
      </c>
      <c r="AQ726" s="31">
        <v>29.5</v>
      </c>
      <c r="AR726" s="31">
        <v>22.5</v>
      </c>
      <c r="AS726" s="31">
        <v>21</v>
      </c>
      <c r="AT726" s="31">
        <v>33</v>
      </c>
      <c r="AU726" s="31">
        <v>0</v>
      </c>
      <c r="AV726" s="31">
        <v>0</v>
      </c>
      <c r="AW726" s="31">
        <v>0</v>
      </c>
      <c r="AX726" s="31">
        <v>0</v>
      </c>
      <c r="AY726" s="31">
        <v>212.75</v>
      </c>
      <c r="AZ726" s="31"/>
      <c r="BA726" s="31">
        <v>1.58</v>
      </c>
      <c r="BB726" s="31">
        <v>22.16</v>
      </c>
      <c r="BC726" s="31">
        <v>19</v>
      </c>
      <c r="BD726" s="31">
        <v>19.329999999999998</v>
      </c>
      <c r="BE726" s="31">
        <v>22.66</v>
      </c>
      <c r="BF726" s="31"/>
      <c r="BG726">
        <v>11625</v>
      </c>
      <c r="BJ726" s="30">
        <f t="shared" si="73"/>
        <v>215</v>
      </c>
      <c r="BK726" s="30">
        <f t="shared" si="74"/>
        <v>224</v>
      </c>
      <c r="BL726" s="30">
        <f t="shared" si="75"/>
        <v>211</v>
      </c>
      <c r="BN726" s="30">
        <f t="shared" si="76"/>
        <v>0</v>
      </c>
      <c r="BO726" s="30">
        <f t="shared" si="77"/>
        <v>0</v>
      </c>
      <c r="BP726" s="30">
        <f t="shared" si="78"/>
        <v>0</v>
      </c>
    </row>
    <row r="727" spans="1:68" x14ac:dyDescent="0.35">
      <c r="A727" s="26" t="s">
        <v>1515</v>
      </c>
      <c r="B727" t="s">
        <v>3104</v>
      </c>
      <c r="C727" s="25" t="s">
        <v>108</v>
      </c>
      <c r="E727" s="31">
        <v>5.25</v>
      </c>
      <c r="F727" s="31">
        <v>30</v>
      </c>
      <c r="G727" s="31">
        <v>20</v>
      </c>
      <c r="H727" s="31">
        <v>31.5</v>
      </c>
      <c r="I727" s="31">
        <v>31</v>
      </c>
      <c r="J727" s="31">
        <v>43</v>
      </c>
      <c r="K727" s="31">
        <v>37.5</v>
      </c>
      <c r="L727" s="31">
        <v>34.5</v>
      </c>
      <c r="M727" s="31">
        <v>29.5</v>
      </c>
      <c r="N727" s="31">
        <v>33</v>
      </c>
      <c r="O727" s="31">
        <v>0</v>
      </c>
      <c r="P727" s="31">
        <v>0</v>
      </c>
      <c r="Q727" s="31">
        <v>0</v>
      </c>
      <c r="R727" s="31">
        <v>0</v>
      </c>
      <c r="S727" s="31">
        <v>295.25</v>
      </c>
      <c r="T727" s="31"/>
      <c r="U727" s="31">
        <v>2</v>
      </c>
      <c r="V727" s="31">
        <v>32</v>
      </c>
      <c r="W727" s="31">
        <v>36.5</v>
      </c>
      <c r="X727" s="31">
        <v>21</v>
      </c>
      <c r="Y727" s="31">
        <v>36.5</v>
      </c>
      <c r="Z727" s="31">
        <v>33.5</v>
      </c>
      <c r="AA727" s="31">
        <v>46</v>
      </c>
      <c r="AB727" s="31">
        <v>40.5</v>
      </c>
      <c r="AC727" s="31">
        <v>37.5</v>
      </c>
      <c r="AD727" s="31">
        <v>32.5</v>
      </c>
      <c r="AE727" s="31">
        <v>0</v>
      </c>
      <c r="AF727" s="31">
        <v>0</v>
      </c>
      <c r="AG727" s="31">
        <v>0</v>
      </c>
      <c r="AH727" s="31">
        <v>0</v>
      </c>
      <c r="AI727" s="31">
        <v>318</v>
      </c>
      <c r="AJ727" s="31"/>
      <c r="AK727" s="31">
        <v>3.25</v>
      </c>
      <c r="AL727" s="31">
        <v>28</v>
      </c>
      <c r="AM727" s="31">
        <v>36.5</v>
      </c>
      <c r="AN727" s="31">
        <v>30</v>
      </c>
      <c r="AO727" s="31">
        <v>16.5</v>
      </c>
      <c r="AP727" s="31">
        <v>36</v>
      </c>
      <c r="AQ727" s="31">
        <v>31.5</v>
      </c>
      <c r="AR727" s="31">
        <v>48</v>
      </c>
      <c r="AS727" s="31">
        <v>38</v>
      </c>
      <c r="AT727" s="31">
        <v>41</v>
      </c>
      <c r="AU727" s="31">
        <v>0</v>
      </c>
      <c r="AV727" s="31">
        <v>0</v>
      </c>
      <c r="AW727" s="31">
        <v>0</v>
      </c>
      <c r="AX727" s="31">
        <v>0</v>
      </c>
      <c r="AY727" s="31">
        <v>308.75</v>
      </c>
      <c r="AZ727" s="31"/>
      <c r="BA727" s="31">
        <v>3.5</v>
      </c>
      <c r="BB727" s="31">
        <v>30</v>
      </c>
      <c r="BC727" s="31">
        <v>31</v>
      </c>
      <c r="BD727" s="31">
        <v>27.5</v>
      </c>
      <c r="BE727" s="31">
        <v>28</v>
      </c>
      <c r="BF727" s="31"/>
      <c r="BG727">
        <v>187</v>
      </c>
      <c r="BJ727" s="30">
        <f t="shared" si="73"/>
        <v>290</v>
      </c>
      <c r="BK727" s="30">
        <f t="shared" si="74"/>
        <v>316</v>
      </c>
      <c r="BL727" s="30">
        <f t="shared" si="75"/>
        <v>305.5</v>
      </c>
      <c r="BN727" s="30">
        <f t="shared" si="76"/>
        <v>0</v>
      </c>
      <c r="BO727" s="30">
        <f t="shared" si="77"/>
        <v>0</v>
      </c>
      <c r="BP727" s="30">
        <f t="shared" si="78"/>
        <v>0</v>
      </c>
    </row>
    <row r="728" spans="1:68" x14ac:dyDescent="0.35">
      <c r="A728" s="26" t="s">
        <v>1517</v>
      </c>
      <c r="B728" t="s">
        <v>3095</v>
      </c>
      <c r="C728" s="25" t="s">
        <v>10</v>
      </c>
      <c r="E728" s="31">
        <v>114.5</v>
      </c>
      <c r="F728" s="31">
        <v>1016.25</v>
      </c>
      <c r="G728" s="31">
        <v>1005</v>
      </c>
      <c r="H728" s="31">
        <v>980</v>
      </c>
      <c r="I728" s="31">
        <v>1043.5</v>
      </c>
      <c r="J728" s="31">
        <v>991</v>
      </c>
      <c r="K728" s="31">
        <v>980.5</v>
      </c>
      <c r="L728" s="31">
        <v>1003</v>
      </c>
      <c r="M728" s="31">
        <v>932.5</v>
      </c>
      <c r="N728" s="31">
        <v>921.5</v>
      </c>
      <c r="O728" s="31">
        <v>1047</v>
      </c>
      <c r="P728" s="31">
        <v>990</v>
      </c>
      <c r="Q728" s="31">
        <v>902</v>
      </c>
      <c r="R728" s="31">
        <v>701</v>
      </c>
      <c r="S728" s="31">
        <v>12627.75</v>
      </c>
      <c r="T728" s="31"/>
      <c r="U728" s="31">
        <v>94</v>
      </c>
      <c r="V728" s="31">
        <v>963</v>
      </c>
      <c r="W728" s="31">
        <v>979.5</v>
      </c>
      <c r="X728" s="31">
        <v>996.5</v>
      </c>
      <c r="Y728" s="31">
        <v>967</v>
      </c>
      <c r="Z728" s="31">
        <v>1015.5</v>
      </c>
      <c r="AA728" s="31">
        <v>952.5</v>
      </c>
      <c r="AB728" s="31">
        <v>963.5</v>
      </c>
      <c r="AC728" s="31">
        <v>955</v>
      </c>
      <c r="AD728" s="31">
        <v>912</v>
      </c>
      <c r="AE728" s="31">
        <v>1147</v>
      </c>
      <c r="AF728" s="31">
        <v>872</v>
      </c>
      <c r="AG728" s="31">
        <v>895.5</v>
      </c>
      <c r="AH728" s="31">
        <v>700.5</v>
      </c>
      <c r="AI728" s="31">
        <v>12413.5</v>
      </c>
      <c r="AJ728" s="31"/>
      <c r="AK728" s="31">
        <v>97</v>
      </c>
      <c r="AL728" s="31">
        <v>986.75</v>
      </c>
      <c r="AM728" s="31">
        <v>945</v>
      </c>
      <c r="AN728" s="31">
        <v>946.5</v>
      </c>
      <c r="AO728" s="31">
        <v>955.5</v>
      </c>
      <c r="AP728" s="31">
        <v>937.5</v>
      </c>
      <c r="AQ728" s="31">
        <v>971</v>
      </c>
      <c r="AR728" s="31">
        <v>939.5</v>
      </c>
      <c r="AS728" s="31">
        <v>961</v>
      </c>
      <c r="AT728" s="31">
        <v>915</v>
      </c>
      <c r="AU728" s="31">
        <v>1140</v>
      </c>
      <c r="AV728" s="31">
        <v>951</v>
      </c>
      <c r="AW728" s="31">
        <v>824</v>
      </c>
      <c r="AX728" s="31">
        <v>748.5</v>
      </c>
      <c r="AY728" s="31">
        <v>12318.25</v>
      </c>
      <c r="AZ728" s="31"/>
      <c r="BA728" s="31">
        <v>101.83</v>
      </c>
      <c r="BB728" s="31">
        <v>988.66</v>
      </c>
      <c r="BC728" s="31">
        <v>976.5</v>
      </c>
      <c r="BD728" s="31">
        <v>974.33</v>
      </c>
      <c r="BE728" s="31">
        <v>988.66</v>
      </c>
      <c r="BF728" s="31"/>
      <c r="BG728">
        <v>4306</v>
      </c>
      <c r="BJ728" s="30">
        <f t="shared" si="73"/>
        <v>12513.25</v>
      </c>
      <c r="BK728" s="30">
        <f t="shared" si="74"/>
        <v>12319.5</v>
      </c>
      <c r="BL728" s="30">
        <f t="shared" si="75"/>
        <v>12221.25</v>
      </c>
      <c r="BN728" s="30">
        <f t="shared" si="76"/>
        <v>0</v>
      </c>
      <c r="BO728" s="30">
        <f t="shared" si="77"/>
        <v>0</v>
      </c>
      <c r="BP728" s="30">
        <f t="shared" si="78"/>
        <v>0</v>
      </c>
    </row>
    <row r="729" spans="1:68" x14ac:dyDescent="0.35">
      <c r="A729" s="26" t="s">
        <v>1519</v>
      </c>
      <c r="B729" t="s">
        <v>3087</v>
      </c>
      <c r="C729" s="25" t="s">
        <v>10</v>
      </c>
      <c r="E729" s="31">
        <v>7.5</v>
      </c>
      <c r="F729" s="31">
        <v>77</v>
      </c>
      <c r="G729" s="31">
        <v>74</v>
      </c>
      <c r="H729" s="31">
        <v>99.5</v>
      </c>
      <c r="I729" s="31">
        <v>89</v>
      </c>
      <c r="J729" s="31">
        <v>103</v>
      </c>
      <c r="K729" s="31">
        <v>98</v>
      </c>
      <c r="L729" s="31">
        <v>95.5</v>
      </c>
      <c r="M729" s="31">
        <v>97</v>
      </c>
      <c r="N729" s="31">
        <v>98</v>
      </c>
      <c r="O729" s="31">
        <v>131</v>
      </c>
      <c r="P729" s="31">
        <v>104</v>
      </c>
      <c r="Q729" s="31">
        <v>105</v>
      </c>
      <c r="R729" s="31">
        <v>107</v>
      </c>
      <c r="S729" s="31">
        <v>1285.5</v>
      </c>
      <c r="T729" s="31"/>
      <c r="U729" s="31">
        <v>9.75</v>
      </c>
      <c r="V729" s="31">
        <v>100.5</v>
      </c>
      <c r="W729" s="31">
        <v>73.5</v>
      </c>
      <c r="X729" s="31">
        <v>68.5</v>
      </c>
      <c r="Y729" s="31">
        <v>103</v>
      </c>
      <c r="Z729" s="31">
        <v>88</v>
      </c>
      <c r="AA729" s="31">
        <v>108.5</v>
      </c>
      <c r="AB729" s="31">
        <v>93.5</v>
      </c>
      <c r="AC729" s="31">
        <v>95</v>
      </c>
      <c r="AD729" s="31">
        <v>97.5</v>
      </c>
      <c r="AE729" s="31">
        <v>108.5</v>
      </c>
      <c r="AF729" s="31">
        <v>113.5</v>
      </c>
      <c r="AG729" s="31">
        <v>105</v>
      </c>
      <c r="AH729" s="31">
        <v>105.5</v>
      </c>
      <c r="AI729" s="31">
        <v>1270.25</v>
      </c>
      <c r="AJ729" s="31"/>
      <c r="AK729" s="31">
        <v>13</v>
      </c>
      <c r="AL729" s="31">
        <v>81.5</v>
      </c>
      <c r="AM729" s="31">
        <v>96</v>
      </c>
      <c r="AN729" s="31">
        <v>73</v>
      </c>
      <c r="AO729" s="31">
        <v>68</v>
      </c>
      <c r="AP729" s="31">
        <v>99</v>
      </c>
      <c r="AQ729" s="31">
        <v>92.5</v>
      </c>
      <c r="AR729" s="31">
        <v>110.5</v>
      </c>
      <c r="AS729" s="31">
        <v>96.5</v>
      </c>
      <c r="AT729" s="31">
        <v>90.5</v>
      </c>
      <c r="AU729" s="31">
        <v>107.5</v>
      </c>
      <c r="AV729" s="31">
        <v>90.5</v>
      </c>
      <c r="AW729" s="31">
        <v>96.5</v>
      </c>
      <c r="AX729" s="31">
        <v>96.5</v>
      </c>
      <c r="AY729" s="31">
        <v>1211.5</v>
      </c>
      <c r="AZ729" s="31"/>
      <c r="BA729" s="31">
        <v>10.08</v>
      </c>
      <c r="BB729" s="31">
        <v>86.33</v>
      </c>
      <c r="BC729" s="31">
        <v>81.16</v>
      </c>
      <c r="BD729" s="31">
        <v>80.33</v>
      </c>
      <c r="BE729" s="31">
        <v>86.66</v>
      </c>
      <c r="BF729" s="31"/>
      <c r="BG729">
        <v>13690</v>
      </c>
      <c r="BJ729" s="30">
        <f t="shared" si="73"/>
        <v>1278</v>
      </c>
      <c r="BK729" s="30">
        <f t="shared" si="74"/>
        <v>1260.5</v>
      </c>
      <c r="BL729" s="30">
        <f t="shared" si="75"/>
        <v>1198.5</v>
      </c>
      <c r="BN729" s="30">
        <f t="shared" si="76"/>
        <v>0</v>
      </c>
      <c r="BO729" s="30">
        <f t="shared" si="77"/>
        <v>0</v>
      </c>
      <c r="BP729" s="30">
        <f t="shared" si="78"/>
        <v>0</v>
      </c>
    </row>
    <row r="730" spans="1:68" x14ac:dyDescent="0.35">
      <c r="A730" s="26" t="s">
        <v>1521</v>
      </c>
      <c r="B730" t="s">
        <v>3078</v>
      </c>
      <c r="C730" s="25" t="s">
        <v>10</v>
      </c>
      <c r="E730" s="31">
        <v>3.5</v>
      </c>
      <c r="F730" s="31">
        <v>37</v>
      </c>
      <c r="G730" s="31">
        <v>45</v>
      </c>
      <c r="H730" s="31">
        <v>43</v>
      </c>
      <c r="I730" s="31">
        <v>45</v>
      </c>
      <c r="J730" s="31">
        <v>43.5</v>
      </c>
      <c r="K730" s="31">
        <v>50</v>
      </c>
      <c r="L730" s="31">
        <v>62</v>
      </c>
      <c r="M730" s="31">
        <v>42.5</v>
      </c>
      <c r="N730" s="31">
        <v>45.5</v>
      </c>
      <c r="O730" s="31">
        <v>66.5</v>
      </c>
      <c r="P730" s="31">
        <v>59</v>
      </c>
      <c r="Q730" s="31">
        <v>60.5</v>
      </c>
      <c r="R730" s="31">
        <v>58</v>
      </c>
      <c r="S730" s="31">
        <v>661</v>
      </c>
      <c r="T730" s="31"/>
      <c r="U730" s="31">
        <v>3.25</v>
      </c>
      <c r="V730" s="31">
        <v>37.5</v>
      </c>
      <c r="W730" s="31">
        <v>39</v>
      </c>
      <c r="X730" s="31">
        <v>41</v>
      </c>
      <c r="Y730" s="31">
        <v>42</v>
      </c>
      <c r="Z730" s="31">
        <v>44</v>
      </c>
      <c r="AA730" s="31">
        <v>42.5</v>
      </c>
      <c r="AB730" s="31">
        <v>49.5</v>
      </c>
      <c r="AC730" s="31">
        <v>60</v>
      </c>
      <c r="AD730" s="31">
        <v>44</v>
      </c>
      <c r="AE730" s="31">
        <v>50</v>
      </c>
      <c r="AF730" s="31">
        <v>63</v>
      </c>
      <c r="AG730" s="31">
        <v>56.5</v>
      </c>
      <c r="AH730" s="31">
        <v>61.5</v>
      </c>
      <c r="AI730" s="31">
        <v>633.75</v>
      </c>
      <c r="AJ730" s="31"/>
      <c r="AK730" s="31">
        <v>4.25</v>
      </c>
      <c r="AL730" s="31">
        <v>42.5</v>
      </c>
      <c r="AM730" s="31">
        <v>42</v>
      </c>
      <c r="AN730" s="31">
        <v>42</v>
      </c>
      <c r="AO730" s="31">
        <v>47</v>
      </c>
      <c r="AP730" s="31">
        <v>42.5</v>
      </c>
      <c r="AQ730" s="31">
        <v>49.5</v>
      </c>
      <c r="AR730" s="31">
        <v>47</v>
      </c>
      <c r="AS730" s="31">
        <v>51.5</v>
      </c>
      <c r="AT730" s="31">
        <v>61.5</v>
      </c>
      <c r="AU730" s="31">
        <v>50</v>
      </c>
      <c r="AV730" s="31">
        <v>51</v>
      </c>
      <c r="AW730" s="31">
        <v>60.5</v>
      </c>
      <c r="AX730" s="31">
        <v>55</v>
      </c>
      <c r="AY730" s="31">
        <v>646.25</v>
      </c>
      <c r="AZ730" s="31"/>
      <c r="BA730" s="31">
        <v>3.66</v>
      </c>
      <c r="BB730" s="31">
        <v>39</v>
      </c>
      <c r="BC730" s="31">
        <v>42</v>
      </c>
      <c r="BD730" s="31">
        <v>42</v>
      </c>
      <c r="BE730" s="31">
        <v>44.66</v>
      </c>
      <c r="BF730" s="31"/>
      <c r="BG730">
        <v>8054</v>
      </c>
      <c r="BJ730" s="30">
        <f t="shared" si="73"/>
        <v>657.5</v>
      </c>
      <c r="BK730" s="30">
        <f t="shared" si="74"/>
        <v>630.5</v>
      </c>
      <c r="BL730" s="30">
        <f t="shared" si="75"/>
        <v>642</v>
      </c>
      <c r="BN730" s="30">
        <f t="shared" si="76"/>
        <v>0</v>
      </c>
      <c r="BO730" s="30">
        <f t="shared" si="77"/>
        <v>0</v>
      </c>
      <c r="BP730" s="30">
        <f t="shared" si="78"/>
        <v>0</v>
      </c>
    </row>
    <row r="731" spans="1:68" x14ac:dyDescent="0.35">
      <c r="A731" s="26" t="s">
        <v>1523</v>
      </c>
      <c r="B731" t="s">
        <v>3068</v>
      </c>
      <c r="C731" s="25" t="s">
        <v>119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254.5</v>
      </c>
      <c r="P731" s="31">
        <v>237.5</v>
      </c>
      <c r="Q731" s="31">
        <v>267</v>
      </c>
      <c r="R731" s="31">
        <v>252</v>
      </c>
      <c r="S731" s="31">
        <v>1011</v>
      </c>
      <c r="T731" s="31"/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0</v>
      </c>
      <c r="AE731" s="31">
        <v>260</v>
      </c>
      <c r="AF731" s="31">
        <v>236</v>
      </c>
      <c r="AG731" s="31">
        <v>221.5</v>
      </c>
      <c r="AH731" s="31">
        <v>246</v>
      </c>
      <c r="AI731" s="31">
        <v>963.5</v>
      </c>
      <c r="AJ731" s="31"/>
      <c r="AK731" s="31">
        <v>0</v>
      </c>
      <c r="AL731" s="31">
        <v>0</v>
      </c>
      <c r="AM731" s="31">
        <v>0</v>
      </c>
      <c r="AN731" s="31">
        <v>0</v>
      </c>
      <c r="AO731" s="31">
        <v>0</v>
      </c>
      <c r="AP731" s="31">
        <v>0</v>
      </c>
      <c r="AQ731" s="31">
        <v>0</v>
      </c>
      <c r="AR731" s="31">
        <v>0</v>
      </c>
      <c r="AS731" s="31">
        <v>0</v>
      </c>
      <c r="AT731" s="31">
        <v>0</v>
      </c>
      <c r="AU731" s="31">
        <v>278</v>
      </c>
      <c r="AV731" s="31">
        <v>227.5</v>
      </c>
      <c r="AW731" s="31">
        <v>230</v>
      </c>
      <c r="AX731" s="31">
        <v>213.5</v>
      </c>
      <c r="AY731" s="31">
        <v>949</v>
      </c>
      <c r="AZ731" s="31"/>
      <c r="BA731" s="31">
        <v>0</v>
      </c>
      <c r="BB731" s="31">
        <v>0</v>
      </c>
      <c r="BC731" s="31">
        <v>0</v>
      </c>
      <c r="BD731" s="31">
        <v>0</v>
      </c>
      <c r="BE731" s="31">
        <v>0</v>
      </c>
      <c r="BF731" s="31"/>
      <c r="BG731">
        <v>12611</v>
      </c>
      <c r="BJ731" s="30">
        <f t="shared" si="73"/>
        <v>1011</v>
      </c>
      <c r="BK731" s="30">
        <f t="shared" si="74"/>
        <v>963.5</v>
      </c>
      <c r="BL731" s="30">
        <f t="shared" si="75"/>
        <v>949</v>
      </c>
      <c r="BN731" s="30">
        <f t="shared" si="76"/>
        <v>0</v>
      </c>
      <c r="BO731" s="30">
        <f t="shared" si="77"/>
        <v>0</v>
      </c>
      <c r="BP731" s="30">
        <f t="shared" si="78"/>
        <v>0</v>
      </c>
    </row>
    <row r="732" spans="1:68" x14ac:dyDescent="0.35">
      <c r="A732" s="26" t="s">
        <v>1525</v>
      </c>
      <c r="B732" t="s">
        <v>3060</v>
      </c>
      <c r="C732" s="25" t="s">
        <v>108</v>
      </c>
      <c r="E732" s="31">
        <v>3.25</v>
      </c>
      <c r="F732" s="31">
        <v>22</v>
      </c>
      <c r="G732" s="31">
        <v>20</v>
      </c>
      <c r="H732" s="31">
        <v>17</v>
      </c>
      <c r="I732" s="31">
        <v>20.5</v>
      </c>
      <c r="J732" s="31">
        <v>22</v>
      </c>
      <c r="K732" s="31">
        <v>23</v>
      </c>
      <c r="L732" s="31">
        <v>20</v>
      </c>
      <c r="M732" s="31">
        <v>24.5</v>
      </c>
      <c r="N732" s="31">
        <v>23</v>
      </c>
      <c r="O732" s="31">
        <v>0</v>
      </c>
      <c r="P732" s="31">
        <v>0</v>
      </c>
      <c r="Q732" s="31">
        <v>0</v>
      </c>
      <c r="R732" s="31">
        <v>0</v>
      </c>
      <c r="S732" s="31">
        <v>195.25</v>
      </c>
      <c r="T732" s="31"/>
      <c r="U732" s="31">
        <v>2.75</v>
      </c>
      <c r="V732" s="31">
        <v>22</v>
      </c>
      <c r="W732" s="31">
        <v>22</v>
      </c>
      <c r="X732" s="31">
        <v>18</v>
      </c>
      <c r="Y732" s="31">
        <v>18</v>
      </c>
      <c r="Z732" s="31">
        <v>19</v>
      </c>
      <c r="AA732" s="31">
        <v>20</v>
      </c>
      <c r="AB732" s="31">
        <v>22</v>
      </c>
      <c r="AC732" s="31">
        <v>19</v>
      </c>
      <c r="AD732" s="31">
        <v>25</v>
      </c>
      <c r="AE732" s="31">
        <v>0</v>
      </c>
      <c r="AF732" s="31">
        <v>0</v>
      </c>
      <c r="AG732" s="31">
        <v>0</v>
      </c>
      <c r="AH732" s="31">
        <v>0</v>
      </c>
      <c r="AI732" s="31">
        <v>187.75</v>
      </c>
      <c r="AJ732" s="31"/>
      <c r="AK732" s="31">
        <v>1</v>
      </c>
      <c r="AL732" s="31">
        <v>24</v>
      </c>
      <c r="AM732" s="31">
        <v>26.5</v>
      </c>
      <c r="AN732" s="31">
        <v>23</v>
      </c>
      <c r="AO732" s="31">
        <v>19</v>
      </c>
      <c r="AP732" s="31">
        <v>17</v>
      </c>
      <c r="AQ732" s="31">
        <v>21</v>
      </c>
      <c r="AR732" s="31">
        <v>19.5</v>
      </c>
      <c r="AS732" s="31">
        <v>22.5</v>
      </c>
      <c r="AT732" s="31">
        <v>21</v>
      </c>
      <c r="AU732" s="31">
        <v>0</v>
      </c>
      <c r="AV732" s="31">
        <v>0</v>
      </c>
      <c r="AW732" s="31">
        <v>0</v>
      </c>
      <c r="AX732" s="31">
        <v>0</v>
      </c>
      <c r="AY732" s="31">
        <v>194.5</v>
      </c>
      <c r="AZ732" s="31"/>
      <c r="BA732" s="31">
        <v>2.33</v>
      </c>
      <c r="BB732" s="31">
        <v>22.66</v>
      </c>
      <c r="BC732" s="31">
        <v>22.83</v>
      </c>
      <c r="BD732" s="31">
        <v>19.329999999999998</v>
      </c>
      <c r="BE732" s="31">
        <v>19.16</v>
      </c>
      <c r="BF732" s="31"/>
      <c r="BG732">
        <v>8628</v>
      </c>
      <c r="BJ732" s="30">
        <f t="shared" si="73"/>
        <v>192</v>
      </c>
      <c r="BK732" s="30">
        <f t="shared" si="74"/>
        <v>185</v>
      </c>
      <c r="BL732" s="30">
        <f t="shared" si="75"/>
        <v>193.5</v>
      </c>
      <c r="BN732" s="30">
        <f t="shared" si="76"/>
        <v>0</v>
      </c>
      <c r="BO732" s="30">
        <f t="shared" si="77"/>
        <v>0</v>
      </c>
      <c r="BP732" s="30">
        <f t="shared" si="78"/>
        <v>0</v>
      </c>
    </row>
    <row r="733" spans="1:68" x14ac:dyDescent="0.35">
      <c r="A733" s="26" t="s">
        <v>1527</v>
      </c>
      <c r="B733" t="s">
        <v>3052</v>
      </c>
      <c r="C733" s="25" t="s">
        <v>10</v>
      </c>
      <c r="E733" s="31">
        <v>19.5</v>
      </c>
      <c r="F733" s="31">
        <v>139.5</v>
      </c>
      <c r="G733" s="31">
        <v>146.5</v>
      </c>
      <c r="H733" s="31">
        <v>137</v>
      </c>
      <c r="I733" s="31">
        <v>151.5</v>
      </c>
      <c r="J733" s="31">
        <v>152</v>
      </c>
      <c r="K733" s="31">
        <v>156.5</v>
      </c>
      <c r="L733" s="31">
        <v>144.5</v>
      </c>
      <c r="M733" s="31">
        <v>162</v>
      </c>
      <c r="N733" s="31">
        <v>150</v>
      </c>
      <c r="O733" s="31">
        <v>176.5</v>
      </c>
      <c r="P733" s="31">
        <v>169.5</v>
      </c>
      <c r="Q733" s="31">
        <v>133</v>
      </c>
      <c r="R733" s="31">
        <v>164.5</v>
      </c>
      <c r="S733" s="31">
        <v>2002.5</v>
      </c>
      <c r="T733" s="31"/>
      <c r="U733" s="31">
        <v>23</v>
      </c>
      <c r="V733" s="31">
        <v>137</v>
      </c>
      <c r="W733" s="31">
        <v>133.5</v>
      </c>
      <c r="X733" s="31">
        <v>147.5</v>
      </c>
      <c r="Y733" s="31">
        <v>137</v>
      </c>
      <c r="Z733" s="31">
        <v>153.5</v>
      </c>
      <c r="AA733" s="31">
        <v>145</v>
      </c>
      <c r="AB733" s="31">
        <v>153.5</v>
      </c>
      <c r="AC733" s="31">
        <v>149</v>
      </c>
      <c r="AD733" s="31">
        <v>161.5</v>
      </c>
      <c r="AE733" s="31">
        <v>158.5</v>
      </c>
      <c r="AF733" s="31">
        <v>166</v>
      </c>
      <c r="AG733" s="31">
        <v>156</v>
      </c>
      <c r="AH733" s="31">
        <v>142</v>
      </c>
      <c r="AI733" s="31">
        <v>1963</v>
      </c>
      <c r="AJ733" s="31"/>
      <c r="AK733" s="31">
        <v>28</v>
      </c>
      <c r="AL733" s="31">
        <v>132</v>
      </c>
      <c r="AM733" s="31">
        <v>131.5</v>
      </c>
      <c r="AN733" s="31">
        <v>131</v>
      </c>
      <c r="AO733" s="31">
        <v>140</v>
      </c>
      <c r="AP733" s="31">
        <v>138</v>
      </c>
      <c r="AQ733" s="31">
        <v>152</v>
      </c>
      <c r="AR733" s="31">
        <v>148</v>
      </c>
      <c r="AS733" s="31">
        <v>163</v>
      </c>
      <c r="AT733" s="31">
        <v>153</v>
      </c>
      <c r="AU733" s="31">
        <v>183</v>
      </c>
      <c r="AV733" s="31">
        <v>156.5</v>
      </c>
      <c r="AW733" s="31">
        <v>145</v>
      </c>
      <c r="AX733" s="31">
        <v>154</v>
      </c>
      <c r="AY733" s="31">
        <v>1955</v>
      </c>
      <c r="AZ733" s="31"/>
      <c r="BA733" s="31">
        <v>23.5</v>
      </c>
      <c r="BB733" s="31">
        <v>136.16</v>
      </c>
      <c r="BC733" s="31">
        <v>137.16</v>
      </c>
      <c r="BD733" s="31">
        <v>138.5</v>
      </c>
      <c r="BE733" s="31">
        <v>142.83000000000001</v>
      </c>
      <c r="BF733" s="31"/>
      <c r="BG733">
        <v>11691</v>
      </c>
      <c r="BJ733" s="30">
        <f t="shared" si="73"/>
        <v>1983</v>
      </c>
      <c r="BK733" s="30">
        <f t="shared" si="74"/>
        <v>1940</v>
      </c>
      <c r="BL733" s="30">
        <f t="shared" si="75"/>
        <v>1927</v>
      </c>
      <c r="BN733" s="30">
        <f t="shared" si="76"/>
        <v>0</v>
      </c>
      <c r="BO733" s="30">
        <f t="shared" si="77"/>
        <v>0</v>
      </c>
      <c r="BP733" s="30">
        <f t="shared" si="78"/>
        <v>0</v>
      </c>
    </row>
    <row r="734" spans="1:68" x14ac:dyDescent="0.35">
      <c r="A734" s="26" t="s">
        <v>1529</v>
      </c>
      <c r="B734" t="s">
        <v>3043</v>
      </c>
      <c r="C734" s="25" t="s">
        <v>10</v>
      </c>
      <c r="E734" s="31">
        <v>4.75</v>
      </c>
      <c r="F734" s="31">
        <v>46.5</v>
      </c>
      <c r="G734" s="31">
        <v>38.5</v>
      </c>
      <c r="H734" s="31">
        <v>45.5</v>
      </c>
      <c r="I734" s="31">
        <v>49.5</v>
      </c>
      <c r="J734" s="31">
        <v>62</v>
      </c>
      <c r="K734" s="31">
        <v>52</v>
      </c>
      <c r="L734" s="31">
        <v>44.5</v>
      </c>
      <c r="M734" s="31">
        <v>53.5</v>
      </c>
      <c r="N734" s="31">
        <v>36.5</v>
      </c>
      <c r="O734" s="31">
        <v>70.5</v>
      </c>
      <c r="P734" s="31">
        <v>50</v>
      </c>
      <c r="Q734" s="31">
        <v>64</v>
      </c>
      <c r="R734" s="31">
        <v>55</v>
      </c>
      <c r="S734" s="31">
        <v>672.75</v>
      </c>
      <c r="T734" s="31"/>
      <c r="U734" s="31">
        <v>3.25</v>
      </c>
      <c r="V734" s="31">
        <v>46</v>
      </c>
      <c r="W734" s="31">
        <v>46.5</v>
      </c>
      <c r="X734" s="31">
        <v>42</v>
      </c>
      <c r="Y734" s="31">
        <v>50</v>
      </c>
      <c r="Z734" s="31">
        <v>50.5</v>
      </c>
      <c r="AA734" s="31">
        <v>62</v>
      </c>
      <c r="AB734" s="31">
        <v>53.5</v>
      </c>
      <c r="AC734" s="31">
        <v>44.5</v>
      </c>
      <c r="AD734" s="31">
        <v>52</v>
      </c>
      <c r="AE734" s="31">
        <v>38.5</v>
      </c>
      <c r="AF734" s="31">
        <v>69</v>
      </c>
      <c r="AG734" s="31">
        <v>49</v>
      </c>
      <c r="AH734" s="31">
        <v>62.5</v>
      </c>
      <c r="AI734" s="31">
        <v>669.25</v>
      </c>
      <c r="AJ734" s="31"/>
      <c r="AK734" s="31">
        <v>5.5</v>
      </c>
      <c r="AL734" s="31">
        <v>43</v>
      </c>
      <c r="AM734" s="31">
        <v>45</v>
      </c>
      <c r="AN734" s="31">
        <v>47.5</v>
      </c>
      <c r="AO734" s="31">
        <v>46</v>
      </c>
      <c r="AP734" s="31">
        <v>47</v>
      </c>
      <c r="AQ734" s="31">
        <v>54.5</v>
      </c>
      <c r="AR734" s="31">
        <v>68.5</v>
      </c>
      <c r="AS734" s="31">
        <v>53.5</v>
      </c>
      <c r="AT734" s="31">
        <v>42</v>
      </c>
      <c r="AU734" s="31">
        <v>50</v>
      </c>
      <c r="AV734" s="31">
        <v>36.5</v>
      </c>
      <c r="AW734" s="31">
        <v>67</v>
      </c>
      <c r="AX734" s="31">
        <v>49.5</v>
      </c>
      <c r="AY734" s="31">
        <v>655.5</v>
      </c>
      <c r="AZ734" s="31"/>
      <c r="BA734" s="31">
        <v>4.5</v>
      </c>
      <c r="BB734" s="31">
        <v>45.16</v>
      </c>
      <c r="BC734" s="31">
        <v>43.33</v>
      </c>
      <c r="BD734" s="31">
        <v>45</v>
      </c>
      <c r="BE734" s="31">
        <v>48.5</v>
      </c>
      <c r="BF734" s="31"/>
      <c r="BG734">
        <v>2752</v>
      </c>
      <c r="BJ734" s="30">
        <f t="shared" si="73"/>
        <v>668</v>
      </c>
      <c r="BK734" s="30">
        <f t="shared" si="74"/>
        <v>666</v>
      </c>
      <c r="BL734" s="30">
        <f t="shared" si="75"/>
        <v>650</v>
      </c>
      <c r="BN734" s="30">
        <f t="shared" si="76"/>
        <v>0</v>
      </c>
      <c r="BO734" s="30">
        <f t="shared" si="77"/>
        <v>0</v>
      </c>
      <c r="BP734" s="30">
        <f t="shared" si="78"/>
        <v>0</v>
      </c>
    </row>
    <row r="735" spans="1:68" x14ac:dyDescent="0.35">
      <c r="A735" s="26" t="s">
        <v>1531</v>
      </c>
      <c r="B735" t="s">
        <v>3034</v>
      </c>
      <c r="C735" s="25" t="s">
        <v>10</v>
      </c>
      <c r="E735" s="31">
        <v>29.5</v>
      </c>
      <c r="F735" s="31">
        <v>309.75</v>
      </c>
      <c r="G735" s="31">
        <v>341</v>
      </c>
      <c r="H735" s="31">
        <v>378.5</v>
      </c>
      <c r="I735" s="31">
        <v>357</v>
      </c>
      <c r="J735" s="31">
        <v>336.5</v>
      </c>
      <c r="K735" s="31">
        <v>343</v>
      </c>
      <c r="L735" s="31">
        <v>368.5</v>
      </c>
      <c r="M735" s="31">
        <v>372</v>
      </c>
      <c r="N735" s="31">
        <v>313</v>
      </c>
      <c r="O735" s="31">
        <v>346</v>
      </c>
      <c r="P735" s="31">
        <v>319</v>
      </c>
      <c r="Q735" s="31">
        <v>326</v>
      </c>
      <c r="R735" s="31">
        <v>321.5</v>
      </c>
      <c r="S735" s="31">
        <v>4461.25</v>
      </c>
      <c r="T735" s="31"/>
      <c r="U735" s="31">
        <v>37.25</v>
      </c>
      <c r="V735" s="31">
        <v>320.25</v>
      </c>
      <c r="W735" s="31">
        <v>337.5</v>
      </c>
      <c r="X735" s="31">
        <v>347</v>
      </c>
      <c r="Y735" s="31">
        <v>372</v>
      </c>
      <c r="Z735" s="31">
        <v>363.5</v>
      </c>
      <c r="AA735" s="31">
        <v>328</v>
      </c>
      <c r="AB735" s="31">
        <v>345</v>
      </c>
      <c r="AC735" s="31">
        <v>361.5</v>
      </c>
      <c r="AD735" s="31">
        <v>360</v>
      </c>
      <c r="AE735" s="31">
        <v>338</v>
      </c>
      <c r="AF735" s="31">
        <v>319.5</v>
      </c>
      <c r="AG735" s="31">
        <v>314.5</v>
      </c>
      <c r="AH735" s="31">
        <v>321.5</v>
      </c>
      <c r="AI735" s="31">
        <v>4465.5</v>
      </c>
      <c r="AJ735" s="31"/>
      <c r="AK735" s="31">
        <v>35.75</v>
      </c>
      <c r="AL735" s="31">
        <v>362.5</v>
      </c>
      <c r="AM735" s="31">
        <v>349</v>
      </c>
      <c r="AN735" s="31">
        <v>339</v>
      </c>
      <c r="AO735" s="31">
        <v>358.5</v>
      </c>
      <c r="AP735" s="31">
        <v>375</v>
      </c>
      <c r="AQ735" s="31">
        <v>364.5</v>
      </c>
      <c r="AR735" s="31">
        <v>342</v>
      </c>
      <c r="AS735" s="31">
        <v>353.5</v>
      </c>
      <c r="AT735" s="31">
        <v>362</v>
      </c>
      <c r="AU735" s="31">
        <v>376</v>
      </c>
      <c r="AV735" s="31">
        <v>317</v>
      </c>
      <c r="AW735" s="31">
        <v>302.5</v>
      </c>
      <c r="AX735" s="31">
        <v>297.5</v>
      </c>
      <c r="AY735" s="31">
        <v>4534.75</v>
      </c>
      <c r="AZ735" s="31"/>
      <c r="BA735" s="31">
        <v>34.159999999999997</v>
      </c>
      <c r="BB735" s="31">
        <v>330.83</v>
      </c>
      <c r="BC735" s="31">
        <v>342.5</v>
      </c>
      <c r="BD735" s="31">
        <v>354.83</v>
      </c>
      <c r="BE735" s="31">
        <v>362.5</v>
      </c>
      <c r="BF735" s="31"/>
      <c r="BG735">
        <v>10877</v>
      </c>
      <c r="BJ735" s="30">
        <f t="shared" si="73"/>
        <v>4431.75</v>
      </c>
      <c r="BK735" s="30">
        <f t="shared" si="74"/>
        <v>4428.25</v>
      </c>
      <c r="BL735" s="30">
        <f t="shared" si="75"/>
        <v>4499</v>
      </c>
      <c r="BN735" s="30">
        <f t="shared" si="76"/>
        <v>0</v>
      </c>
      <c r="BO735" s="30">
        <f t="shared" si="77"/>
        <v>0</v>
      </c>
      <c r="BP735" s="30">
        <f t="shared" si="78"/>
        <v>0</v>
      </c>
    </row>
    <row r="736" spans="1:68" x14ac:dyDescent="0.35">
      <c r="A736" s="26" t="s">
        <v>1533</v>
      </c>
      <c r="B736" t="s">
        <v>3025</v>
      </c>
      <c r="C736" s="25" t="s">
        <v>10</v>
      </c>
      <c r="E736" s="31">
        <v>6</v>
      </c>
      <c r="F736" s="31">
        <v>53</v>
      </c>
      <c r="G736" s="31">
        <v>47</v>
      </c>
      <c r="H736" s="31">
        <v>52.5</v>
      </c>
      <c r="I736" s="31">
        <v>68</v>
      </c>
      <c r="J736" s="31">
        <v>56.5</v>
      </c>
      <c r="K736" s="31">
        <v>60.5</v>
      </c>
      <c r="L736" s="31">
        <v>65.5</v>
      </c>
      <c r="M736" s="31">
        <v>51</v>
      </c>
      <c r="N736" s="31">
        <v>56</v>
      </c>
      <c r="O736" s="31">
        <v>61.5</v>
      </c>
      <c r="P736" s="31">
        <v>58</v>
      </c>
      <c r="Q736" s="31">
        <v>44.5</v>
      </c>
      <c r="R736" s="31">
        <v>41</v>
      </c>
      <c r="S736" s="31">
        <v>721</v>
      </c>
      <c r="T736" s="31"/>
      <c r="U736" s="31">
        <v>5.75</v>
      </c>
      <c r="V736" s="31">
        <v>54</v>
      </c>
      <c r="W736" s="31">
        <v>56</v>
      </c>
      <c r="X736" s="31">
        <v>46.5</v>
      </c>
      <c r="Y736" s="31">
        <v>49</v>
      </c>
      <c r="Z736" s="31">
        <v>67</v>
      </c>
      <c r="AA736" s="31">
        <v>52</v>
      </c>
      <c r="AB736" s="31">
        <v>59.5</v>
      </c>
      <c r="AC736" s="31">
        <v>70</v>
      </c>
      <c r="AD736" s="31">
        <v>47.5</v>
      </c>
      <c r="AE736" s="31">
        <v>57</v>
      </c>
      <c r="AF736" s="31">
        <v>56.5</v>
      </c>
      <c r="AG736" s="31">
        <v>54.5</v>
      </c>
      <c r="AH736" s="31">
        <v>41.5</v>
      </c>
      <c r="AI736" s="31">
        <v>716.75</v>
      </c>
      <c r="AJ736" s="31"/>
      <c r="AK736" s="31">
        <v>6.25</v>
      </c>
      <c r="AL736" s="31">
        <v>50.5</v>
      </c>
      <c r="AM736" s="31">
        <v>55</v>
      </c>
      <c r="AN736" s="31">
        <v>58.5</v>
      </c>
      <c r="AO736" s="31">
        <v>44.5</v>
      </c>
      <c r="AP736" s="31">
        <v>46</v>
      </c>
      <c r="AQ736" s="31">
        <v>60.5</v>
      </c>
      <c r="AR736" s="31">
        <v>46.5</v>
      </c>
      <c r="AS736" s="31">
        <v>56</v>
      </c>
      <c r="AT736" s="31">
        <v>65</v>
      </c>
      <c r="AU736" s="31">
        <v>54</v>
      </c>
      <c r="AV736" s="31">
        <v>50.5</v>
      </c>
      <c r="AW736" s="31">
        <v>57.5</v>
      </c>
      <c r="AX736" s="31">
        <v>48.5</v>
      </c>
      <c r="AY736" s="31">
        <v>699.25</v>
      </c>
      <c r="AZ736" s="31"/>
      <c r="BA736" s="31">
        <v>6</v>
      </c>
      <c r="BB736" s="31">
        <v>52.5</v>
      </c>
      <c r="BC736" s="31">
        <v>52.66</v>
      </c>
      <c r="BD736" s="31">
        <v>52.5</v>
      </c>
      <c r="BE736" s="31">
        <v>53.83</v>
      </c>
      <c r="BF736" s="31"/>
      <c r="BG736">
        <v>10102</v>
      </c>
      <c r="BJ736" s="30">
        <f t="shared" si="73"/>
        <v>715</v>
      </c>
      <c r="BK736" s="30">
        <f t="shared" si="74"/>
        <v>711</v>
      </c>
      <c r="BL736" s="30">
        <f t="shared" si="75"/>
        <v>693</v>
      </c>
      <c r="BN736" s="30">
        <f t="shared" si="76"/>
        <v>0</v>
      </c>
      <c r="BO736" s="30">
        <f t="shared" si="77"/>
        <v>0</v>
      </c>
      <c r="BP736" s="30">
        <f t="shared" si="78"/>
        <v>0</v>
      </c>
    </row>
    <row r="737" spans="1:68" x14ac:dyDescent="0.35">
      <c r="A737" s="26" t="s">
        <v>1535</v>
      </c>
      <c r="B737" t="s">
        <v>3015</v>
      </c>
      <c r="C737" s="25" t="s">
        <v>10</v>
      </c>
      <c r="E737" s="31">
        <v>7.25</v>
      </c>
      <c r="F737" s="31">
        <v>50.5</v>
      </c>
      <c r="G737" s="31">
        <v>44.5</v>
      </c>
      <c r="H737" s="31">
        <v>46</v>
      </c>
      <c r="I737" s="31">
        <v>48</v>
      </c>
      <c r="J737" s="31">
        <v>48</v>
      </c>
      <c r="K737" s="31">
        <v>54</v>
      </c>
      <c r="L737" s="31">
        <v>49</v>
      </c>
      <c r="M737" s="31">
        <v>50</v>
      </c>
      <c r="N737" s="31">
        <v>61.5</v>
      </c>
      <c r="O737" s="31">
        <v>67.5</v>
      </c>
      <c r="P737" s="31">
        <v>59</v>
      </c>
      <c r="Q737" s="31">
        <v>56.5</v>
      </c>
      <c r="R737" s="31">
        <v>53</v>
      </c>
      <c r="S737" s="31">
        <v>694.75</v>
      </c>
      <c r="T737" s="31"/>
      <c r="U737" s="31">
        <v>7</v>
      </c>
      <c r="V737" s="31">
        <v>59.5</v>
      </c>
      <c r="W737" s="31">
        <v>46.5</v>
      </c>
      <c r="X737" s="31">
        <v>46.5</v>
      </c>
      <c r="Y737" s="31">
        <v>47.5</v>
      </c>
      <c r="Z737" s="31">
        <v>47.5</v>
      </c>
      <c r="AA737" s="31">
        <v>48.5</v>
      </c>
      <c r="AB737" s="31">
        <v>53</v>
      </c>
      <c r="AC737" s="31">
        <v>50.5</v>
      </c>
      <c r="AD737" s="31">
        <v>52</v>
      </c>
      <c r="AE737" s="31">
        <v>65</v>
      </c>
      <c r="AF737" s="31">
        <v>66</v>
      </c>
      <c r="AG737" s="31">
        <v>58</v>
      </c>
      <c r="AH737" s="31">
        <v>53.5</v>
      </c>
      <c r="AI737" s="31">
        <v>701</v>
      </c>
      <c r="AJ737" s="31"/>
      <c r="AK737" s="31">
        <v>6</v>
      </c>
      <c r="AL737" s="31">
        <v>50.5</v>
      </c>
      <c r="AM737" s="31">
        <v>53</v>
      </c>
      <c r="AN737" s="31">
        <v>47</v>
      </c>
      <c r="AO737" s="31">
        <v>50</v>
      </c>
      <c r="AP737" s="31">
        <v>44.5</v>
      </c>
      <c r="AQ737" s="31">
        <v>49.5</v>
      </c>
      <c r="AR737" s="31">
        <v>47.5</v>
      </c>
      <c r="AS737" s="31">
        <v>56</v>
      </c>
      <c r="AT737" s="31">
        <v>51</v>
      </c>
      <c r="AU737" s="31">
        <v>53</v>
      </c>
      <c r="AV737" s="31">
        <v>61</v>
      </c>
      <c r="AW737" s="31">
        <v>59.5</v>
      </c>
      <c r="AX737" s="31">
        <v>55</v>
      </c>
      <c r="AY737" s="31">
        <v>683.5</v>
      </c>
      <c r="AZ737" s="31"/>
      <c r="BA737" s="31">
        <v>6.75</v>
      </c>
      <c r="BB737" s="31">
        <v>53.5</v>
      </c>
      <c r="BC737" s="31">
        <v>48</v>
      </c>
      <c r="BD737" s="31">
        <v>46.5</v>
      </c>
      <c r="BE737" s="31">
        <v>48.5</v>
      </c>
      <c r="BF737" s="31"/>
      <c r="BG737">
        <v>1268</v>
      </c>
      <c r="BJ737" s="30">
        <f t="shared" si="73"/>
        <v>687.5</v>
      </c>
      <c r="BK737" s="30">
        <f t="shared" si="74"/>
        <v>694</v>
      </c>
      <c r="BL737" s="30">
        <f t="shared" si="75"/>
        <v>677.5</v>
      </c>
      <c r="BN737" s="30">
        <f t="shared" si="76"/>
        <v>0</v>
      </c>
      <c r="BO737" s="30">
        <f t="shared" si="77"/>
        <v>0</v>
      </c>
      <c r="BP737" s="30">
        <f t="shared" si="78"/>
        <v>0</v>
      </c>
    </row>
    <row r="738" spans="1:68" x14ac:dyDescent="0.35">
      <c r="A738" s="26" t="s">
        <v>1537</v>
      </c>
      <c r="B738" t="s">
        <v>3006</v>
      </c>
      <c r="C738" s="25" t="s">
        <v>10</v>
      </c>
      <c r="E738" s="31">
        <v>6.25</v>
      </c>
      <c r="F738" s="31">
        <v>62.5</v>
      </c>
      <c r="G738" s="31">
        <v>71</v>
      </c>
      <c r="H738" s="31">
        <v>57</v>
      </c>
      <c r="I738" s="31">
        <v>75.5</v>
      </c>
      <c r="J738" s="31">
        <v>71.5</v>
      </c>
      <c r="K738" s="31">
        <v>62</v>
      </c>
      <c r="L738" s="31">
        <v>75.5</v>
      </c>
      <c r="M738" s="31">
        <v>82</v>
      </c>
      <c r="N738" s="31">
        <v>71</v>
      </c>
      <c r="O738" s="31">
        <v>60.5</v>
      </c>
      <c r="P738" s="31">
        <v>69</v>
      </c>
      <c r="Q738" s="31">
        <v>63.5</v>
      </c>
      <c r="R738" s="31">
        <v>66.5</v>
      </c>
      <c r="S738" s="31">
        <v>893.75</v>
      </c>
      <c r="T738" s="31"/>
      <c r="U738" s="31">
        <v>6.5</v>
      </c>
      <c r="V738" s="31">
        <v>61.5</v>
      </c>
      <c r="W738" s="31">
        <v>60</v>
      </c>
      <c r="X738" s="31">
        <v>63.5</v>
      </c>
      <c r="Y738" s="31">
        <v>55</v>
      </c>
      <c r="Z738" s="31">
        <v>74.5</v>
      </c>
      <c r="AA738" s="31">
        <v>75</v>
      </c>
      <c r="AB738" s="31">
        <v>64.5</v>
      </c>
      <c r="AC738" s="31">
        <v>76.5</v>
      </c>
      <c r="AD738" s="31">
        <v>82</v>
      </c>
      <c r="AE738" s="31">
        <v>67.5</v>
      </c>
      <c r="AF738" s="31">
        <v>62</v>
      </c>
      <c r="AG738" s="31">
        <v>70</v>
      </c>
      <c r="AH738" s="31">
        <v>60</v>
      </c>
      <c r="AI738" s="31">
        <v>878.5</v>
      </c>
      <c r="AJ738" s="31"/>
      <c r="AK738" s="31">
        <v>9.75</v>
      </c>
      <c r="AL738" s="31">
        <v>61.5</v>
      </c>
      <c r="AM738" s="31">
        <v>64.5</v>
      </c>
      <c r="AN738" s="31">
        <v>63</v>
      </c>
      <c r="AO738" s="31">
        <v>71</v>
      </c>
      <c r="AP738" s="31">
        <v>59</v>
      </c>
      <c r="AQ738" s="31">
        <v>70</v>
      </c>
      <c r="AR738" s="31">
        <v>77</v>
      </c>
      <c r="AS738" s="31">
        <v>68.5</v>
      </c>
      <c r="AT738" s="31">
        <v>75.5</v>
      </c>
      <c r="AU738" s="31">
        <v>76</v>
      </c>
      <c r="AV738" s="31">
        <v>61.5</v>
      </c>
      <c r="AW738" s="31">
        <v>57</v>
      </c>
      <c r="AX738" s="31">
        <v>65.5</v>
      </c>
      <c r="AY738" s="31">
        <v>879.75</v>
      </c>
      <c r="AZ738" s="31"/>
      <c r="BA738" s="31">
        <v>7.5</v>
      </c>
      <c r="BB738" s="31">
        <v>61.83</v>
      </c>
      <c r="BC738" s="31">
        <v>65.16</v>
      </c>
      <c r="BD738" s="31">
        <v>61.16</v>
      </c>
      <c r="BE738" s="31">
        <v>67.16</v>
      </c>
      <c r="BF738" s="31"/>
      <c r="BG738">
        <v>9261</v>
      </c>
      <c r="BJ738" s="30">
        <f t="shared" si="73"/>
        <v>887.5</v>
      </c>
      <c r="BK738" s="30">
        <f t="shared" si="74"/>
        <v>872</v>
      </c>
      <c r="BL738" s="30">
        <f t="shared" si="75"/>
        <v>870</v>
      </c>
      <c r="BN738" s="30">
        <f t="shared" si="76"/>
        <v>0</v>
      </c>
      <c r="BO738" s="30">
        <f t="shared" si="77"/>
        <v>0</v>
      </c>
      <c r="BP738" s="30">
        <f t="shared" si="78"/>
        <v>0</v>
      </c>
    </row>
    <row r="739" spans="1:68" x14ac:dyDescent="0.35">
      <c r="A739" s="26" t="s">
        <v>1539</v>
      </c>
      <c r="B739" t="s">
        <v>2997</v>
      </c>
      <c r="C739" s="25" t="s">
        <v>108</v>
      </c>
      <c r="E739" s="31">
        <v>1.5</v>
      </c>
      <c r="F739" s="31">
        <v>3.5</v>
      </c>
      <c r="G739" s="31">
        <v>11.5</v>
      </c>
      <c r="H739" s="31">
        <v>7</v>
      </c>
      <c r="I739" s="31">
        <v>8</v>
      </c>
      <c r="J739" s="31">
        <v>9</v>
      </c>
      <c r="K739" s="31">
        <v>8.5</v>
      </c>
      <c r="L739" s="31">
        <v>11.5</v>
      </c>
      <c r="M739" s="31">
        <v>8.5</v>
      </c>
      <c r="N739" s="31">
        <v>10</v>
      </c>
      <c r="O739" s="31">
        <v>0</v>
      </c>
      <c r="P739" s="31">
        <v>0</v>
      </c>
      <c r="Q739" s="31">
        <v>0</v>
      </c>
      <c r="R739" s="31">
        <v>0</v>
      </c>
      <c r="S739" s="31">
        <v>79</v>
      </c>
      <c r="T739" s="31"/>
      <c r="U739" s="31">
        <v>2</v>
      </c>
      <c r="V739" s="31">
        <v>10.5</v>
      </c>
      <c r="W739" s="31">
        <v>5.5</v>
      </c>
      <c r="X739" s="31">
        <v>12</v>
      </c>
      <c r="Y739" s="31">
        <v>8</v>
      </c>
      <c r="Z739" s="31">
        <v>8.5</v>
      </c>
      <c r="AA739" s="31">
        <v>9</v>
      </c>
      <c r="AB739" s="31">
        <v>13</v>
      </c>
      <c r="AC739" s="31">
        <v>13</v>
      </c>
      <c r="AD739" s="31">
        <v>12</v>
      </c>
      <c r="AE739" s="31">
        <v>0</v>
      </c>
      <c r="AF739" s="31">
        <v>0</v>
      </c>
      <c r="AG739" s="31">
        <v>0</v>
      </c>
      <c r="AH739" s="31">
        <v>0</v>
      </c>
      <c r="AI739" s="31">
        <v>93.5</v>
      </c>
      <c r="AJ739" s="31"/>
      <c r="AK739" s="31">
        <v>2.5</v>
      </c>
      <c r="AL739" s="31">
        <v>4</v>
      </c>
      <c r="AM739" s="31">
        <v>10</v>
      </c>
      <c r="AN739" s="31">
        <v>4.5</v>
      </c>
      <c r="AO739" s="31">
        <v>11.5</v>
      </c>
      <c r="AP739" s="31">
        <v>8</v>
      </c>
      <c r="AQ739" s="31">
        <v>9.5</v>
      </c>
      <c r="AR739" s="31">
        <v>9</v>
      </c>
      <c r="AS739" s="31">
        <v>12</v>
      </c>
      <c r="AT739" s="31">
        <v>14</v>
      </c>
      <c r="AU739" s="31">
        <v>0</v>
      </c>
      <c r="AV739" s="31">
        <v>0</v>
      </c>
      <c r="AW739" s="31">
        <v>0</v>
      </c>
      <c r="AX739" s="31">
        <v>0</v>
      </c>
      <c r="AY739" s="31">
        <v>85</v>
      </c>
      <c r="AZ739" s="31"/>
      <c r="BA739" s="31">
        <v>2</v>
      </c>
      <c r="BB739" s="31">
        <v>6</v>
      </c>
      <c r="BC739" s="31">
        <v>9</v>
      </c>
      <c r="BD739" s="31">
        <v>7.83</v>
      </c>
      <c r="BE739" s="31">
        <v>9.16</v>
      </c>
      <c r="BF739" s="31"/>
      <c r="BG739">
        <v>278</v>
      </c>
      <c r="BJ739" s="30">
        <f t="shared" si="73"/>
        <v>77.5</v>
      </c>
      <c r="BK739" s="30">
        <f t="shared" si="74"/>
        <v>91.5</v>
      </c>
      <c r="BL739" s="30">
        <f t="shared" si="75"/>
        <v>82.5</v>
      </c>
      <c r="BN739" s="30">
        <f t="shared" si="76"/>
        <v>0</v>
      </c>
      <c r="BO739" s="30">
        <f t="shared" si="77"/>
        <v>0</v>
      </c>
      <c r="BP739" s="30">
        <f t="shared" si="78"/>
        <v>0</v>
      </c>
    </row>
    <row r="740" spans="1:68" x14ac:dyDescent="0.35">
      <c r="A740" s="26" t="s">
        <v>1542</v>
      </c>
      <c r="B740" t="s">
        <v>2988</v>
      </c>
      <c r="C740" s="25" t="s">
        <v>108</v>
      </c>
      <c r="E740" s="31">
        <v>1</v>
      </c>
      <c r="F740" s="31">
        <v>27.5</v>
      </c>
      <c r="G740" s="31">
        <v>23.5</v>
      </c>
      <c r="H740" s="31">
        <v>20</v>
      </c>
      <c r="I740" s="31">
        <v>30.5</v>
      </c>
      <c r="J740" s="31">
        <v>27</v>
      </c>
      <c r="K740" s="31">
        <v>22</v>
      </c>
      <c r="L740" s="31">
        <v>31.5</v>
      </c>
      <c r="M740" s="31">
        <v>20</v>
      </c>
      <c r="N740" s="31">
        <v>36.5</v>
      </c>
      <c r="O740" s="31">
        <v>0</v>
      </c>
      <c r="P740" s="31">
        <v>0</v>
      </c>
      <c r="Q740" s="31">
        <v>0</v>
      </c>
      <c r="R740" s="31">
        <v>0</v>
      </c>
      <c r="S740" s="31">
        <v>239.5</v>
      </c>
      <c r="T740" s="31"/>
      <c r="U740" s="31">
        <v>1.5</v>
      </c>
      <c r="V740" s="31">
        <v>21</v>
      </c>
      <c r="W740" s="31">
        <v>24</v>
      </c>
      <c r="X740" s="31">
        <v>24</v>
      </c>
      <c r="Y740" s="31">
        <v>20.5</v>
      </c>
      <c r="Z740" s="31">
        <v>30</v>
      </c>
      <c r="AA740" s="31">
        <v>24.5</v>
      </c>
      <c r="AB740" s="31">
        <v>22.5</v>
      </c>
      <c r="AC740" s="31">
        <v>30</v>
      </c>
      <c r="AD740" s="31">
        <v>20</v>
      </c>
      <c r="AE740" s="31">
        <v>0</v>
      </c>
      <c r="AF740" s="31">
        <v>0</v>
      </c>
      <c r="AG740" s="31">
        <v>0</v>
      </c>
      <c r="AH740" s="31">
        <v>0</v>
      </c>
      <c r="AI740" s="31">
        <v>218</v>
      </c>
      <c r="AJ740" s="31"/>
      <c r="AK740" s="31">
        <v>1.5</v>
      </c>
      <c r="AL740" s="31">
        <v>26.5</v>
      </c>
      <c r="AM740" s="31">
        <v>22</v>
      </c>
      <c r="AN740" s="31">
        <v>25</v>
      </c>
      <c r="AO740" s="31">
        <v>25</v>
      </c>
      <c r="AP740" s="31">
        <v>21.5</v>
      </c>
      <c r="AQ740" s="31">
        <v>29</v>
      </c>
      <c r="AR740" s="31">
        <v>29</v>
      </c>
      <c r="AS740" s="31">
        <v>24.5</v>
      </c>
      <c r="AT740" s="31">
        <v>32</v>
      </c>
      <c r="AU740" s="31">
        <v>0</v>
      </c>
      <c r="AV740" s="31">
        <v>0</v>
      </c>
      <c r="AW740" s="31">
        <v>0</v>
      </c>
      <c r="AX740" s="31">
        <v>0</v>
      </c>
      <c r="AY740" s="31">
        <v>236</v>
      </c>
      <c r="AZ740" s="31"/>
      <c r="BA740" s="31">
        <v>1.33</v>
      </c>
      <c r="BB740" s="31">
        <v>25</v>
      </c>
      <c r="BC740" s="31">
        <v>23.16</v>
      </c>
      <c r="BD740" s="31">
        <v>23</v>
      </c>
      <c r="BE740" s="31">
        <v>25.33</v>
      </c>
      <c r="BF740" s="31"/>
      <c r="BG740">
        <v>11523</v>
      </c>
      <c r="BJ740" s="30">
        <f t="shared" si="73"/>
        <v>238.5</v>
      </c>
      <c r="BK740" s="30">
        <f t="shared" si="74"/>
        <v>216.5</v>
      </c>
      <c r="BL740" s="30">
        <f t="shared" si="75"/>
        <v>234.5</v>
      </c>
      <c r="BN740" s="30">
        <f t="shared" si="76"/>
        <v>0</v>
      </c>
      <c r="BO740" s="30">
        <f t="shared" si="77"/>
        <v>0</v>
      </c>
      <c r="BP740" s="30">
        <f t="shared" si="78"/>
        <v>0</v>
      </c>
    </row>
    <row r="741" spans="1:68" x14ac:dyDescent="0.35">
      <c r="A741" s="26" t="s">
        <v>1544</v>
      </c>
      <c r="B741" t="s">
        <v>2979</v>
      </c>
      <c r="C741" s="25" t="s">
        <v>119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415.5</v>
      </c>
      <c r="P741" s="31">
        <v>440</v>
      </c>
      <c r="Q741" s="31">
        <v>425.5</v>
      </c>
      <c r="R741" s="31">
        <v>401.5</v>
      </c>
      <c r="S741" s="31">
        <v>1682.5</v>
      </c>
      <c r="T741" s="31"/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v>0</v>
      </c>
      <c r="AD741" s="31">
        <v>0</v>
      </c>
      <c r="AE741" s="31">
        <v>472.5</v>
      </c>
      <c r="AF741" s="31">
        <v>396</v>
      </c>
      <c r="AG741" s="31">
        <v>415</v>
      </c>
      <c r="AH741" s="31">
        <v>393.5</v>
      </c>
      <c r="AI741" s="31">
        <v>1677</v>
      </c>
      <c r="AJ741" s="31"/>
      <c r="AK741" s="31">
        <v>0</v>
      </c>
      <c r="AL741" s="31">
        <v>0</v>
      </c>
      <c r="AM741" s="31">
        <v>0</v>
      </c>
      <c r="AN741" s="31">
        <v>0</v>
      </c>
      <c r="AO741" s="31">
        <v>0</v>
      </c>
      <c r="AP741" s="31">
        <v>0</v>
      </c>
      <c r="AQ741" s="31">
        <v>0</v>
      </c>
      <c r="AR741" s="31">
        <v>0</v>
      </c>
      <c r="AS741" s="31">
        <v>0</v>
      </c>
      <c r="AT741" s="31">
        <v>0</v>
      </c>
      <c r="AU741" s="31">
        <v>438.5</v>
      </c>
      <c r="AV741" s="31">
        <v>452</v>
      </c>
      <c r="AW741" s="31">
        <v>401.5</v>
      </c>
      <c r="AX741" s="31">
        <v>397.5</v>
      </c>
      <c r="AY741" s="31">
        <v>1689.5</v>
      </c>
      <c r="AZ741" s="31"/>
      <c r="BA741" s="31">
        <v>0</v>
      </c>
      <c r="BB741" s="31">
        <v>0</v>
      </c>
      <c r="BC741" s="31">
        <v>0</v>
      </c>
      <c r="BD741" s="31">
        <v>0</v>
      </c>
      <c r="BE741" s="31">
        <v>0</v>
      </c>
      <c r="BF741" s="31"/>
      <c r="BG741">
        <v>922</v>
      </c>
      <c r="BJ741" s="30">
        <f t="shared" si="73"/>
        <v>1682.5</v>
      </c>
      <c r="BK741" s="30">
        <f t="shared" si="74"/>
        <v>1677</v>
      </c>
      <c r="BL741" s="30">
        <f t="shared" si="75"/>
        <v>1689.5</v>
      </c>
      <c r="BN741" s="30">
        <f t="shared" si="76"/>
        <v>0</v>
      </c>
      <c r="BO741" s="30">
        <f t="shared" si="77"/>
        <v>0</v>
      </c>
      <c r="BP741" s="30">
        <f t="shared" si="78"/>
        <v>0</v>
      </c>
    </row>
    <row r="742" spans="1:68" x14ac:dyDescent="0.35">
      <c r="A742" s="26" t="s">
        <v>1546</v>
      </c>
      <c r="B742" t="s">
        <v>2971</v>
      </c>
      <c r="C742" s="25" t="s">
        <v>108</v>
      </c>
      <c r="E742" s="31">
        <v>3.25</v>
      </c>
      <c r="F742" s="31">
        <v>68.5</v>
      </c>
      <c r="G742" s="31">
        <v>50.5</v>
      </c>
      <c r="H742" s="31">
        <v>66.5</v>
      </c>
      <c r="I742" s="31">
        <v>67</v>
      </c>
      <c r="J742" s="31">
        <v>73</v>
      </c>
      <c r="K742" s="31">
        <v>61</v>
      </c>
      <c r="L742" s="31">
        <v>59.5</v>
      </c>
      <c r="M742" s="31">
        <v>61.5</v>
      </c>
      <c r="N742" s="31">
        <v>72</v>
      </c>
      <c r="O742" s="31">
        <v>0</v>
      </c>
      <c r="P742" s="31">
        <v>0</v>
      </c>
      <c r="Q742" s="31">
        <v>0</v>
      </c>
      <c r="R742" s="31">
        <v>0</v>
      </c>
      <c r="S742" s="31">
        <v>582.75</v>
      </c>
      <c r="T742" s="31"/>
      <c r="U742" s="31">
        <v>4</v>
      </c>
      <c r="V742" s="31">
        <v>57</v>
      </c>
      <c r="W742" s="31">
        <v>71</v>
      </c>
      <c r="X742" s="31">
        <v>58</v>
      </c>
      <c r="Y742" s="31">
        <v>78</v>
      </c>
      <c r="Z742" s="31">
        <v>70</v>
      </c>
      <c r="AA742" s="31">
        <v>69</v>
      </c>
      <c r="AB742" s="31">
        <v>62.5</v>
      </c>
      <c r="AC742" s="31">
        <v>64.5</v>
      </c>
      <c r="AD742" s="31">
        <v>59</v>
      </c>
      <c r="AE742" s="31">
        <v>0</v>
      </c>
      <c r="AF742" s="31">
        <v>0</v>
      </c>
      <c r="AG742" s="31">
        <v>0</v>
      </c>
      <c r="AH742" s="31">
        <v>0</v>
      </c>
      <c r="AI742" s="31">
        <v>593</v>
      </c>
      <c r="AJ742" s="31"/>
      <c r="AK742" s="31">
        <v>5.5</v>
      </c>
      <c r="AL742" s="31">
        <v>58</v>
      </c>
      <c r="AM742" s="31">
        <v>56</v>
      </c>
      <c r="AN742" s="31">
        <v>66.5</v>
      </c>
      <c r="AO742" s="31">
        <v>58</v>
      </c>
      <c r="AP742" s="31">
        <v>75</v>
      </c>
      <c r="AQ742" s="31">
        <v>85</v>
      </c>
      <c r="AR742" s="31">
        <v>70</v>
      </c>
      <c r="AS742" s="31">
        <v>61</v>
      </c>
      <c r="AT742" s="31">
        <v>61.5</v>
      </c>
      <c r="AU742" s="31">
        <v>0</v>
      </c>
      <c r="AV742" s="31">
        <v>0</v>
      </c>
      <c r="AW742" s="31">
        <v>0</v>
      </c>
      <c r="AX742" s="31">
        <v>0</v>
      </c>
      <c r="AY742" s="31">
        <v>596.5</v>
      </c>
      <c r="AZ742" s="31"/>
      <c r="BA742" s="31">
        <v>4.25</v>
      </c>
      <c r="BB742" s="31">
        <v>61.16</v>
      </c>
      <c r="BC742" s="31">
        <v>59.16</v>
      </c>
      <c r="BD742" s="31">
        <v>63.66</v>
      </c>
      <c r="BE742" s="31">
        <v>67.66</v>
      </c>
      <c r="BF742" s="31"/>
      <c r="BG742">
        <v>13457</v>
      </c>
      <c r="BJ742" s="30">
        <f t="shared" si="73"/>
        <v>579.5</v>
      </c>
      <c r="BK742" s="30">
        <f t="shared" si="74"/>
        <v>589</v>
      </c>
      <c r="BL742" s="30">
        <f t="shared" si="75"/>
        <v>591</v>
      </c>
      <c r="BN742" s="30">
        <f t="shared" si="76"/>
        <v>0</v>
      </c>
      <c r="BO742" s="30">
        <f t="shared" si="77"/>
        <v>0</v>
      </c>
      <c r="BP742" s="30">
        <f t="shared" si="78"/>
        <v>0</v>
      </c>
    </row>
    <row r="743" spans="1:68" x14ac:dyDescent="0.35">
      <c r="A743" s="26" t="s">
        <v>1548</v>
      </c>
      <c r="B743" t="s">
        <v>2963</v>
      </c>
      <c r="C743" s="25" t="s">
        <v>108</v>
      </c>
      <c r="E743" s="31">
        <v>3.75</v>
      </c>
      <c r="F743" s="31">
        <v>32</v>
      </c>
      <c r="G743" s="31">
        <v>33.5</v>
      </c>
      <c r="H743" s="31">
        <v>32.5</v>
      </c>
      <c r="I743" s="31">
        <v>32.5</v>
      </c>
      <c r="J743" s="31">
        <v>35.5</v>
      </c>
      <c r="K743" s="31">
        <v>21</v>
      </c>
      <c r="L743" s="31">
        <v>28</v>
      </c>
      <c r="M743" s="31">
        <v>29.5</v>
      </c>
      <c r="N743" s="31">
        <v>24</v>
      </c>
      <c r="O743" s="31">
        <v>0</v>
      </c>
      <c r="P743" s="31">
        <v>0</v>
      </c>
      <c r="Q743" s="31">
        <v>0</v>
      </c>
      <c r="R743" s="31">
        <v>0</v>
      </c>
      <c r="S743" s="31">
        <v>272.25</v>
      </c>
      <c r="T743" s="31"/>
      <c r="U743" s="31">
        <v>2.5</v>
      </c>
      <c r="V743" s="31">
        <v>27.5</v>
      </c>
      <c r="W743" s="31">
        <v>36</v>
      </c>
      <c r="X743" s="31">
        <v>31</v>
      </c>
      <c r="Y743" s="31">
        <v>26.5</v>
      </c>
      <c r="Z743" s="31">
        <v>31.5</v>
      </c>
      <c r="AA743" s="31">
        <v>30.5</v>
      </c>
      <c r="AB743" s="31">
        <v>18.5</v>
      </c>
      <c r="AC743" s="31">
        <v>26.5</v>
      </c>
      <c r="AD743" s="31">
        <v>27</v>
      </c>
      <c r="AE743" s="31">
        <v>0</v>
      </c>
      <c r="AF743" s="31">
        <v>0</v>
      </c>
      <c r="AG743" s="31">
        <v>0</v>
      </c>
      <c r="AH743" s="31">
        <v>0</v>
      </c>
      <c r="AI743" s="31">
        <v>257.5</v>
      </c>
      <c r="AJ743" s="31"/>
      <c r="AK743" s="31">
        <v>1</v>
      </c>
      <c r="AL743" s="31">
        <v>31.5</v>
      </c>
      <c r="AM743" s="31">
        <v>26.5</v>
      </c>
      <c r="AN743" s="31">
        <v>36</v>
      </c>
      <c r="AO743" s="31">
        <v>33</v>
      </c>
      <c r="AP743" s="31">
        <v>30</v>
      </c>
      <c r="AQ743" s="31">
        <v>26.5</v>
      </c>
      <c r="AR743" s="31">
        <v>28</v>
      </c>
      <c r="AS743" s="31">
        <v>19</v>
      </c>
      <c r="AT743" s="31">
        <v>26</v>
      </c>
      <c r="AU743" s="31">
        <v>0</v>
      </c>
      <c r="AV743" s="31">
        <v>0</v>
      </c>
      <c r="AW743" s="31">
        <v>0</v>
      </c>
      <c r="AX743" s="31">
        <v>0</v>
      </c>
      <c r="AY743" s="31">
        <v>257.5</v>
      </c>
      <c r="AZ743" s="31"/>
      <c r="BA743" s="31">
        <v>2.41</v>
      </c>
      <c r="BB743" s="31">
        <v>30.33</v>
      </c>
      <c r="BC743" s="31">
        <v>32</v>
      </c>
      <c r="BD743" s="31">
        <v>33.159999999999997</v>
      </c>
      <c r="BE743" s="31">
        <v>30.66</v>
      </c>
      <c r="BF743" s="31"/>
      <c r="BG743">
        <v>12022</v>
      </c>
      <c r="BJ743" s="30">
        <f t="shared" si="73"/>
        <v>268.5</v>
      </c>
      <c r="BK743" s="30">
        <f t="shared" si="74"/>
        <v>255</v>
      </c>
      <c r="BL743" s="30">
        <f t="shared" si="75"/>
        <v>256.5</v>
      </c>
      <c r="BN743" s="30">
        <f t="shared" si="76"/>
        <v>0</v>
      </c>
      <c r="BO743" s="30">
        <f t="shared" si="77"/>
        <v>0</v>
      </c>
      <c r="BP743" s="30">
        <f t="shared" si="78"/>
        <v>0</v>
      </c>
    </row>
    <row r="744" spans="1:68" x14ac:dyDescent="0.35">
      <c r="A744" s="26" t="s">
        <v>1550</v>
      </c>
      <c r="B744" t="s">
        <v>2955</v>
      </c>
      <c r="C744" s="25" t="s">
        <v>108</v>
      </c>
      <c r="E744" s="31">
        <v>28.75</v>
      </c>
      <c r="F744" s="31">
        <v>288</v>
      </c>
      <c r="G744" s="31">
        <v>287.5</v>
      </c>
      <c r="H744" s="31">
        <v>293.5</v>
      </c>
      <c r="I744" s="31">
        <v>290.5</v>
      </c>
      <c r="J744" s="31">
        <v>284.5</v>
      </c>
      <c r="K744" s="31">
        <v>287.5</v>
      </c>
      <c r="L744" s="31">
        <v>320</v>
      </c>
      <c r="M744" s="31">
        <v>284</v>
      </c>
      <c r="N744" s="31">
        <v>290.5</v>
      </c>
      <c r="O744" s="31">
        <v>0</v>
      </c>
      <c r="P744" s="31">
        <v>0</v>
      </c>
      <c r="Q744" s="31">
        <v>0</v>
      </c>
      <c r="R744" s="31">
        <v>0</v>
      </c>
      <c r="S744" s="31">
        <v>2654.75</v>
      </c>
      <c r="T744" s="31"/>
      <c r="U744" s="31">
        <v>27.5</v>
      </c>
      <c r="V744" s="31">
        <v>267.5</v>
      </c>
      <c r="W744" s="31">
        <v>286.5</v>
      </c>
      <c r="X744" s="31">
        <v>283</v>
      </c>
      <c r="Y744" s="31">
        <v>295.5</v>
      </c>
      <c r="Z744" s="31">
        <v>288.5</v>
      </c>
      <c r="AA744" s="31">
        <v>296</v>
      </c>
      <c r="AB744" s="31">
        <v>288</v>
      </c>
      <c r="AC744" s="31">
        <v>315.5</v>
      </c>
      <c r="AD744" s="31">
        <v>280</v>
      </c>
      <c r="AE744" s="31">
        <v>0</v>
      </c>
      <c r="AF744" s="31">
        <v>0</v>
      </c>
      <c r="AG744" s="31">
        <v>0</v>
      </c>
      <c r="AH744" s="31">
        <v>0</v>
      </c>
      <c r="AI744" s="31">
        <v>2628</v>
      </c>
      <c r="AJ744" s="31"/>
      <c r="AK744" s="31">
        <v>35</v>
      </c>
      <c r="AL744" s="31">
        <v>264</v>
      </c>
      <c r="AM744" s="31">
        <v>266.5</v>
      </c>
      <c r="AN744" s="31">
        <v>292.5</v>
      </c>
      <c r="AO744" s="31">
        <v>277.5</v>
      </c>
      <c r="AP744" s="31">
        <v>291</v>
      </c>
      <c r="AQ744" s="31">
        <v>301</v>
      </c>
      <c r="AR744" s="31">
        <v>298.5</v>
      </c>
      <c r="AS744" s="31">
        <v>291.5</v>
      </c>
      <c r="AT744" s="31">
        <v>309</v>
      </c>
      <c r="AU744" s="31">
        <v>0</v>
      </c>
      <c r="AV744" s="31">
        <v>0</v>
      </c>
      <c r="AW744" s="31">
        <v>0</v>
      </c>
      <c r="AX744" s="31">
        <v>0</v>
      </c>
      <c r="AY744" s="31">
        <v>2626.5</v>
      </c>
      <c r="AZ744" s="31"/>
      <c r="BA744" s="31">
        <v>30.41</v>
      </c>
      <c r="BB744" s="31">
        <v>273.16000000000003</v>
      </c>
      <c r="BC744" s="31">
        <v>280.16000000000003</v>
      </c>
      <c r="BD744" s="31">
        <v>289.66000000000003</v>
      </c>
      <c r="BE744" s="31">
        <v>287.83</v>
      </c>
      <c r="BF744" s="31"/>
      <c r="BG744">
        <v>3965</v>
      </c>
      <c r="BJ744" s="30">
        <f t="shared" si="73"/>
        <v>2626</v>
      </c>
      <c r="BK744" s="30">
        <f t="shared" si="74"/>
        <v>2600.5</v>
      </c>
      <c r="BL744" s="30">
        <f t="shared" si="75"/>
        <v>2591.5</v>
      </c>
      <c r="BN744" s="30">
        <f t="shared" si="76"/>
        <v>0</v>
      </c>
      <c r="BO744" s="30">
        <f t="shared" si="77"/>
        <v>0</v>
      </c>
      <c r="BP744" s="30">
        <f t="shared" si="78"/>
        <v>0</v>
      </c>
    </row>
    <row r="745" spans="1:68" x14ac:dyDescent="0.35">
      <c r="A745" s="26" t="s">
        <v>1552</v>
      </c>
      <c r="B745" t="s">
        <v>2945</v>
      </c>
      <c r="C745" s="25" t="s">
        <v>10</v>
      </c>
      <c r="E745" s="31">
        <v>39</v>
      </c>
      <c r="F745" s="31">
        <v>492.75</v>
      </c>
      <c r="G745" s="31">
        <v>551</v>
      </c>
      <c r="H745" s="31">
        <v>520</v>
      </c>
      <c r="I745" s="31">
        <v>533</v>
      </c>
      <c r="J745" s="31">
        <v>567.5</v>
      </c>
      <c r="K745" s="31">
        <v>558.5</v>
      </c>
      <c r="L745" s="31">
        <v>551.5</v>
      </c>
      <c r="M745" s="31">
        <v>544.5</v>
      </c>
      <c r="N745" s="31">
        <v>532.5</v>
      </c>
      <c r="O745" s="31">
        <v>597</v>
      </c>
      <c r="P745" s="31">
        <v>517.5</v>
      </c>
      <c r="Q745" s="31">
        <v>532</v>
      </c>
      <c r="R745" s="31">
        <v>470.5</v>
      </c>
      <c r="S745" s="31">
        <v>7007.25</v>
      </c>
      <c r="T745" s="31"/>
      <c r="U745" s="31">
        <v>42.25</v>
      </c>
      <c r="V745" s="31">
        <v>479.75</v>
      </c>
      <c r="W745" s="31">
        <v>499</v>
      </c>
      <c r="X745" s="31">
        <v>550.5</v>
      </c>
      <c r="Y745" s="31">
        <v>513</v>
      </c>
      <c r="Z745" s="31">
        <v>527</v>
      </c>
      <c r="AA745" s="31">
        <v>561.5</v>
      </c>
      <c r="AB745" s="31">
        <v>568</v>
      </c>
      <c r="AC745" s="31">
        <v>557.5</v>
      </c>
      <c r="AD745" s="31">
        <v>550</v>
      </c>
      <c r="AE745" s="31">
        <v>532.5</v>
      </c>
      <c r="AF745" s="31">
        <v>585</v>
      </c>
      <c r="AG745" s="31">
        <v>504.5</v>
      </c>
      <c r="AH745" s="31">
        <v>482</v>
      </c>
      <c r="AI745" s="31">
        <v>6952.5</v>
      </c>
      <c r="AJ745" s="31"/>
      <c r="AK745" s="31">
        <v>43.5</v>
      </c>
      <c r="AL745" s="31">
        <v>515.25</v>
      </c>
      <c r="AM745" s="31">
        <v>486</v>
      </c>
      <c r="AN745" s="31">
        <v>503</v>
      </c>
      <c r="AO745" s="31">
        <v>552</v>
      </c>
      <c r="AP745" s="31">
        <v>525</v>
      </c>
      <c r="AQ745" s="31">
        <v>520.5</v>
      </c>
      <c r="AR745" s="31">
        <v>546.5</v>
      </c>
      <c r="AS745" s="31">
        <v>573.5</v>
      </c>
      <c r="AT745" s="31">
        <v>545.5</v>
      </c>
      <c r="AU745" s="31">
        <v>556</v>
      </c>
      <c r="AV745" s="31">
        <v>531</v>
      </c>
      <c r="AW745" s="31">
        <v>566</v>
      </c>
      <c r="AX745" s="31">
        <v>449.5</v>
      </c>
      <c r="AY745" s="31">
        <v>6913.25</v>
      </c>
      <c r="AZ745" s="31"/>
      <c r="BA745" s="31">
        <v>41.58</v>
      </c>
      <c r="BB745" s="31">
        <v>495.91</v>
      </c>
      <c r="BC745" s="31">
        <v>512</v>
      </c>
      <c r="BD745" s="31">
        <v>524.5</v>
      </c>
      <c r="BE745" s="31">
        <v>532.66</v>
      </c>
      <c r="BF745" s="31"/>
      <c r="BG745">
        <v>7838</v>
      </c>
      <c r="BJ745" s="30">
        <f t="shared" si="73"/>
        <v>6968.25</v>
      </c>
      <c r="BK745" s="30">
        <f t="shared" si="74"/>
        <v>6910.25</v>
      </c>
      <c r="BL745" s="30">
        <f t="shared" si="75"/>
        <v>6869.75</v>
      </c>
      <c r="BN745" s="30">
        <f t="shared" si="76"/>
        <v>0</v>
      </c>
      <c r="BO745" s="30">
        <f t="shared" si="77"/>
        <v>0</v>
      </c>
      <c r="BP745" s="30">
        <f t="shared" si="78"/>
        <v>0</v>
      </c>
    </row>
    <row r="746" spans="1:68" x14ac:dyDescent="0.35">
      <c r="A746" s="26" t="s">
        <v>1554</v>
      </c>
      <c r="B746" t="s">
        <v>2936</v>
      </c>
      <c r="C746" s="25" t="s">
        <v>10</v>
      </c>
      <c r="E746" s="31">
        <v>46.25</v>
      </c>
      <c r="F746" s="31">
        <v>472</v>
      </c>
      <c r="G746" s="31">
        <v>489</v>
      </c>
      <c r="H746" s="31">
        <v>493.5</v>
      </c>
      <c r="I746" s="31">
        <v>501</v>
      </c>
      <c r="J746" s="31">
        <v>500.5</v>
      </c>
      <c r="K746" s="31">
        <v>480</v>
      </c>
      <c r="L746" s="31">
        <v>471.5</v>
      </c>
      <c r="M746" s="31">
        <v>450.5</v>
      </c>
      <c r="N746" s="31">
        <v>447.5</v>
      </c>
      <c r="O746" s="31">
        <v>483.5</v>
      </c>
      <c r="P746" s="31">
        <v>461</v>
      </c>
      <c r="Q746" s="31">
        <v>407.5</v>
      </c>
      <c r="R746" s="31">
        <v>339</v>
      </c>
      <c r="S746" s="31">
        <v>6042.75</v>
      </c>
      <c r="T746" s="31"/>
      <c r="U746" s="31">
        <v>41.5</v>
      </c>
      <c r="V746" s="31">
        <v>428</v>
      </c>
      <c r="W746" s="31">
        <v>466</v>
      </c>
      <c r="X746" s="31">
        <v>486</v>
      </c>
      <c r="Y746" s="31">
        <v>476.5</v>
      </c>
      <c r="Z746" s="31">
        <v>489.5</v>
      </c>
      <c r="AA746" s="31">
        <v>494</v>
      </c>
      <c r="AB746" s="31">
        <v>473.5</v>
      </c>
      <c r="AC746" s="31">
        <v>461.5</v>
      </c>
      <c r="AD746" s="31">
        <v>452</v>
      </c>
      <c r="AE746" s="31">
        <v>499</v>
      </c>
      <c r="AF746" s="31">
        <v>430.5</v>
      </c>
      <c r="AG746" s="31">
        <v>398.5</v>
      </c>
      <c r="AH746" s="31">
        <v>325.5</v>
      </c>
      <c r="AI746" s="31">
        <v>5922</v>
      </c>
      <c r="AJ746" s="31"/>
      <c r="AK746" s="31">
        <v>56.5</v>
      </c>
      <c r="AL746" s="31">
        <v>470</v>
      </c>
      <c r="AM746" s="31">
        <v>436</v>
      </c>
      <c r="AN746" s="31">
        <v>453.5</v>
      </c>
      <c r="AO746" s="31">
        <v>472.5</v>
      </c>
      <c r="AP746" s="31">
        <v>470</v>
      </c>
      <c r="AQ746" s="31">
        <v>461</v>
      </c>
      <c r="AR746" s="31">
        <v>495</v>
      </c>
      <c r="AS746" s="31">
        <v>476.5</v>
      </c>
      <c r="AT746" s="31">
        <v>470</v>
      </c>
      <c r="AU746" s="31">
        <v>501</v>
      </c>
      <c r="AV746" s="31">
        <v>456</v>
      </c>
      <c r="AW746" s="31">
        <v>385.5</v>
      </c>
      <c r="AX746" s="31">
        <v>340.5</v>
      </c>
      <c r="AY746" s="31">
        <v>5944</v>
      </c>
      <c r="AZ746" s="31"/>
      <c r="BA746" s="31">
        <v>48.08</v>
      </c>
      <c r="BB746" s="31">
        <v>456.66</v>
      </c>
      <c r="BC746" s="31">
        <v>463.66</v>
      </c>
      <c r="BD746" s="31">
        <v>477.66</v>
      </c>
      <c r="BE746" s="31">
        <v>483.33</v>
      </c>
      <c r="BF746" s="31"/>
      <c r="BG746">
        <v>14092</v>
      </c>
      <c r="BJ746" s="30">
        <f t="shared" si="73"/>
        <v>5996.5</v>
      </c>
      <c r="BK746" s="30">
        <f t="shared" si="74"/>
        <v>5880.5</v>
      </c>
      <c r="BL746" s="30">
        <f t="shared" si="75"/>
        <v>5887.5</v>
      </c>
      <c r="BN746" s="30">
        <f t="shared" si="76"/>
        <v>0</v>
      </c>
      <c r="BO746" s="30">
        <f t="shared" si="77"/>
        <v>0</v>
      </c>
      <c r="BP746" s="30">
        <f t="shared" si="78"/>
        <v>0</v>
      </c>
    </row>
    <row r="747" spans="1:68" x14ac:dyDescent="0.35">
      <c r="A747" s="26" t="s">
        <v>1556</v>
      </c>
      <c r="B747" t="s">
        <v>2928</v>
      </c>
      <c r="C747" s="25" t="s">
        <v>10</v>
      </c>
      <c r="E747" s="31">
        <v>8.5</v>
      </c>
      <c r="F747" s="31">
        <v>69</v>
      </c>
      <c r="G747" s="31">
        <v>90.5</v>
      </c>
      <c r="H747" s="31">
        <v>82</v>
      </c>
      <c r="I747" s="31">
        <v>89.5</v>
      </c>
      <c r="J747" s="31">
        <v>89</v>
      </c>
      <c r="K747" s="31">
        <v>71</v>
      </c>
      <c r="L747" s="31">
        <v>79</v>
      </c>
      <c r="M747" s="31">
        <v>105</v>
      </c>
      <c r="N747" s="31">
        <v>87</v>
      </c>
      <c r="O747" s="31">
        <v>82.5</v>
      </c>
      <c r="P747" s="31">
        <v>90.5</v>
      </c>
      <c r="Q747" s="31">
        <v>82</v>
      </c>
      <c r="R747" s="31">
        <v>74.5</v>
      </c>
      <c r="S747" s="31">
        <v>1100</v>
      </c>
      <c r="T747" s="31"/>
      <c r="U747" s="31">
        <v>3.75</v>
      </c>
      <c r="V747" s="31">
        <v>57.5</v>
      </c>
      <c r="W747" s="31">
        <v>72.5</v>
      </c>
      <c r="X747" s="31">
        <v>90.5</v>
      </c>
      <c r="Y747" s="31">
        <v>86.5</v>
      </c>
      <c r="Z747" s="31">
        <v>92</v>
      </c>
      <c r="AA747" s="31">
        <v>89</v>
      </c>
      <c r="AB747" s="31">
        <v>76.5</v>
      </c>
      <c r="AC747" s="31">
        <v>80.5</v>
      </c>
      <c r="AD747" s="31">
        <v>105</v>
      </c>
      <c r="AE747" s="31">
        <v>87</v>
      </c>
      <c r="AF747" s="31">
        <v>83</v>
      </c>
      <c r="AG747" s="31">
        <v>85.5</v>
      </c>
      <c r="AH747" s="31">
        <v>83.5</v>
      </c>
      <c r="AI747" s="31">
        <v>1092.75</v>
      </c>
      <c r="AJ747" s="31"/>
      <c r="AK747" s="31">
        <v>7</v>
      </c>
      <c r="AL747" s="31">
        <v>76.5</v>
      </c>
      <c r="AM747" s="31">
        <v>59.5</v>
      </c>
      <c r="AN747" s="31">
        <v>73</v>
      </c>
      <c r="AO747" s="31">
        <v>93.5</v>
      </c>
      <c r="AP747" s="31">
        <v>87.5</v>
      </c>
      <c r="AQ747" s="31">
        <v>96</v>
      </c>
      <c r="AR747" s="31">
        <v>93</v>
      </c>
      <c r="AS747" s="31">
        <v>78</v>
      </c>
      <c r="AT747" s="31">
        <v>82</v>
      </c>
      <c r="AU747" s="31">
        <v>98</v>
      </c>
      <c r="AV747" s="31">
        <v>83.5</v>
      </c>
      <c r="AW747" s="31">
        <v>80</v>
      </c>
      <c r="AX747" s="31">
        <v>79.5</v>
      </c>
      <c r="AY747" s="31">
        <v>1087</v>
      </c>
      <c r="AZ747" s="31"/>
      <c r="BA747" s="31">
        <v>6.41</v>
      </c>
      <c r="BB747" s="31">
        <v>67.66</v>
      </c>
      <c r="BC747" s="31">
        <v>74.16</v>
      </c>
      <c r="BD747" s="31">
        <v>81.83</v>
      </c>
      <c r="BE747" s="31">
        <v>89.83</v>
      </c>
      <c r="BF747" s="31"/>
      <c r="BG747">
        <v>4245</v>
      </c>
      <c r="BJ747" s="30">
        <f t="shared" si="73"/>
        <v>1091.5</v>
      </c>
      <c r="BK747" s="30">
        <f t="shared" si="74"/>
        <v>1089</v>
      </c>
      <c r="BL747" s="30">
        <f t="shared" si="75"/>
        <v>1080</v>
      </c>
      <c r="BN747" s="30">
        <f t="shared" si="76"/>
        <v>0</v>
      </c>
      <c r="BO747" s="30">
        <f t="shared" si="77"/>
        <v>0</v>
      </c>
      <c r="BP747" s="30">
        <f t="shared" si="78"/>
        <v>0</v>
      </c>
    </row>
    <row r="748" spans="1:68" x14ac:dyDescent="0.35">
      <c r="A748" s="26" t="s">
        <v>1558</v>
      </c>
      <c r="B748" t="s">
        <v>2918</v>
      </c>
      <c r="C748" s="25" t="s">
        <v>10</v>
      </c>
      <c r="E748" s="31">
        <v>3</v>
      </c>
      <c r="F748" s="31">
        <v>106.25</v>
      </c>
      <c r="G748" s="31">
        <v>84</v>
      </c>
      <c r="H748" s="31">
        <v>105.5</v>
      </c>
      <c r="I748" s="31">
        <v>94.5</v>
      </c>
      <c r="J748" s="31">
        <v>119</v>
      </c>
      <c r="K748" s="31">
        <v>105.5</v>
      </c>
      <c r="L748" s="31">
        <v>121</v>
      </c>
      <c r="M748" s="31">
        <v>91</v>
      </c>
      <c r="N748" s="31">
        <v>104.5</v>
      </c>
      <c r="O748" s="31">
        <v>115.5</v>
      </c>
      <c r="P748" s="31">
        <v>117</v>
      </c>
      <c r="Q748" s="31">
        <v>115.5</v>
      </c>
      <c r="R748" s="31">
        <v>116</v>
      </c>
      <c r="S748" s="31">
        <v>1398.25</v>
      </c>
      <c r="T748" s="31"/>
      <c r="U748" s="31">
        <v>4.25</v>
      </c>
      <c r="V748" s="31">
        <v>79</v>
      </c>
      <c r="W748" s="31">
        <v>100</v>
      </c>
      <c r="X748" s="31">
        <v>85</v>
      </c>
      <c r="Y748" s="31">
        <v>106.5</v>
      </c>
      <c r="Z748" s="31">
        <v>100</v>
      </c>
      <c r="AA748" s="31">
        <v>121.5</v>
      </c>
      <c r="AB748" s="31">
        <v>107.5</v>
      </c>
      <c r="AC748" s="31">
        <v>126</v>
      </c>
      <c r="AD748" s="31">
        <v>87</v>
      </c>
      <c r="AE748" s="31">
        <v>112</v>
      </c>
      <c r="AF748" s="31">
        <v>112</v>
      </c>
      <c r="AG748" s="31">
        <v>105.5</v>
      </c>
      <c r="AH748" s="31">
        <v>113.5</v>
      </c>
      <c r="AI748" s="31">
        <v>1359.75</v>
      </c>
      <c r="AJ748" s="31"/>
      <c r="AK748" s="31">
        <v>5.25</v>
      </c>
      <c r="AL748" s="31">
        <v>104.75</v>
      </c>
      <c r="AM748" s="31">
        <v>86.5</v>
      </c>
      <c r="AN748" s="31">
        <v>90</v>
      </c>
      <c r="AO748" s="31">
        <v>90.5</v>
      </c>
      <c r="AP748" s="31">
        <v>112</v>
      </c>
      <c r="AQ748" s="31">
        <v>98</v>
      </c>
      <c r="AR748" s="31">
        <v>120.5</v>
      </c>
      <c r="AS748" s="31">
        <v>112</v>
      </c>
      <c r="AT748" s="31">
        <v>124.5</v>
      </c>
      <c r="AU748" s="31">
        <v>92.5</v>
      </c>
      <c r="AV748" s="31">
        <v>105.5</v>
      </c>
      <c r="AW748" s="31">
        <v>113</v>
      </c>
      <c r="AX748" s="31">
        <v>106</v>
      </c>
      <c r="AY748" s="31">
        <v>1361</v>
      </c>
      <c r="AZ748" s="31"/>
      <c r="BA748" s="31">
        <v>4.16</v>
      </c>
      <c r="BB748" s="31">
        <v>96.66</v>
      </c>
      <c r="BC748" s="31">
        <v>90.16</v>
      </c>
      <c r="BD748" s="31">
        <v>93.5</v>
      </c>
      <c r="BE748" s="31">
        <v>97.16</v>
      </c>
      <c r="BF748" s="31"/>
      <c r="BG748">
        <v>3230</v>
      </c>
      <c r="BJ748" s="30">
        <f t="shared" si="73"/>
        <v>1395.25</v>
      </c>
      <c r="BK748" s="30">
        <f t="shared" si="74"/>
        <v>1355.5</v>
      </c>
      <c r="BL748" s="30">
        <f t="shared" si="75"/>
        <v>1355.75</v>
      </c>
      <c r="BN748" s="30">
        <f t="shared" si="76"/>
        <v>0</v>
      </c>
      <c r="BO748" s="30">
        <f t="shared" si="77"/>
        <v>0</v>
      </c>
      <c r="BP748" s="30">
        <f t="shared" si="78"/>
        <v>0</v>
      </c>
    </row>
    <row r="749" spans="1:68" x14ac:dyDescent="0.35">
      <c r="A749" s="26" t="s">
        <v>1560</v>
      </c>
      <c r="B749" t="s">
        <v>2907</v>
      </c>
      <c r="C749" s="25" t="s">
        <v>10</v>
      </c>
      <c r="E749" s="31">
        <v>2.5</v>
      </c>
      <c r="F749" s="31">
        <v>67</v>
      </c>
      <c r="G749" s="31">
        <v>70</v>
      </c>
      <c r="H749" s="31">
        <v>72.5</v>
      </c>
      <c r="I749" s="31">
        <v>70.5</v>
      </c>
      <c r="J749" s="31">
        <v>77</v>
      </c>
      <c r="K749" s="31">
        <v>89</v>
      </c>
      <c r="L749" s="31">
        <v>71</v>
      </c>
      <c r="M749" s="31">
        <v>95.5</v>
      </c>
      <c r="N749" s="31">
        <v>92</v>
      </c>
      <c r="O749" s="31">
        <v>91.5</v>
      </c>
      <c r="P749" s="31">
        <v>100</v>
      </c>
      <c r="Q749" s="31">
        <v>85</v>
      </c>
      <c r="R749" s="31">
        <v>79</v>
      </c>
      <c r="S749" s="31">
        <v>1062.5</v>
      </c>
      <c r="T749" s="31"/>
      <c r="U749" s="31">
        <v>0.75</v>
      </c>
      <c r="V749" s="31">
        <v>65.5</v>
      </c>
      <c r="W749" s="31">
        <v>66</v>
      </c>
      <c r="X749" s="31">
        <v>72.5</v>
      </c>
      <c r="Y749" s="31">
        <v>75</v>
      </c>
      <c r="Z749" s="31">
        <v>70.5</v>
      </c>
      <c r="AA749" s="31">
        <v>79.5</v>
      </c>
      <c r="AB749" s="31">
        <v>92</v>
      </c>
      <c r="AC749" s="31">
        <v>73.5</v>
      </c>
      <c r="AD749" s="31">
        <v>100</v>
      </c>
      <c r="AE749" s="31">
        <v>96</v>
      </c>
      <c r="AF749" s="31">
        <v>89.5</v>
      </c>
      <c r="AG749" s="31">
        <v>97</v>
      </c>
      <c r="AH749" s="31">
        <v>85</v>
      </c>
      <c r="AI749" s="31">
        <v>1062.75</v>
      </c>
      <c r="AJ749" s="31"/>
      <c r="AK749" s="31">
        <v>1.5</v>
      </c>
      <c r="AL749" s="31">
        <v>64.5</v>
      </c>
      <c r="AM749" s="31">
        <v>68</v>
      </c>
      <c r="AN749" s="31">
        <v>67</v>
      </c>
      <c r="AO749" s="31">
        <v>75</v>
      </c>
      <c r="AP749" s="31">
        <v>76.5</v>
      </c>
      <c r="AQ749" s="31">
        <v>74</v>
      </c>
      <c r="AR749" s="31">
        <v>78.5</v>
      </c>
      <c r="AS749" s="31">
        <v>93.5</v>
      </c>
      <c r="AT749" s="31">
        <v>77.5</v>
      </c>
      <c r="AU749" s="31">
        <v>97.5</v>
      </c>
      <c r="AV749" s="31">
        <v>99.5</v>
      </c>
      <c r="AW749" s="31">
        <v>89</v>
      </c>
      <c r="AX749" s="31">
        <v>96</v>
      </c>
      <c r="AY749" s="31">
        <v>1058</v>
      </c>
      <c r="AZ749" s="31"/>
      <c r="BA749" s="31">
        <v>1.58</v>
      </c>
      <c r="BB749" s="31">
        <v>65.66</v>
      </c>
      <c r="BC749" s="31">
        <v>68</v>
      </c>
      <c r="BD749" s="31">
        <v>70.66</v>
      </c>
      <c r="BE749" s="31">
        <v>73.5</v>
      </c>
      <c r="BF749" s="31"/>
      <c r="BG749">
        <v>8522</v>
      </c>
      <c r="BJ749" s="30">
        <f t="shared" si="73"/>
        <v>1060</v>
      </c>
      <c r="BK749" s="30">
        <f t="shared" si="74"/>
        <v>1062</v>
      </c>
      <c r="BL749" s="30">
        <f t="shared" si="75"/>
        <v>1056.5</v>
      </c>
      <c r="BN749" s="30">
        <f t="shared" si="76"/>
        <v>0</v>
      </c>
      <c r="BO749" s="30">
        <f t="shared" si="77"/>
        <v>0</v>
      </c>
      <c r="BP749" s="30">
        <f t="shared" si="78"/>
        <v>0</v>
      </c>
    </row>
    <row r="750" spans="1:68" x14ac:dyDescent="0.35">
      <c r="A750" s="26" t="s">
        <v>1563</v>
      </c>
      <c r="B750" t="s">
        <v>2895</v>
      </c>
      <c r="C750" s="25" t="s">
        <v>10</v>
      </c>
      <c r="E750" s="31">
        <v>5.75</v>
      </c>
      <c r="F750" s="31">
        <v>38</v>
      </c>
      <c r="G750" s="31">
        <v>45.5</v>
      </c>
      <c r="H750" s="31">
        <v>45</v>
      </c>
      <c r="I750" s="31">
        <v>47.5</v>
      </c>
      <c r="J750" s="31">
        <v>48</v>
      </c>
      <c r="K750" s="31">
        <v>47.5</v>
      </c>
      <c r="L750" s="31">
        <v>55.5</v>
      </c>
      <c r="M750" s="31">
        <v>38</v>
      </c>
      <c r="N750" s="31">
        <v>30</v>
      </c>
      <c r="O750" s="31">
        <v>40.5</v>
      </c>
      <c r="P750" s="31">
        <v>33</v>
      </c>
      <c r="Q750" s="31">
        <v>41</v>
      </c>
      <c r="R750" s="31">
        <v>33.5</v>
      </c>
      <c r="S750" s="31">
        <v>548.75</v>
      </c>
      <c r="T750" s="31"/>
      <c r="U750" s="31">
        <v>6.25</v>
      </c>
      <c r="V750" s="31">
        <v>41.5</v>
      </c>
      <c r="W750" s="31">
        <v>32.5</v>
      </c>
      <c r="X750" s="31">
        <v>45.5</v>
      </c>
      <c r="Y750" s="31">
        <v>48.5</v>
      </c>
      <c r="Z750" s="31">
        <v>42.5</v>
      </c>
      <c r="AA750" s="31">
        <v>47</v>
      </c>
      <c r="AB750" s="31">
        <v>50</v>
      </c>
      <c r="AC750" s="31">
        <v>48</v>
      </c>
      <c r="AD750" s="31">
        <v>33.5</v>
      </c>
      <c r="AE750" s="31">
        <v>31</v>
      </c>
      <c r="AF750" s="31">
        <v>44.5</v>
      </c>
      <c r="AG750" s="31">
        <v>31.5</v>
      </c>
      <c r="AH750" s="31">
        <v>39</v>
      </c>
      <c r="AI750" s="31">
        <v>541.25</v>
      </c>
      <c r="AJ750" s="31"/>
      <c r="AK750" s="31">
        <v>5.25</v>
      </c>
      <c r="AL750" s="31">
        <v>56</v>
      </c>
      <c r="AM750" s="31">
        <v>37.5</v>
      </c>
      <c r="AN750" s="31">
        <v>36</v>
      </c>
      <c r="AO750" s="31">
        <v>45.5</v>
      </c>
      <c r="AP750" s="31">
        <v>47</v>
      </c>
      <c r="AQ750" s="31">
        <v>42</v>
      </c>
      <c r="AR750" s="31">
        <v>45.5</v>
      </c>
      <c r="AS750" s="31">
        <v>48.5</v>
      </c>
      <c r="AT750" s="31">
        <v>50</v>
      </c>
      <c r="AU750" s="31">
        <v>38</v>
      </c>
      <c r="AV750" s="31">
        <v>27</v>
      </c>
      <c r="AW750" s="31">
        <v>41</v>
      </c>
      <c r="AX750" s="31">
        <v>34.5</v>
      </c>
      <c r="AY750" s="31">
        <v>553.75</v>
      </c>
      <c r="AZ750" s="31"/>
      <c r="BA750" s="31">
        <v>5.75</v>
      </c>
      <c r="BB750" s="31">
        <v>45.16</v>
      </c>
      <c r="BC750" s="31">
        <v>38.5</v>
      </c>
      <c r="BD750" s="31">
        <v>42.16</v>
      </c>
      <c r="BE750" s="31">
        <v>47.16</v>
      </c>
      <c r="BF750" s="31"/>
      <c r="BG750">
        <v>1337</v>
      </c>
      <c r="BJ750" s="30">
        <f t="shared" si="73"/>
        <v>543</v>
      </c>
      <c r="BK750" s="30">
        <f t="shared" si="74"/>
        <v>535</v>
      </c>
      <c r="BL750" s="30">
        <f t="shared" si="75"/>
        <v>548.5</v>
      </c>
      <c r="BN750" s="30">
        <f t="shared" si="76"/>
        <v>0</v>
      </c>
      <c r="BO750" s="30">
        <f t="shared" si="77"/>
        <v>0</v>
      </c>
      <c r="BP750" s="30">
        <f t="shared" si="78"/>
        <v>0</v>
      </c>
    </row>
    <row r="751" spans="1:68" x14ac:dyDescent="0.35">
      <c r="A751" s="26" t="s">
        <v>1565</v>
      </c>
      <c r="B751" t="s">
        <v>2886</v>
      </c>
      <c r="C751" s="25" t="s">
        <v>10</v>
      </c>
      <c r="E751" s="31">
        <v>36</v>
      </c>
      <c r="F751" s="31">
        <v>332.25</v>
      </c>
      <c r="G751" s="31">
        <v>326</v>
      </c>
      <c r="H751" s="31">
        <v>302.5</v>
      </c>
      <c r="I751" s="31">
        <v>301</v>
      </c>
      <c r="J751" s="31">
        <v>320.5</v>
      </c>
      <c r="K751" s="31">
        <v>315</v>
      </c>
      <c r="L751" s="31">
        <v>283.5</v>
      </c>
      <c r="M751" s="31">
        <v>313</v>
      </c>
      <c r="N751" s="31">
        <v>291</v>
      </c>
      <c r="O751" s="31">
        <v>294.5</v>
      </c>
      <c r="P751" s="31">
        <v>274</v>
      </c>
      <c r="Q751" s="31">
        <v>253.5</v>
      </c>
      <c r="R751" s="31">
        <v>252</v>
      </c>
      <c r="S751" s="31">
        <v>3894.75</v>
      </c>
      <c r="T751" s="31"/>
      <c r="U751" s="31">
        <v>39</v>
      </c>
      <c r="V751" s="31">
        <v>314.25</v>
      </c>
      <c r="W751" s="31">
        <v>338</v>
      </c>
      <c r="X751" s="31">
        <v>327</v>
      </c>
      <c r="Y751" s="31">
        <v>311.5</v>
      </c>
      <c r="Z751" s="31">
        <v>312</v>
      </c>
      <c r="AA751" s="31">
        <v>324</v>
      </c>
      <c r="AB751" s="31">
        <v>330.5</v>
      </c>
      <c r="AC751" s="31">
        <v>282</v>
      </c>
      <c r="AD751" s="31">
        <v>315.5</v>
      </c>
      <c r="AE751" s="31">
        <v>321</v>
      </c>
      <c r="AF751" s="31">
        <v>285.5</v>
      </c>
      <c r="AG751" s="31">
        <v>275.5</v>
      </c>
      <c r="AH751" s="31">
        <v>255.5</v>
      </c>
      <c r="AI751" s="31">
        <v>4031.25</v>
      </c>
      <c r="AJ751" s="31"/>
      <c r="AK751" s="31">
        <v>39.5</v>
      </c>
      <c r="AL751" s="31">
        <v>304</v>
      </c>
      <c r="AM751" s="31">
        <v>310</v>
      </c>
      <c r="AN751" s="31">
        <v>340</v>
      </c>
      <c r="AO751" s="31">
        <v>348</v>
      </c>
      <c r="AP751" s="31">
        <v>307.5</v>
      </c>
      <c r="AQ751" s="31">
        <v>320.5</v>
      </c>
      <c r="AR751" s="31">
        <v>328</v>
      </c>
      <c r="AS751" s="31">
        <v>330.5</v>
      </c>
      <c r="AT751" s="31">
        <v>274.5</v>
      </c>
      <c r="AU751" s="31">
        <v>317.5</v>
      </c>
      <c r="AV751" s="31">
        <v>302</v>
      </c>
      <c r="AW751" s="31">
        <v>268</v>
      </c>
      <c r="AX751" s="31">
        <v>271.5</v>
      </c>
      <c r="AY751" s="31">
        <v>4061.5</v>
      </c>
      <c r="AZ751" s="31"/>
      <c r="BA751" s="31">
        <v>38.159999999999997</v>
      </c>
      <c r="BB751" s="31">
        <v>316.83</v>
      </c>
      <c r="BC751" s="31">
        <v>324.66000000000003</v>
      </c>
      <c r="BD751" s="31">
        <v>323.16000000000003</v>
      </c>
      <c r="BE751" s="31">
        <v>320.16000000000003</v>
      </c>
      <c r="BF751" s="31"/>
      <c r="BG751">
        <v>8574</v>
      </c>
      <c r="BJ751" s="30">
        <f t="shared" si="73"/>
        <v>3858.75</v>
      </c>
      <c r="BK751" s="30">
        <f t="shared" si="74"/>
        <v>3992.25</v>
      </c>
      <c r="BL751" s="30">
        <f t="shared" si="75"/>
        <v>4022</v>
      </c>
      <c r="BN751" s="30">
        <f t="shared" si="76"/>
        <v>0</v>
      </c>
      <c r="BO751" s="30">
        <f t="shared" si="77"/>
        <v>0</v>
      </c>
      <c r="BP751" s="30">
        <f t="shared" si="78"/>
        <v>0</v>
      </c>
    </row>
    <row r="752" spans="1:68" x14ac:dyDescent="0.35">
      <c r="A752" s="26" t="s">
        <v>1567</v>
      </c>
      <c r="B752" t="s">
        <v>2877</v>
      </c>
      <c r="C752" s="25" t="s">
        <v>108</v>
      </c>
      <c r="E752" s="31">
        <v>0.75</v>
      </c>
      <c r="F752" s="31">
        <v>5.5</v>
      </c>
      <c r="G752" s="31">
        <v>8</v>
      </c>
      <c r="H752" s="31">
        <v>9</v>
      </c>
      <c r="I752" s="31">
        <v>10</v>
      </c>
      <c r="J752" s="31">
        <v>6.5</v>
      </c>
      <c r="K752" s="31">
        <v>8.5</v>
      </c>
      <c r="L752" s="31">
        <v>9</v>
      </c>
      <c r="M752" s="31">
        <v>8</v>
      </c>
      <c r="N752" s="31">
        <v>11</v>
      </c>
      <c r="O752" s="31">
        <v>0</v>
      </c>
      <c r="P752" s="31">
        <v>0</v>
      </c>
      <c r="Q752" s="31">
        <v>0</v>
      </c>
      <c r="R752" s="31">
        <v>0</v>
      </c>
      <c r="S752" s="31">
        <v>76.25</v>
      </c>
      <c r="T752" s="31"/>
      <c r="U752" s="31">
        <v>0</v>
      </c>
      <c r="V752" s="31">
        <v>6.5</v>
      </c>
      <c r="W752" s="31">
        <v>4</v>
      </c>
      <c r="X752" s="31">
        <v>8</v>
      </c>
      <c r="Y752" s="31">
        <v>8</v>
      </c>
      <c r="Z752" s="31">
        <v>10</v>
      </c>
      <c r="AA752" s="31">
        <v>6</v>
      </c>
      <c r="AB752" s="31">
        <v>9</v>
      </c>
      <c r="AC752" s="31">
        <v>8.5</v>
      </c>
      <c r="AD752" s="31">
        <v>8</v>
      </c>
      <c r="AE752" s="31">
        <v>0</v>
      </c>
      <c r="AF752" s="31">
        <v>0</v>
      </c>
      <c r="AG752" s="31">
        <v>0</v>
      </c>
      <c r="AH752" s="31">
        <v>0</v>
      </c>
      <c r="AI752" s="31">
        <v>68</v>
      </c>
      <c r="AJ752" s="31"/>
      <c r="AK752" s="31">
        <v>0.5</v>
      </c>
      <c r="AL752" s="31">
        <v>8.5</v>
      </c>
      <c r="AM752" s="31">
        <v>6</v>
      </c>
      <c r="AN752" s="31">
        <v>4</v>
      </c>
      <c r="AO752" s="31">
        <v>5</v>
      </c>
      <c r="AP752" s="31">
        <v>5</v>
      </c>
      <c r="AQ752" s="31">
        <v>8</v>
      </c>
      <c r="AR752" s="31">
        <v>5</v>
      </c>
      <c r="AS752" s="31">
        <v>11</v>
      </c>
      <c r="AT752" s="31">
        <v>9</v>
      </c>
      <c r="AU752" s="31">
        <v>0</v>
      </c>
      <c r="AV752" s="31">
        <v>0</v>
      </c>
      <c r="AW752" s="31">
        <v>0</v>
      </c>
      <c r="AX752" s="31">
        <v>0</v>
      </c>
      <c r="AY752" s="31">
        <v>62</v>
      </c>
      <c r="AZ752" s="31"/>
      <c r="BA752" s="31">
        <v>0.41</v>
      </c>
      <c r="BB752" s="31">
        <v>6.83</v>
      </c>
      <c r="BC752" s="31">
        <v>6</v>
      </c>
      <c r="BD752" s="31">
        <v>7</v>
      </c>
      <c r="BE752" s="31">
        <v>7.66</v>
      </c>
      <c r="BF752" s="31"/>
      <c r="BG752">
        <v>12051</v>
      </c>
      <c r="BJ752" s="30">
        <f t="shared" si="73"/>
        <v>75.5</v>
      </c>
      <c r="BK752" s="30">
        <f t="shared" si="74"/>
        <v>68</v>
      </c>
      <c r="BL752" s="30">
        <f t="shared" si="75"/>
        <v>61.5</v>
      </c>
      <c r="BN752" s="30">
        <f t="shared" si="76"/>
        <v>0</v>
      </c>
      <c r="BO752" s="30">
        <f t="shared" si="77"/>
        <v>0</v>
      </c>
      <c r="BP752" s="30">
        <f t="shared" si="78"/>
        <v>0</v>
      </c>
    </row>
    <row r="753" spans="1:68" x14ac:dyDescent="0.35">
      <c r="A753" s="26" t="s">
        <v>1569</v>
      </c>
      <c r="B753" t="s">
        <v>2867</v>
      </c>
      <c r="C753" s="25" t="s">
        <v>10</v>
      </c>
      <c r="E753" s="31">
        <v>3.25</v>
      </c>
      <c r="F753" s="31">
        <v>36.5</v>
      </c>
      <c r="G753" s="31">
        <v>36.5</v>
      </c>
      <c r="H753" s="31">
        <v>42.5</v>
      </c>
      <c r="I753" s="31">
        <v>42.5</v>
      </c>
      <c r="J753" s="31">
        <v>35</v>
      </c>
      <c r="K753" s="31">
        <v>41.5</v>
      </c>
      <c r="L753" s="31">
        <v>45</v>
      </c>
      <c r="M753" s="31">
        <v>32</v>
      </c>
      <c r="N753" s="31">
        <v>40</v>
      </c>
      <c r="O753" s="31">
        <v>42</v>
      </c>
      <c r="P753" s="31">
        <v>41.5</v>
      </c>
      <c r="Q753" s="31">
        <v>55</v>
      </c>
      <c r="R753" s="31">
        <v>46</v>
      </c>
      <c r="S753" s="31">
        <v>539.25</v>
      </c>
      <c r="T753" s="31"/>
      <c r="U753" s="31">
        <v>4</v>
      </c>
      <c r="V753" s="31">
        <v>36</v>
      </c>
      <c r="W753" s="31">
        <v>36.5</v>
      </c>
      <c r="X753" s="31">
        <v>34</v>
      </c>
      <c r="Y753" s="31">
        <v>38</v>
      </c>
      <c r="Z753" s="31">
        <v>49</v>
      </c>
      <c r="AA753" s="31">
        <v>32.5</v>
      </c>
      <c r="AB753" s="31">
        <v>41.5</v>
      </c>
      <c r="AC753" s="31">
        <v>43.5</v>
      </c>
      <c r="AD753" s="31">
        <v>36</v>
      </c>
      <c r="AE753" s="31">
        <v>41</v>
      </c>
      <c r="AF753" s="31">
        <v>39</v>
      </c>
      <c r="AG753" s="31">
        <v>40.5</v>
      </c>
      <c r="AH753" s="31">
        <v>54.5</v>
      </c>
      <c r="AI753" s="31">
        <v>526</v>
      </c>
      <c r="AJ753" s="31"/>
      <c r="AK753" s="31">
        <v>4.75</v>
      </c>
      <c r="AL753" s="31">
        <v>32</v>
      </c>
      <c r="AM753" s="31">
        <v>31.5</v>
      </c>
      <c r="AN753" s="31">
        <v>33</v>
      </c>
      <c r="AO753" s="31">
        <v>32</v>
      </c>
      <c r="AP753" s="31">
        <v>40</v>
      </c>
      <c r="AQ753" s="31">
        <v>49.5</v>
      </c>
      <c r="AR753" s="31">
        <v>34</v>
      </c>
      <c r="AS753" s="31">
        <v>43</v>
      </c>
      <c r="AT753" s="31">
        <v>42</v>
      </c>
      <c r="AU753" s="31">
        <v>37</v>
      </c>
      <c r="AV753" s="31">
        <v>35</v>
      </c>
      <c r="AW753" s="31">
        <v>37</v>
      </c>
      <c r="AX753" s="31">
        <v>42</v>
      </c>
      <c r="AY753" s="31">
        <v>492.75</v>
      </c>
      <c r="AZ753" s="31"/>
      <c r="BA753" s="31">
        <v>4</v>
      </c>
      <c r="BB753" s="31">
        <v>34.83</v>
      </c>
      <c r="BC753" s="31">
        <v>34.83</v>
      </c>
      <c r="BD753" s="31">
        <v>36.5</v>
      </c>
      <c r="BE753" s="31">
        <v>37.5</v>
      </c>
      <c r="BF753" s="31"/>
      <c r="BG753">
        <v>4614</v>
      </c>
      <c r="BJ753" s="30">
        <f t="shared" si="73"/>
        <v>536</v>
      </c>
      <c r="BK753" s="30">
        <f t="shared" si="74"/>
        <v>522</v>
      </c>
      <c r="BL753" s="30">
        <f t="shared" si="75"/>
        <v>488</v>
      </c>
      <c r="BN753" s="30">
        <f t="shared" si="76"/>
        <v>0</v>
      </c>
      <c r="BO753" s="30">
        <f t="shared" si="77"/>
        <v>0</v>
      </c>
      <c r="BP753" s="30">
        <f t="shared" si="78"/>
        <v>0</v>
      </c>
    </row>
    <row r="754" spans="1:68" x14ac:dyDescent="0.35">
      <c r="A754" s="26" t="s">
        <v>1571</v>
      </c>
      <c r="B754" t="s">
        <v>2858</v>
      </c>
      <c r="C754" s="25" t="s">
        <v>10</v>
      </c>
      <c r="E754" s="31">
        <v>3.25</v>
      </c>
      <c r="F754" s="31">
        <v>28</v>
      </c>
      <c r="G754" s="31">
        <v>19.5</v>
      </c>
      <c r="H754" s="31">
        <v>37</v>
      </c>
      <c r="I754" s="31">
        <v>35</v>
      </c>
      <c r="J754" s="31">
        <v>42</v>
      </c>
      <c r="K754" s="31">
        <v>40</v>
      </c>
      <c r="L754" s="31">
        <v>31</v>
      </c>
      <c r="M754" s="31">
        <v>38.5</v>
      </c>
      <c r="N754" s="31">
        <v>35</v>
      </c>
      <c r="O754" s="31">
        <v>56</v>
      </c>
      <c r="P754" s="31">
        <v>47.5</v>
      </c>
      <c r="Q754" s="31">
        <v>26</v>
      </c>
      <c r="R754" s="31">
        <v>52.5</v>
      </c>
      <c r="S754" s="31">
        <v>491.25</v>
      </c>
      <c r="T754" s="31"/>
      <c r="U754" s="31">
        <v>5.25</v>
      </c>
      <c r="V754" s="31">
        <v>34.5</v>
      </c>
      <c r="W754" s="31">
        <v>27</v>
      </c>
      <c r="X754" s="31">
        <v>21</v>
      </c>
      <c r="Y754" s="31">
        <v>40</v>
      </c>
      <c r="Z754" s="31">
        <v>35</v>
      </c>
      <c r="AA754" s="31">
        <v>46.5</v>
      </c>
      <c r="AB754" s="31">
        <v>45</v>
      </c>
      <c r="AC754" s="31">
        <v>34.5</v>
      </c>
      <c r="AD754" s="31">
        <v>40</v>
      </c>
      <c r="AE754" s="31">
        <v>44</v>
      </c>
      <c r="AF754" s="31">
        <v>45</v>
      </c>
      <c r="AG754" s="31">
        <v>47</v>
      </c>
      <c r="AH754" s="31">
        <v>26</v>
      </c>
      <c r="AI754" s="31">
        <v>490.75</v>
      </c>
      <c r="AJ754" s="31"/>
      <c r="AK754" s="31">
        <v>5</v>
      </c>
      <c r="AL754" s="31">
        <v>26</v>
      </c>
      <c r="AM754" s="31">
        <v>34.5</v>
      </c>
      <c r="AN754" s="31">
        <v>25</v>
      </c>
      <c r="AO754" s="31">
        <v>22.5</v>
      </c>
      <c r="AP754" s="31">
        <v>39.5</v>
      </c>
      <c r="AQ754" s="31">
        <v>35</v>
      </c>
      <c r="AR754" s="31">
        <v>43</v>
      </c>
      <c r="AS754" s="31">
        <v>39</v>
      </c>
      <c r="AT754" s="31">
        <v>33.5</v>
      </c>
      <c r="AU754" s="31">
        <v>45</v>
      </c>
      <c r="AV754" s="31">
        <v>36</v>
      </c>
      <c r="AW754" s="31">
        <v>43.5</v>
      </c>
      <c r="AX754" s="31">
        <v>44</v>
      </c>
      <c r="AY754" s="31">
        <v>471.5</v>
      </c>
      <c r="AZ754" s="31"/>
      <c r="BA754" s="31">
        <v>4.5</v>
      </c>
      <c r="BB754" s="31">
        <v>29.5</v>
      </c>
      <c r="BC754" s="31">
        <v>27</v>
      </c>
      <c r="BD754" s="31">
        <v>27.66</v>
      </c>
      <c r="BE754" s="31">
        <v>32.5</v>
      </c>
      <c r="BF754" s="31"/>
      <c r="BG754">
        <v>6422</v>
      </c>
      <c r="BJ754" s="30">
        <f t="shared" si="73"/>
        <v>488</v>
      </c>
      <c r="BK754" s="30">
        <f t="shared" si="74"/>
        <v>485.5</v>
      </c>
      <c r="BL754" s="30">
        <f t="shared" si="75"/>
        <v>466.5</v>
      </c>
      <c r="BN754" s="30">
        <f t="shared" si="76"/>
        <v>0</v>
      </c>
      <c r="BO754" s="30">
        <f t="shared" si="77"/>
        <v>0</v>
      </c>
      <c r="BP754" s="30">
        <f t="shared" si="78"/>
        <v>0</v>
      </c>
    </row>
    <row r="755" spans="1:68" x14ac:dyDescent="0.35">
      <c r="A755" s="26" t="s">
        <v>1573</v>
      </c>
      <c r="B755" t="s">
        <v>2850</v>
      </c>
      <c r="C755" s="25" t="s">
        <v>108</v>
      </c>
      <c r="E755" s="31">
        <v>10.25</v>
      </c>
      <c r="F755" s="31">
        <v>69</v>
      </c>
      <c r="G755" s="31">
        <v>78</v>
      </c>
      <c r="H755" s="31">
        <v>98</v>
      </c>
      <c r="I755" s="31">
        <v>85</v>
      </c>
      <c r="J755" s="31">
        <v>75</v>
      </c>
      <c r="K755" s="31">
        <v>93</v>
      </c>
      <c r="L755" s="31">
        <v>87.5</v>
      </c>
      <c r="M755" s="31">
        <v>85.5</v>
      </c>
      <c r="N755" s="31">
        <v>92</v>
      </c>
      <c r="O755" s="31">
        <v>0</v>
      </c>
      <c r="P755" s="31">
        <v>0</v>
      </c>
      <c r="Q755" s="31">
        <v>0</v>
      </c>
      <c r="R755" s="31">
        <v>0</v>
      </c>
      <c r="S755" s="31">
        <v>773.25</v>
      </c>
      <c r="T755" s="31"/>
      <c r="U755" s="31">
        <v>6.75</v>
      </c>
      <c r="V755" s="31">
        <v>76.5</v>
      </c>
      <c r="W755" s="31">
        <v>72.5</v>
      </c>
      <c r="X755" s="31">
        <v>77.5</v>
      </c>
      <c r="Y755" s="31">
        <v>99.5</v>
      </c>
      <c r="Z755" s="31">
        <v>89</v>
      </c>
      <c r="AA755" s="31">
        <v>77</v>
      </c>
      <c r="AB755" s="31">
        <v>92.5</v>
      </c>
      <c r="AC755" s="31">
        <v>87</v>
      </c>
      <c r="AD755" s="31">
        <v>81</v>
      </c>
      <c r="AE755" s="31">
        <v>0</v>
      </c>
      <c r="AF755" s="31">
        <v>0</v>
      </c>
      <c r="AG755" s="31">
        <v>0</v>
      </c>
      <c r="AH755" s="31">
        <v>0</v>
      </c>
      <c r="AI755" s="31">
        <v>759.25</v>
      </c>
      <c r="AJ755" s="31"/>
      <c r="AK755" s="31">
        <v>8</v>
      </c>
      <c r="AL755" s="31">
        <v>78.5</v>
      </c>
      <c r="AM755" s="31">
        <v>76</v>
      </c>
      <c r="AN755" s="31">
        <v>72</v>
      </c>
      <c r="AO755" s="31">
        <v>80</v>
      </c>
      <c r="AP755" s="31">
        <v>104.5</v>
      </c>
      <c r="AQ755" s="31">
        <v>88</v>
      </c>
      <c r="AR755" s="31">
        <v>76</v>
      </c>
      <c r="AS755" s="31">
        <v>89.5</v>
      </c>
      <c r="AT755" s="31">
        <v>90.5</v>
      </c>
      <c r="AU755" s="31">
        <v>0</v>
      </c>
      <c r="AV755" s="31">
        <v>0</v>
      </c>
      <c r="AW755" s="31">
        <v>0</v>
      </c>
      <c r="AX755" s="31">
        <v>0</v>
      </c>
      <c r="AY755" s="31">
        <v>763</v>
      </c>
      <c r="AZ755" s="31"/>
      <c r="BA755" s="31">
        <v>8.33</v>
      </c>
      <c r="BB755" s="31">
        <v>74.66</v>
      </c>
      <c r="BC755" s="31">
        <v>75.5</v>
      </c>
      <c r="BD755" s="31">
        <v>82.5</v>
      </c>
      <c r="BE755" s="31">
        <v>88.16</v>
      </c>
      <c r="BF755" s="31"/>
      <c r="BG755">
        <v>13830</v>
      </c>
      <c r="BJ755" s="30">
        <f t="shared" si="73"/>
        <v>763</v>
      </c>
      <c r="BK755" s="30">
        <f t="shared" si="74"/>
        <v>752.5</v>
      </c>
      <c r="BL755" s="30">
        <f t="shared" si="75"/>
        <v>755</v>
      </c>
      <c r="BN755" s="30">
        <f t="shared" si="76"/>
        <v>0</v>
      </c>
      <c r="BO755" s="30">
        <f t="shared" si="77"/>
        <v>0</v>
      </c>
      <c r="BP755" s="30">
        <f t="shared" si="78"/>
        <v>0</v>
      </c>
    </row>
    <row r="756" spans="1:68" x14ac:dyDescent="0.35">
      <c r="A756" s="26" t="s">
        <v>1575</v>
      </c>
      <c r="B756" t="s">
        <v>2842</v>
      </c>
      <c r="C756" s="25" t="s">
        <v>119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152</v>
      </c>
      <c r="P756" s="31">
        <v>182.5</v>
      </c>
      <c r="Q756" s="31">
        <v>157</v>
      </c>
      <c r="R756" s="31">
        <v>152.5</v>
      </c>
      <c r="S756" s="31">
        <v>644</v>
      </c>
      <c r="T756" s="31"/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0</v>
      </c>
      <c r="AE756" s="31">
        <v>178</v>
      </c>
      <c r="AF756" s="31">
        <v>154</v>
      </c>
      <c r="AG756" s="31">
        <v>180</v>
      </c>
      <c r="AH756" s="31">
        <v>161.5</v>
      </c>
      <c r="AI756" s="31">
        <v>673.5</v>
      </c>
      <c r="AJ756" s="31"/>
      <c r="AK756" s="31">
        <v>0</v>
      </c>
      <c r="AL756" s="31">
        <v>0</v>
      </c>
      <c r="AM756" s="31">
        <v>0</v>
      </c>
      <c r="AN756" s="31">
        <v>0</v>
      </c>
      <c r="AO756" s="31">
        <v>0</v>
      </c>
      <c r="AP756" s="31">
        <v>0</v>
      </c>
      <c r="AQ756" s="31">
        <v>0</v>
      </c>
      <c r="AR756" s="31">
        <v>0</v>
      </c>
      <c r="AS756" s="31">
        <v>0</v>
      </c>
      <c r="AT756" s="31">
        <v>0</v>
      </c>
      <c r="AU756" s="31">
        <v>159</v>
      </c>
      <c r="AV756" s="31">
        <v>182.5</v>
      </c>
      <c r="AW756" s="31">
        <v>148.5</v>
      </c>
      <c r="AX756" s="31">
        <v>184.5</v>
      </c>
      <c r="AY756" s="31">
        <v>674.5</v>
      </c>
      <c r="AZ756" s="31"/>
      <c r="BA756" s="31">
        <v>0</v>
      </c>
      <c r="BB756" s="31">
        <v>0</v>
      </c>
      <c r="BC756" s="31">
        <v>0</v>
      </c>
      <c r="BD756" s="31">
        <v>0</v>
      </c>
      <c r="BE756" s="31">
        <v>0</v>
      </c>
      <c r="BF756" s="31"/>
      <c r="BG756">
        <v>3439</v>
      </c>
      <c r="BJ756" s="30">
        <f t="shared" si="73"/>
        <v>644</v>
      </c>
      <c r="BK756" s="30">
        <f t="shared" si="74"/>
        <v>673.5</v>
      </c>
      <c r="BL756" s="30">
        <f t="shared" si="75"/>
        <v>674.5</v>
      </c>
      <c r="BN756" s="30">
        <f t="shared" si="76"/>
        <v>0</v>
      </c>
      <c r="BO756" s="30">
        <f t="shared" si="77"/>
        <v>0</v>
      </c>
      <c r="BP756" s="30">
        <f t="shared" si="78"/>
        <v>0</v>
      </c>
    </row>
    <row r="757" spans="1:68" x14ac:dyDescent="0.35">
      <c r="A757" s="26" t="s">
        <v>1577</v>
      </c>
      <c r="B757" t="s">
        <v>2834</v>
      </c>
      <c r="C757" s="25" t="s">
        <v>108</v>
      </c>
      <c r="E757" s="31">
        <v>7</v>
      </c>
      <c r="F757" s="31">
        <v>63.5</v>
      </c>
      <c r="G757" s="31">
        <v>62</v>
      </c>
      <c r="H757" s="31">
        <v>47</v>
      </c>
      <c r="I757" s="31">
        <v>65</v>
      </c>
      <c r="J757" s="31">
        <v>65.5</v>
      </c>
      <c r="K757" s="31">
        <v>56</v>
      </c>
      <c r="L757" s="31">
        <v>70.5</v>
      </c>
      <c r="M757" s="31">
        <v>60</v>
      </c>
      <c r="N757" s="31">
        <v>62.5</v>
      </c>
      <c r="O757" s="31">
        <v>0</v>
      </c>
      <c r="P757" s="31">
        <v>0</v>
      </c>
      <c r="Q757" s="31">
        <v>0</v>
      </c>
      <c r="R757" s="31">
        <v>0</v>
      </c>
      <c r="S757" s="31">
        <v>559</v>
      </c>
      <c r="T757" s="31"/>
      <c r="U757" s="31">
        <v>6.25</v>
      </c>
      <c r="V757" s="31">
        <v>60</v>
      </c>
      <c r="W757" s="31">
        <v>59.5</v>
      </c>
      <c r="X757" s="31">
        <v>70</v>
      </c>
      <c r="Y757" s="31">
        <v>41</v>
      </c>
      <c r="Z757" s="31">
        <v>70</v>
      </c>
      <c r="AA757" s="31">
        <v>63</v>
      </c>
      <c r="AB757" s="31">
        <v>53.5</v>
      </c>
      <c r="AC757" s="31">
        <v>72.5</v>
      </c>
      <c r="AD757" s="31">
        <v>61</v>
      </c>
      <c r="AE757" s="31">
        <v>0</v>
      </c>
      <c r="AF757" s="31">
        <v>0</v>
      </c>
      <c r="AG757" s="31">
        <v>0</v>
      </c>
      <c r="AH757" s="31">
        <v>0</v>
      </c>
      <c r="AI757" s="31">
        <v>556.75</v>
      </c>
      <c r="AJ757" s="31"/>
      <c r="AK757" s="31">
        <v>6.25</v>
      </c>
      <c r="AL757" s="31">
        <v>55</v>
      </c>
      <c r="AM757" s="31">
        <v>68.5</v>
      </c>
      <c r="AN757" s="31">
        <v>54.5</v>
      </c>
      <c r="AO757" s="31">
        <v>69.5</v>
      </c>
      <c r="AP757" s="31">
        <v>58.5</v>
      </c>
      <c r="AQ757" s="31">
        <v>69</v>
      </c>
      <c r="AR757" s="31">
        <v>67.5</v>
      </c>
      <c r="AS757" s="31">
        <v>57.5</v>
      </c>
      <c r="AT757" s="31">
        <v>75.5</v>
      </c>
      <c r="AU757" s="31">
        <v>0</v>
      </c>
      <c r="AV757" s="31">
        <v>0</v>
      </c>
      <c r="AW757" s="31">
        <v>0</v>
      </c>
      <c r="AX757" s="31">
        <v>0</v>
      </c>
      <c r="AY757" s="31">
        <v>581.75</v>
      </c>
      <c r="AZ757" s="31"/>
      <c r="BA757" s="31">
        <v>6.5</v>
      </c>
      <c r="BB757" s="31">
        <v>59.5</v>
      </c>
      <c r="BC757" s="31">
        <v>63.33</v>
      </c>
      <c r="BD757" s="31">
        <v>57.16</v>
      </c>
      <c r="BE757" s="31">
        <v>58.5</v>
      </c>
      <c r="BF757" s="31"/>
      <c r="BG757">
        <v>10124</v>
      </c>
      <c r="BJ757" s="30">
        <f t="shared" si="73"/>
        <v>552</v>
      </c>
      <c r="BK757" s="30">
        <f t="shared" si="74"/>
        <v>550.5</v>
      </c>
      <c r="BL757" s="30">
        <f t="shared" si="75"/>
        <v>575.5</v>
      </c>
      <c r="BN757" s="30">
        <f t="shared" si="76"/>
        <v>0</v>
      </c>
      <c r="BO757" s="30">
        <f t="shared" si="77"/>
        <v>0</v>
      </c>
      <c r="BP757" s="30">
        <f t="shared" si="78"/>
        <v>0</v>
      </c>
    </row>
    <row r="758" spans="1:68" x14ac:dyDescent="0.35">
      <c r="A758" s="26" t="s">
        <v>1579</v>
      </c>
      <c r="B758" t="s">
        <v>2825</v>
      </c>
      <c r="C758" s="25" t="s">
        <v>108</v>
      </c>
      <c r="E758" s="31">
        <v>30.25</v>
      </c>
      <c r="F758" s="31">
        <v>387</v>
      </c>
      <c r="G758" s="31">
        <v>359</v>
      </c>
      <c r="H758" s="31">
        <v>370</v>
      </c>
      <c r="I758" s="31">
        <v>380</v>
      </c>
      <c r="J758" s="31">
        <v>386.5</v>
      </c>
      <c r="K758" s="31">
        <v>395</v>
      </c>
      <c r="L758" s="31">
        <v>433</v>
      </c>
      <c r="M758" s="31">
        <v>459</v>
      </c>
      <c r="N758" s="31">
        <v>450.5</v>
      </c>
      <c r="O758" s="31">
        <v>0</v>
      </c>
      <c r="P758" s="31">
        <v>0</v>
      </c>
      <c r="Q758" s="31">
        <v>0</v>
      </c>
      <c r="R758" s="31">
        <v>0</v>
      </c>
      <c r="S758" s="31">
        <v>3650.25</v>
      </c>
      <c r="T758" s="31"/>
      <c r="U758" s="31">
        <v>31.5</v>
      </c>
      <c r="V758" s="31">
        <v>376.5</v>
      </c>
      <c r="W758" s="31">
        <v>412</v>
      </c>
      <c r="X758" s="31">
        <v>355</v>
      </c>
      <c r="Y758" s="31">
        <v>389</v>
      </c>
      <c r="Z758" s="31">
        <v>398</v>
      </c>
      <c r="AA758" s="31">
        <v>400</v>
      </c>
      <c r="AB758" s="31">
        <v>422</v>
      </c>
      <c r="AC758" s="31">
        <v>445</v>
      </c>
      <c r="AD758" s="31">
        <v>451.5</v>
      </c>
      <c r="AE758" s="31">
        <v>0</v>
      </c>
      <c r="AF758" s="31">
        <v>0</v>
      </c>
      <c r="AG758" s="31">
        <v>0</v>
      </c>
      <c r="AH758" s="31">
        <v>0</v>
      </c>
      <c r="AI758" s="31">
        <v>3680.5</v>
      </c>
      <c r="AJ758" s="31"/>
      <c r="AK758" s="31">
        <v>27.5</v>
      </c>
      <c r="AL758" s="31">
        <v>383.5</v>
      </c>
      <c r="AM758" s="31">
        <v>395.5</v>
      </c>
      <c r="AN758" s="31">
        <v>413</v>
      </c>
      <c r="AO758" s="31">
        <v>371</v>
      </c>
      <c r="AP758" s="31">
        <v>393.5</v>
      </c>
      <c r="AQ758" s="31">
        <v>419.5</v>
      </c>
      <c r="AR758" s="31">
        <v>432.5</v>
      </c>
      <c r="AS758" s="31">
        <v>430</v>
      </c>
      <c r="AT758" s="31">
        <v>447.5</v>
      </c>
      <c r="AU758" s="31">
        <v>0</v>
      </c>
      <c r="AV758" s="31">
        <v>0</v>
      </c>
      <c r="AW758" s="31">
        <v>0</v>
      </c>
      <c r="AX758" s="31">
        <v>0</v>
      </c>
      <c r="AY758" s="31">
        <v>3713.5</v>
      </c>
      <c r="AZ758" s="31"/>
      <c r="BA758" s="31">
        <v>29.75</v>
      </c>
      <c r="BB758" s="31">
        <v>382.33</v>
      </c>
      <c r="BC758" s="31">
        <v>388.83</v>
      </c>
      <c r="BD758" s="31">
        <v>379.33</v>
      </c>
      <c r="BE758" s="31">
        <v>380</v>
      </c>
      <c r="BF758" s="31"/>
      <c r="BG758">
        <v>8251</v>
      </c>
      <c r="BJ758" s="30">
        <f t="shared" si="73"/>
        <v>3620</v>
      </c>
      <c r="BK758" s="30">
        <f t="shared" si="74"/>
        <v>3649</v>
      </c>
      <c r="BL758" s="30">
        <f t="shared" si="75"/>
        <v>3686</v>
      </c>
      <c r="BN758" s="30">
        <f t="shared" si="76"/>
        <v>0</v>
      </c>
      <c r="BO758" s="30">
        <f t="shared" si="77"/>
        <v>0</v>
      </c>
      <c r="BP758" s="30">
        <f t="shared" si="78"/>
        <v>0</v>
      </c>
    </row>
    <row r="759" spans="1:68" x14ac:dyDescent="0.35">
      <c r="A759" s="26" t="s">
        <v>1581</v>
      </c>
      <c r="B759" t="s">
        <v>2815</v>
      </c>
      <c r="C759" s="25" t="s">
        <v>108</v>
      </c>
      <c r="E759" s="31">
        <v>8.5</v>
      </c>
      <c r="F759" s="31">
        <v>63.5</v>
      </c>
      <c r="G759" s="31">
        <v>61.5</v>
      </c>
      <c r="H759" s="31">
        <v>57</v>
      </c>
      <c r="I759" s="31">
        <v>67</v>
      </c>
      <c r="J759" s="31">
        <v>64.5</v>
      </c>
      <c r="K759" s="31">
        <v>72</v>
      </c>
      <c r="L759" s="31">
        <v>55.5</v>
      </c>
      <c r="M759" s="31">
        <v>58.5</v>
      </c>
      <c r="N759" s="31">
        <v>57</v>
      </c>
      <c r="O759" s="31">
        <v>0</v>
      </c>
      <c r="P759" s="31">
        <v>0</v>
      </c>
      <c r="Q759" s="31">
        <v>0</v>
      </c>
      <c r="R759" s="31">
        <v>0</v>
      </c>
      <c r="S759" s="31">
        <v>565</v>
      </c>
      <c r="T759" s="31"/>
      <c r="U759" s="31">
        <v>7.5</v>
      </c>
      <c r="V759" s="31">
        <v>58.5</v>
      </c>
      <c r="W759" s="31">
        <v>55</v>
      </c>
      <c r="X759" s="31">
        <v>64.5</v>
      </c>
      <c r="Y759" s="31">
        <v>59</v>
      </c>
      <c r="Z759" s="31">
        <v>65</v>
      </c>
      <c r="AA759" s="31">
        <v>68</v>
      </c>
      <c r="AB759" s="31">
        <v>69.5</v>
      </c>
      <c r="AC759" s="31">
        <v>56.5</v>
      </c>
      <c r="AD759" s="31">
        <v>65.5</v>
      </c>
      <c r="AE759" s="31">
        <v>0</v>
      </c>
      <c r="AF759" s="31">
        <v>0</v>
      </c>
      <c r="AG759" s="31">
        <v>0</v>
      </c>
      <c r="AH759" s="31">
        <v>0</v>
      </c>
      <c r="AI759" s="31">
        <v>569</v>
      </c>
      <c r="AJ759" s="31"/>
      <c r="AK759" s="31">
        <v>8.25</v>
      </c>
      <c r="AL759" s="31">
        <v>59</v>
      </c>
      <c r="AM759" s="31">
        <v>60.5</v>
      </c>
      <c r="AN759" s="31">
        <v>59</v>
      </c>
      <c r="AO759" s="31">
        <v>70.5</v>
      </c>
      <c r="AP759" s="31">
        <v>58</v>
      </c>
      <c r="AQ759" s="31">
        <v>69</v>
      </c>
      <c r="AR759" s="31">
        <v>63.5</v>
      </c>
      <c r="AS759" s="31">
        <v>76</v>
      </c>
      <c r="AT759" s="31">
        <v>49</v>
      </c>
      <c r="AU759" s="31">
        <v>0</v>
      </c>
      <c r="AV759" s="31">
        <v>0</v>
      </c>
      <c r="AW759" s="31">
        <v>0</v>
      </c>
      <c r="AX759" s="31">
        <v>0</v>
      </c>
      <c r="AY759" s="31">
        <v>572.75</v>
      </c>
      <c r="AZ759" s="31"/>
      <c r="BA759" s="31">
        <v>8.08</v>
      </c>
      <c r="BB759" s="31">
        <v>60.33</v>
      </c>
      <c r="BC759" s="31">
        <v>59</v>
      </c>
      <c r="BD759" s="31">
        <v>60.16</v>
      </c>
      <c r="BE759" s="31">
        <v>65.5</v>
      </c>
      <c r="BF759" s="31"/>
      <c r="BG759">
        <v>8856</v>
      </c>
      <c r="BJ759" s="30">
        <f t="shared" si="73"/>
        <v>556.5</v>
      </c>
      <c r="BK759" s="30">
        <f t="shared" si="74"/>
        <v>561.5</v>
      </c>
      <c r="BL759" s="30">
        <f t="shared" si="75"/>
        <v>564.5</v>
      </c>
      <c r="BN759" s="30">
        <f t="shared" si="76"/>
        <v>0</v>
      </c>
      <c r="BO759" s="30">
        <f t="shared" si="77"/>
        <v>0</v>
      </c>
      <c r="BP759" s="30">
        <f t="shared" si="78"/>
        <v>0</v>
      </c>
    </row>
    <row r="760" spans="1:68" x14ac:dyDescent="0.35">
      <c r="A760" s="26" t="s">
        <v>1583</v>
      </c>
      <c r="B760" t="s">
        <v>2805</v>
      </c>
      <c r="C760" s="25" t="s">
        <v>108</v>
      </c>
      <c r="E760" s="31">
        <v>2.75</v>
      </c>
      <c r="F760" s="31">
        <v>79</v>
      </c>
      <c r="G760" s="31">
        <v>67.5</v>
      </c>
      <c r="H760" s="31">
        <v>61</v>
      </c>
      <c r="I760" s="31">
        <v>83.5</v>
      </c>
      <c r="J760" s="31">
        <v>77</v>
      </c>
      <c r="K760" s="31">
        <v>77.5</v>
      </c>
      <c r="L760" s="31">
        <v>90.5</v>
      </c>
      <c r="M760" s="31">
        <v>72.5</v>
      </c>
      <c r="N760" s="31">
        <v>69.5</v>
      </c>
      <c r="O760" s="31">
        <v>0</v>
      </c>
      <c r="P760" s="31">
        <v>0</v>
      </c>
      <c r="Q760" s="31">
        <v>0</v>
      </c>
      <c r="R760" s="31">
        <v>0</v>
      </c>
      <c r="S760" s="31">
        <v>680.75</v>
      </c>
      <c r="T760" s="31"/>
      <c r="U760" s="31">
        <v>5</v>
      </c>
      <c r="V760" s="31">
        <v>50.5</v>
      </c>
      <c r="W760" s="31">
        <v>77.5</v>
      </c>
      <c r="X760" s="31">
        <v>70.5</v>
      </c>
      <c r="Y760" s="31">
        <v>65.5</v>
      </c>
      <c r="Z760" s="31">
        <v>79</v>
      </c>
      <c r="AA760" s="31">
        <v>81</v>
      </c>
      <c r="AB760" s="31">
        <v>78.5</v>
      </c>
      <c r="AC760" s="31">
        <v>87</v>
      </c>
      <c r="AD760" s="31">
        <v>74</v>
      </c>
      <c r="AE760" s="31">
        <v>0</v>
      </c>
      <c r="AF760" s="31">
        <v>0</v>
      </c>
      <c r="AG760" s="31">
        <v>0</v>
      </c>
      <c r="AH760" s="31">
        <v>0</v>
      </c>
      <c r="AI760" s="31">
        <v>668.5</v>
      </c>
      <c r="AJ760" s="31"/>
      <c r="AK760" s="31">
        <v>8</v>
      </c>
      <c r="AL760" s="31">
        <v>56.5</v>
      </c>
      <c r="AM760" s="31">
        <v>57</v>
      </c>
      <c r="AN760" s="31">
        <v>77</v>
      </c>
      <c r="AO760" s="31">
        <v>68</v>
      </c>
      <c r="AP760" s="31">
        <v>66</v>
      </c>
      <c r="AQ760" s="31">
        <v>78.5</v>
      </c>
      <c r="AR760" s="31">
        <v>78.5</v>
      </c>
      <c r="AS760" s="31">
        <v>76.5</v>
      </c>
      <c r="AT760" s="31">
        <v>87.5</v>
      </c>
      <c r="AU760" s="31">
        <v>0</v>
      </c>
      <c r="AV760" s="31">
        <v>0</v>
      </c>
      <c r="AW760" s="31">
        <v>0</v>
      </c>
      <c r="AX760" s="31">
        <v>0</v>
      </c>
      <c r="AY760" s="31">
        <v>653.5</v>
      </c>
      <c r="AZ760" s="31"/>
      <c r="BA760" s="31">
        <v>5.25</v>
      </c>
      <c r="BB760" s="31">
        <v>62</v>
      </c>
      <c r="BC760" s="31">
        <v>67.33</v>
      </c>
      <c r="BD760" s="31">
        <v>69.5</v>
      </c>
      <c r="BE760" s="31">
        <v>72.33</v>
      </c>
      <c r="BF760" s="31"/>
      <c r="BG760">
        <v>5965</v>
      </c>
      <c r="BJ760" s="30">
        <f t="shared" si="73"/>
        <v>678</v>
      </c>
      <c r="BK760" s="30">
        <f t="shared" si="74"/>
        <v>663.5</v>
      </c>
      <c r="BL760" s="30">
        <f t="shared" si="75"/>
        <v>645.5</v>
      </c>
      <c r="BN760" s="30">
        <f t="shared" si="76"/>
        <v>0</v>
      </c>
      <c r="BO760" s="30">
        <f t="shared" si="77"/>
        <v>0</v>
      </c>
      <c r="BP760" s="30">
        <f t="shared" si="78"/>
        <v>0</v>
      </c>
    </row>
    <row r="761" spans="1:68" x14ac:dyDescent="0.35">
      <c r="A761" s="26" t="s">
        <v>1585</v>
      </c>
      <c r="B761" t="s">
        <v>2797</v>
      </c>
      <c r="C761" s="25" t="s">
        <v>108</v>
      </c>
      <c r="E761" s="31">
        <v>7.5</v>
      </c>
      <c r="F761" s="31">
        <v>56</v>
      </c>
      <c r="G761" s="31">
        <v>57.5</v>
      </c>
      <c r="H761" s="31">
        <v>57</v>
      </c>
      <c r="I761" s="31">
        <v>62</v>
      </c>
      <c r="J761" s="31">
        <v>80</v>
      </c>
      <c r="K761" s="31">
        <v>77</v>
      </c>
      <c r="L761" s="31">
        <v>70.5</v>
      </c>
      <c r="M761" s="31">
        <v>64.5</v>
      </c>
      <c r="N761" s="31">
        <v>48</v>
      </c>
      <c r="O761" s="31">
        <v>0</v>
      </c>
      <c r="P761" s="31">
        <v>0</v>
      </c>
      <c r="Q761" s="31">
        <v>0</v>
      </c>
      <c r="R761" s="31">
        <v>0</v>
      </c>
      <c r="S761" s="31">
        <v>580</v>
      </c>
      <c r="T761" s="31"/>
      <c r="U761" s="31">
        <v>8</v>
      </c>
      <c r="V761" s="31">
        <v>61.5</v>
      </c>
      <c r="W761" s="31">
        <v>51</v>
      </c>
      <c r="X761" s="31">
        <v>52.5</v>
      </c>
      <c r="Y761" s="31">
        <v>64.5</v>
      </c>
      <c r="Z761" s="31">
        <v>57</v>
      </c>
      <c r="AA761" s="31">
        <v>71.5</v>
      </c>
      <c r="AB761" s="31">
        <v>78</v>
      </c>
      <c r="AC761" s="31">
        <v>64</v>
      </c>
      <c r="AD761" s="31">
        <v>72.5</v>
      </c>
      <c r="AE761" s="31">
        <v>0</v>
      </c>
      <c r="AF761" s="31">
        <v>0</v>
      </c>
      <c r="AG761" s="31">
        <v>0</v>
      </c>
      <c r="AH761" s="31">
        <v>0</v>
      </c>
      <c r="AI761" s="31">
        <v>580.5</v>
      </c>
      <c r="AJ761" s="31"/>
      <c r="AK761" s="31">
        <v>7.5</v>
      </c>
      <c r="AL761" s="31">
        <v>60.5</v>
      </c>
      <c r="AM761" s="31">
        <v>68</v>
      </c>
      <c r="AN761" s="31">
        <v>53</v>
      </c>
      <c r="AO761" s="31">
        <v>52</v>
      </c>
      <c r="AP761" s="31">
        <v>61.5</v>
      </c>
      <c r="AQ761" s="31">
        <v>63.5</v>
      </c>
      <c r="AR761" s="31">
        <v>73.5</v>
      </c>
      <c r="AS761" s="31">
        <v>72</v>
      </c>
      <c r="AT761" s="31">
        <v>67.5</v>
      </c>
      <c r="AU761" s="31">
        <v>0</v>
      </c>
      <c r="AV761" s="31">
        <v>0</v>
      </c>
      <c r="AW761" s="31">
        <v>0</v>
      </c>
      <c r="AX761" s="31">
        <v>0</v>
      </c>
      <c r="AY761" s="31">
        <v>579</v>
      </c>
      <c r="AZ761" s="31"/>
      <c r="BA761" s="31">
        <v>7.66</v>
      </c>
      <c r="BB761" s="31">
        <v>59.33</v>
      </c>
      <c r="BC761" s="31">
        <v>58.83</v>
      </c>
      <c r="BD761" s="31">
        <v>54.16</v>
      </c>
      <c r="BE761" s="31">
        <v>59.5</v>
      </c>
      <c r="BF761" s="31"/>
      <c r="BG761">
        <v>592</v>
      </c>
      <c r="BJ761" s="30">
        <f t="shared" si="73"/>
        <v>572.5</v>
      </c>
      <c r="BK761" s="30">
        <f t="shared" si="74"/>
        <v>572.5</v>
      </c>
      <c r="BL761" s="30">
        <f t="shared" si="75"/>
        <v>571.5</v>
      </c>
      <c r="BN761" s="30">
        <f t="shared" si="76"/>
        <v>0</v>
      </c>
      <c r="BO761" s="30">
        <f t="shared" si="77"/>
        <v>0</v>
      </c>
      <c r="BP761" s="30">
        <f t="shared" si="78"/>
        <v>0</v>
      </c>
    </row>
    <row r="762" spans="1:68" x14ac:dyDescent="0.35">
      <c r="A762" s="26" t="s">
        <v>1587</v>
      </c>
      <c r="B762" t="s">
        <v>2788</v>
      </c>
      <c r="C762" s="25" t="s">
        <v>108</v>
      </c>
      <c r="E762" s="31">
        <v>4.5</v>
      </c>
      <c r="F762" s="31">
        <v>92.5</v>
      </c>
      <c r="G762" s="31">
        <v>79</v>
      </c>
      <c r="H762" s="31">
        <v>75</v>
      </c>
      <c r="I762" s="31">
        <v>72.5</v>
      </c>
      <c r="J762" s="31">
        <v>75</v>
      </c>
      <c r="K762" s="31">
        <v>88</v>
      </c>
      <c r="L762" s="31">
        <v>89.5</v>
      </c>
      <c r="M762" s="31">
        <v>104</v>
      </c>
      <c r="N762" s="31">
        <v>97</v>
      </c>
      <c r="O762" s="31">
        <v>0</v>
      </c>
      <c r="P762" s="31">
        <v>0</v>
      </c>
      <c r="Q762" s="31">
        <v>0</v>
      </c>
      <c r="R762" s="31">
        <v>0</v>
      </c>
      <c r="S762" s="31">
        <v>777</v>
      </c>
      <c r="T762" s="31"/>
      <c r="U762" s="31">
        <v>4.25</v>
      </c>
      <c r="V762" s="31">
        <v>78</v>
      </c>
      <c r="W762" s="31">
        <v>86</v>
      </c>
      <c r="X762" s="31">
        <v>76.5</v>
      </c>
      <c r="Y762" s="31">
        <v>75</v>
      </c>
      <c r="Z762" s="31">
        <v>72.5</v>
      </c>
      <c r="AA762" s="31">
        <v>82.5</v>
      </c>
      <c r="AB762" s="31">
        <v>82</v>
      </c>
      <c r="AC762" s="31">
        <v>87.5</v>
      </c>
      <c r="AD762" s="31">
        <v>102.5</v>
      </c>
      <c r="AE762" s="31">
        <v>0</v>
      </c>
      <c r="AF762" s="31">
        <v>0</v>
      </c>
      <c r="AG762" s="31">
        <v>0</v>
      </c>
      <c r="AH762" s="31">
        <v>0</v>
      </c>
      <c r="AI762" s="31">
        <v>746.75</v>
      </c>
      <c r="AJ762" s="31"/>
      <c r="AK762" s="31">
        <v>3.5</v>
      </c>
      <c r="AL762" s="31">
        <v>58</v>
      </c>
      <c r="AM762" s="31">
        <v>76</v>
      </c>
      <c r="AN762" s="31">
        <v>88</v>
      </c>
      <c r="AO762" s="31">
        <v>75.5</v>
      </c>
      <c r="AP762" s="31">
        <v>80.5</v>
      </c>
      <c r="AQ762" s="31">
        <v>74</v>
      </c>
      <c r="AR762" s="31">
        <v>82.5</v>
      </c>
      <c r="AS762" s="31">
        <v>83</v>
      </c>
      <c r="AT762" s="31">
        <v>84</v>
      </c>
      <c r="AU762" s="31">
        <v>0</v>
      </c>
      <c r="AV762" s="31">
        <v>0</v>
      </c>
      <c r="AW762" s="31">
        <v>0</v>
      </c>
      <c r="AX762" s="31">
        <v>0</v>
      </c>
      <c r="AY762" s="31">
        <v>705</v>
      </c>
      <c r="AZ762" s="31"/>
      <c r="BA762" s="31">
        <v>4.08</v>
      </c>
      <c r="BB762" s="31">
        <v>76.16</v>
      </c>
      <c r="BC762" s="31">
        <v>80.33</v>
      </c>
      <c r="BD762" s="31">
        <v>79.83</v>
      </c>
      <c r="BE762" s="31">
        <v>74.33</v>
      </c>
      <c r="BF762" s="31"/>
      <c r="BG762">
        <v>8681</v>
      </c>
      <c r="BJ762" s="30">
        <f t="shared" si="73"/>
        <v>772.5</v>
      </c>
      <c r="BK762" s="30">
        <f t="shared" si="74"/>
        <v>742.5</v>
      </c>
      <c r="BL762" s="30">
        <f t="shared" si="75"/>
        <v>701.5</v>
      </c>
      <c r="BN762" s="30">
        <f t="shared" si="76"/>
        <v>0</v>
      </c>
      <c r="BO762" s="30">
        <f t="shared" si="77"/>
        <v>0</v>
      </c>
      <c r="BP762" s="30">
        <f t="shared" si="78"/>
        <v>0</v>
      </c>
    </row>
    <row r="763" spans="1:68" x14ac:dyDescent="0.35">
      <c r="A763" s="26" t="s">
        <v>1589</v>
      </c>
      <c r="B763" t="s">
        <v>2780</v>
      </c>
      <c r="C763" s="25" t="s">
        <v>108</v>
      </c>
      <c r="E763" s="31">
        <v>10.75</v>
      </c>
      <c r="F763" s="31">
        <v>117.5</v>
      </c>
      <c r="G763" s="31">
        <v>115.5</v>
      </c>
      <c r="H763" s="31">
        <v>138</v>
      </c>
      <c r="I763" s="31">
        <v>119.5</v>
      </c>
      <c r="J763" s="31">
        <v>144.5</v>
      </c>
      <c r="K763" s="31">
        <v>139.5</v>
      </c>
      <c r="L763" s="31">
        <v>135</v>
      </c>
      <c r="M763" s="31">
        <v>124</v>
      </c>
      <c r="N763" s="31">
        <v>169</v>
      </c>
      <c r="O763" s="31">
        <v>0</v>
      </c>
      <c r="P763" s="31">
        <v>0</v>
      </c>
      <c r="Q763" s="31">
        <v>0</v>
      </c>
      <c r="R763" s="31">
        <v>0</v>
      </c>
      <c r="S763" s="31">
        <v>1213.25</v>
      </c>
      <c r="T763" s="31"/>
      <c r="U763" s="31">
        <v>14.5</v>
      </c>
      <c r="V763" s="31">
        <v>133.5</v>
      </c>
      <c r="W763" s="31">
        <v>128</v>
      </c>
      <c r="X763" s="31">
        <v>115</v>
      </c>
      <c r="Y763" s="31">
        <v>146</v>
      </c>
      <c r="Z763" s="31">
        <v>126.5</v>
      </c>
      <c r="AA763" s="31">
        <v>140</v>
      </c>
      <c r="AB763" s="31">
        <v>146</v>
      </c>
      <c r="AC763" s="31">
        <v>139</v>
      </c>
      <c r="AD763" s="31">
        <v>128.5</v>
      </c>
      <c r="AE763" s="31">
        <v>0</v>
      </c>
      <c r="AF763" s="31">
        <v>0</v>
      </c>
      <c r="AG763" s="31">
        <v>0</v>
      </c>
      <c r="AH763" s="31">
        <v>0</v>
      </c>
      <c r="AI763" s="31">
        <v>1217</v>
      </c>
      <c r="AJ763" s="31"/>
      <c r="AK763" s="31">
        <v>17</v>
      </c>
      <c r="AL763" s="31">
        <v>110</v>
      </c>
      <c r="AM763" s="31">
        <v>140</v>
      </c>
      <c r="AN763" s="31">
        <v>125</v>
      </c>
      <c r="AO763" s="31">
        <v>110.5</v>
      </c>
      <c r="AP763" s="31">
        <v>147</v>
      </c>
      <c r="AQ763" s="31">
        <v>128.5</v>
      </c>
      <c r="AR763" s="31">
        <v>140</v>
      </c>
      <c r="AS763" s="31">
        <v>152</v>
      </c>
      <c r="AT763" s="31">
        <v>149.5</v>
      </c>
      <c r="AU763" s="31">
        <v>0</v>
      </c>
      <c r="AV763" s="31">
        <v>0</v>
      </c>
      <c r="AW763" s="31">
        <v>0</v>
      </c>
      <c r="AX763" s="31">
        <v>0</v>
      </c>
      <c r="AY763" s="31">
        <v>1219.5</v>
      </c>
      <c r="AZ763" s="31"/>
      <c r="BA763" s="31">
        <v>14.08</v>
      </c>
      <c r="BB763" s="31">
        <v>120.33</v>
      </c>
      <c r="BC763" s="31">
        <v>127.83</v>
      </c>
      <c r="BD763" s="31">
        <v>126</v>
      </c>
      <c r="BE763" s="31">
        <v>125.33</v>
      </c>
      <c r="BF763" s="31"/>
      <c r="BG763">
        <v>13326</v>
      </c>
      <c r="BJ763" s="30">
        <f t="shared" si="73"/>
        <v>1202.5</v>
      </c>
      <c r="BK763" s="30">
        <f t="shared" si="74"/>
        <v>1202.5</v>
      </c>
      <c r="BL763" s="30">
        <f t="shared" si="75"/>
        <v>1202.5</v>
      </c>
      <c r="BN763" s="30">
        <f t="shared" si="76"/>
        <v>0</v>
      </c>
      <c r="BO763" s="30">
        <f t="shared" si="77"/>
        <v>0</v>
      </c>
      <c r="BP763" s="30">
        <f t="shared" si="78"/>
        <v>0</v>
      </c>
    </row>
    <row r="764" spans="1:68" x14ac:dyDescent="0.35">
      <c r="A764" s="26" t="s">
        <v>1591</v>
      </c>
      <c r="B764" t="s">
        <v>2772</v>
      </c>
      <c r="C764" s="25" t="s">
        <v>108</v>
      </c>
      <c r="E764" s="31">
        <v>3</v>
      </c>
      <c r="F764" s="31">
        <v>43.5</v>
      </c>
      <c r="G764" s="31">
        <v>39</v>
      </c>
      <c r="H764" s="31">
        <v>46</v>
      </c>
      <c r="I764" s="31">
        <v>44.5</v>
      </c>
      <c r="J764" s="31">
        <v>59.5</v>
      </c>
      <c r="K764" s="31">
        <v>41.5</v>
      </c>
      <c r="L764" s="31">
        <v>47.5</v>
      </c>
      <c r="M764" s="31">
        <v>53.5</v>
      </c>
      <c r="N764" s="31">
        <v>34.5</v>
      </c>
      <c r="O764" s="31">
        <v>0</v>
      </c>
      <c r="P764" s="31">
        <v>0</v>
      </c>
      <c r="Q764" s="31">
        <v>0</v>
      </c>
      <c r="R764" s="31">
        <v>0</v>
      </c>
      <c r="S764" s="31">
        <v>412.5</v>
      </c>
      <c r="T764" s="31"/>
      <c r="U764" s="31">
        <v>4.5</v>
      </c>
      <c r="V764" s="31">
        <v>44</v>
      </c>
      <c r="W764" s="31">
        <v>37.5</v>
      </c>
      <c r="X764" s="31">
        <v>37.5</v>
      </c>
      <c r="Y764" s="31">
        <v>40.5</v>
      </c>
      <c r="Z764" s="31">
        <v>37.5</v>
      </c>
      <c r="AA764" s="31">
        <v>53</v>
      </c>
      <c r="AB764" s="31">
        <v>38</v>
      </c>
      <c r="AC764" s="31">
        <v>48.5</v>
      </c>
      <c r="AD764" s="31">
        <v>48</v>
      </c>
      <c r="AE764" s="31">
        <v>0</v>
      </c>
      <c r="AF764" s="31">
        <v>0</v>
      </c>
      <c r="AG764" s="31">
        <v>0</v>
      </c>
      <c r="AH764" s="31">
        <v>0</v>
      </c>
      <c r="AI764" s="31">
        <v>389</v>
      </c>
      <c r="AJ764" s="31"/>
      <c r="AK764" s="31">
        <v>4.5</v>
      </c>
      <c r="AL764" s="31">
        <v>31</v>
      </c>
      <c r="AM764" s="31">
        <v>44.5</v>
      </c>
      <c r="AN764" s="31">
        <v>31</v>
      </c>
      <c r="AO764" s="31">
        <v>34.5</v>
      </c>
      <c r="AP764" s="31">
        <v>33.5</v>
      </c>
      <c r="AQ764" s="31">
        <v>36.5</v>
      </c>
      <c r="AR764" s="31">
        <v>46.5</v>
      </c>
      <c r="AS764" s="31">
        <v>38.5</v>
      </c>
      <c r="AT764" s="31">
        <v>45.5</v>
      </c>
      <c r="AU764" s="31">
        <v>0</v>
      </c>
      <c r="AV764" s="31">
        <v>0</v>
      </c>
      <c r="AW764" s="31">
        <v>0</v>
      </c>
      <c r="AX764" s="31">
        <v>0</v>
      </c>
      <c r="AY764" s="31">
        <v>346</v>
      </c>
      <c r="AZ764" s="31"/>
      <c r="BA764" s="31">
        <v>4</v>
      </c>
      <c r="BB764" s="31">
        <v>39.5</v>
      </c>
      <c r="BC764" s="31">
        <v>40.33</v>
      </c>
      <c r="BD764" s="31">
        <v>38.159999999999997</v>
      </c>
      <c r="BE764" s="31">
        <v>39.83</v>
      </c>
      <c r="BF764" s="31"/>
      <c r="BG764">
        <v>6233</v>
      </c>
      <c r="BJ764" s="30">
        <f t="shared" si="73"/>
        <v>409.5</v>
      </c>
      <c r="BK764" s="30">
        <f t="shared" si="74"/>
        <v>384.5</v>
      </c>
      <c r="BL764" s="30">
        <f t="shared" si="75"/>
        <v>341.5</v>
      </c>
      <c r="BN764" s="30">
        <f t="shared" si="76"/>
        <v>0</v>
      </c>
      <c r="BO764" s="30">
        <f t="shared" si="77"/>
        <v>0</v>
      </c>
      <c r="BP764" s="30">
        <f t="shared" si="78"/>
        <v>0</v>
      </c>
    </row>
    <row r="765" spans="1:68" x14ac:dyDescent="0.35">
      <c r="A765" s="26" t="s">
        <v>1593</v>
      </c>
      <c r="B765" t="s">
        <v>2763</v>
      </c>
      <c r="C765" s="25" t="s">
        <v>108</v>
      </c>
      <c r="E765" s="31">
        <v>41.25</v>
      </c>
      <c r="F765" s="31">
        <v>339.5</v>
      </c>
      <c r="G765" s="31">
        <v>366</v>
      </c>
      <c r="H765" s="31">
        <v>405.5</v>
      </c>
      <c r="I765" s="31">
        <v>385</v>
      </c>
      <c r="J765" s="31">
        <v>414.5</v>
      </c>
      <c r="K765" s="31">
        <v>429.5</v>
      </c>
      <c r="L765" s="31">
        <v>421.5</v>
      </c>
      <c r="M765" s="31">
        <v>398</v>
      </c>
      <c r="N765" s="31">
        <v>423.5</v>
      </c>
      <c r="O765" s="31">
        <v>0</v>
      </c>
      <c r="P765" s="31">
        <v>0</v>
      </c>
      <c r="Q765" s="31">
        <v>0</v>
      </c>
      <c r="R765" s="31">
        <v>0</v>
      </c>
      <c r="S765" s="31">
        <v>3624.25</v>
      </c>
      <c r="T765" s="31"/>
      <c r="U765" s="31">
        <v>44.5</v>
      </c>
      <c r="V765" s="31">
        <v>357.5</v>
      </c>
      <c r="W765" s="31">
        <v>321.5</v>
      </c>
      <c r="X765" s="31">
        <v>382</v>
      </c>
      <c r="Y765" s="31">
        <v>413</v>
      </c>
      <c r="Z765" s="31">
        <v>389</v>
      </c>
      <c r="AA765" s="31">
        <v>414</v>
      </c>
      <c r="AB765" s="31">
        <v>429.5</v>
      </c>
      <c r="AC765" s="31">
        <v>419</v>
      </c>
      <c r="AD765" s="31">
        <v>411</v>
      </c>
      <c r="AE765" s="31">
        <v>0</v>
      </c>
      <c r="AF765" s="31">
        <v>0</v>
      </c>
      <c r="AG765" s="31">
        <v>0</v>
      </c>
      <c r="AH765" s="31">
        <v>0</v>
      </c>
      <c r="AI765" s="31">
        <v>3581</v>
      </c>
      <c r="AJ765" s="31"/>
      <c r="AK765" s="31">
        <v>52.5</v>
      </c>
      <c r="AL765" s="31">
        <v>345</v>
      </c>
      <c r="AM765" s="31">
        <v>351.5</v>
      </c>
      <c r="AN765" s="31">
        <v>320</v>
      </c>
      <c r="AO765" s="31">
        <v>377</v>
      </c>
      <c r="AP765" s="31">
        <v>413</v>
      </c>
      <c r="AQ765" s="31">
        <v>372</v>
      </c>
      <c r="AR765" s="31">
        <v>417.5</v>
      </c>
      <c r="AS765" s="31">
        <v>440.5</v>
      </c>
      <c r="AT765" s="31">
        <v>418</v>
      </c>
      <c r="AU765" s="31">
        <v>0</v>
      </c>
      <c r="AV765" s="31">
        <v>0</v>
      </c>
      <c r="AW765" s="31">
        <v>0</v>
      </c>
      <c r="AX765" s="31">
        <v>0</v>
      </c>
      <c r="AY765" s="31">
        <v>3507</v>
      </c>
      <c r="AZ765" s="31"/>
      <c r="BA765" s="31">
        <v>46.08</v>
      </c>
      <c r="BB765" s="31">
        <v>347.33</v>
      </c>
      <c r="BC765" s="31">
        <v>346.33</v>
      </c>
      <c r="BD765" s="31">
        <v>369.16</v>
      </c>
      <c r="BE765" s="31">
        <v>391.66</v>
      </c>
      <c r="BF765" s="31"/>
      <c r="BG765">
        <v>3655</v>
      </c>
      <c r="BJ765" s="30">
        <f t="shared" si="73"/>
        <v>3583</v>
      </c>
      <c r="BK765" s="30">
        <f t="shared" si="74"/>
        <v>3536.5</v>
      </c>
      <c r="BL765" s="30">
        <f t="shared" si="75"/>
        <v>3454.5</v>
      </c>
      <c r="BN765" s="30">
        <f t="shared" si="76"/>
        <v>0</v>
      </c>
      <c r="BO765" s="30">
        <f t="shared" si="77"/>
        <v>0</v>
      </c>
      <c r="BP765" s="30">
        <f t="shared" si="78"/>
        <v>0</v>
      </c>
    </row>
    <row r="766" spans="1:68" x14ac:dyDescent="0.35">
      <c r="A766" s="26" t="s">
        <v>1595</v>
      </c>
      <c r="B766" t="s">
        <v>2755</v>
      </c>
      <c r="C766" s="25" t="s">
        <v>108</v>
      </c>
      <c r="E766" s="31">
        <v>16.5</v>
      </c>
      <c r="F766" s="31">
        <v>78.5</v>
      </c>
      <c r="G766" s="31">
        <v>110</v>
      </c>
      <c r="H766" s="31">
        <v>106.5</v>
      </c>
      <c r="I766" s="31">
        <v>122.5</v>
      </c>
      <c r="J766" s="31">
        <v>107</v>
      </c>
      <c r="K766" s="31">
        <v>135.5</v>
      </c>
      <c r="L766" s="31">
        <v>95.5</v>
      </c>
      <c r="M766" s="31">
        <v>122.5</v>
      </c>
      <c r="N766" s="31">
        <v>97.5</v>
      </c>
      <c r="O766" s="31">
        <v>0</v>
      </c>
      <c r="P766" s="31">
        <v>0</v>
      </c>
      <c r="Q766" s="31">
        <v>0</v>
      </c>
      <c r="R766" s="31">
        <v>0</v>
      </c>
      <c r="S766" s="31">
        <v>992</v>
      </c>
      <c r="T766" s="31"/>
      <c r="U766" s="31">
        <v>14.25</v>
      </c>
      <c r="V766" s="31">
        <v>113.5</v>
      </c>
      <c r="W766" s="31">
        <v>83.5</v>
      </c>
      <c r="X766" s="31">
        <v>103.5</v>
      </c>
      <c r="Y766" s="31">
        <v>107.5</v>
      </c>
      <c r="Z766" s="31">
        <v>116.5</v>
      </c>
      <c r="AA766" s="31">
        <v>112</v>
      </c>
      <c r="AB766" s="31">
        <v>138</v>
      </c>
      <c r="AC766" s="31">
        <v>96.5</v>
      </c>
      <c r="AD766" s="31">
        <v>111.5</v>
      </c>
      <c r="AE766" s="31">
        <v>0</v>
      </c>
      <c r="AF766" s="31">
        <v>0</v>
      </c>
      <c r="AG766" s="31">
        <v>0</v>
      </c>
      <c r="AH766" s="31">
        <v>0</v>
      </c>
      <c r="AI766" s="31">
        <v>996.75</v>
      </c>
      <c r="AJ766" s="31"/>
      <c r="AK766" s="31">
        <v>16.25</v>
      </c>
      <c r="AL766" s="31">
        <v>106.5</v>
      </c>
      <c r="AM766" s="31">
        <v>120</v>
      </c>
      <c r="AN766" s="31">
        <v>84</v>
      </c>
      <c r="AO766" s="31">
        <v>99.5</v>
      </c>
      <c r="AP766" s="31">
        <v>114</v>
      </c>
      <c r="AQ766" s="31">
        <v>121</v>
      </c>
      <c r="AR766" s="31">
        <v>107</v>
      </c>
      <c r="AS766" s="31">
        <v>144</v>
      </c>
      <c r="AT766" s="31">
        <v>88</v>
      </c>
      <c r="AU766" s="31">
        <v>0</v>
      </c>
      <c r="AV766" s="31">
        <v>0</v>
      </c>
      <c r="AW766" s="31">
        <v>0</v>
      </c>
      <c r="AX766" s="31">
        <v>0</v>
      </c>
      <c r="AY766" s="31">
        <v>1000.25</v>
      </c>
      <c r="AZ766" s="31"/>
      <c r="BA766" s="31">
        <v>15.66</v>
      </c>
      <c r="BB766" s="31">
        <v>99.5</v>
      </c>
      <c r="BC766" s="31">
        <v>104.5</v>
      </c>
      <c r="BD766" s="31">
        <v>98</v>
      </c>
      <c r="BE766" s="31">
        <v>109.83</v>
      </c>
      <c r="BF766" s="31"/>
      <c r="BG766">
        <v>11752</v>
      </c>
      <c r="BJ766" s="30">
        <f t="shared" si="73"/>
        <v>975.5</v>
      </c>
      <c r="BK766" s="30">
        <f t="shared" si="74"/>
        <v>982.5</v>
      </c>
      <c r="BL766" s="30">
        <f t="shared" si="75"/>
        <v>984</v>
      </c>
      <c r="BN766" s="30">
        <f t="shared" si="76"/>
        <v>0</v>
      </c>
      <c r="BO766" s="30">
        <f t="shared" si="77"/>
        <v>0</v>
      </c>
      <c r="BP766" s="30">
        <f t="shared" si="78"/>
        <v>0</v>
      </c>
    </row>
    <row r="767" spans="1:68" x14ac:dyDescent="0.35">
      <c r="A767" s="26" t="s">
        <v>1597</v>
      </c>
      <c r="B767" t="s">
        <v>2747</v>
      </c>
      <c r="C767" s="25" t="s">
        <v>108</v>
      </c>
      <c r="E767" s="31">
        <v>2</v>
      </c>
      <c r="F767" s="31">
        <v>59.5</v>
      </c>
      <c r="G767" s="31">
        <v>53</v>
      </c>
      <c r="H767" s="31">
        <v>57.5</v>
      </c>
      <c r="I767" s="31">
        <v>53.5</v>
      </c>
      <c r="J767" s="31">
        <v>61</v>
      </c>
      <c r="K767" s="31">
        <v>61.5</v>
      </c>
      <c r="L767" s="31">
        <v>71.5</v>
      </c>
      <c r="M767" s="31">
        <v>55</v>
      </c>
      <c r="N767" s="31">
        <v>66</v>
      </c>
      <c r="O767" s="31">
        <v>0</v>
      </c>
      <c r="P767" s="31">
        <v>0</v>
      </c>
      <c r="Q767" s="31">
        <v>0</v>
      </c>
      <c r="R767" s="31">
        <v>0</v>
      </c>
      <c r="S767" s="31">
        <v>540.5</v>
      </c>
      <c r="T767" s="31"/>
      <c r="U767" s="31">
        <v>4.5</v>
      </c>
      <c r="V767" s="31">
        <v>50.5</v>
      </c>
      <c r="W767" s="31">
        <v>61.5</v>
      </c>
      <c r="X767" s="31">
        <v>57.5</v>
      </c>
      <c r="Y767" s="31">
        <v>58</v>
      </c>
      <c r="Z767" s="31">
        <v>59</v>
      </c>
      <c r="AA767" s="31">
        <v>63</v>
      </c>
      <c r="AB767" s="31">
        <v>66</v>
      </c>
      <c r="AC767" s="31">
        <v>70.5</v>
      </c>
      <c r="AD767" s="31">
        <v>58</v>
      </c>
      <c r="AE767" s="31">
        <v>0</v>
      </c>
      <c r="AF767" s="31">
        <v>0</v>
      </c>
      <c r="AG767" s="31">
        <v>0</v>
      </c>
      <c r="AH767" s="31">
        <v>0</v>
      </c>
      <c r="AI767" s="31">
        <v>548.5</v>
      </c>
      <c r="AJ767" s="31"/>
      <c r="AK767" s="31">
        <v>3.25</v>
      </c>
      <c r="AL767" s="31">
        <v>59.5</v>
      </c>
      <c r="AM767" s="31">
        <v>49.5</v>
      </c>
      <c r="AN767" s="31">
        <v>64</v>
      </c>
      <c r="AO767" s="31">
        <v>63.5</v>
      </c>
      <c r="AP767" s="31">
        <v>58.5</v>
      </c>
      <c r="AQ767" s="31">
        <v>59.5</v>
      </c>
      <c r="AR767" s="31">
        <v>66.5</v>
      </c>
      <c r="AS767" s="31">
        <v>67.5</v>
      </c>
      <c r="AT767" s="31">
        <v>69.5</v>
      </c>
      <c r="AU767" s="31">
        <v>0</v>
      </c>
      <c r="AV767" s="31">
        <v>0</v>
      </c>
      <c r="AW767" s="31">
        <v>0</v>
      </c>
      <c r="AX767" s="31">
        <v>0</v>
      </c>
      <c r="AY767" s="31">
        <v>561.25</v>
      </c>
      <c r="AZ767" s="31"/>
      <c r="BA767" s="31">
        <v>3.25</v>
      </c>
      <c r="BB767" s="31">
        <v>56.5</v>
      </c>
      <c r="BC767" s="31">
        <v>54.66</v>
      </c>
      <c r="BD767" s="31">
        <v>59.66</v>
      </c>
      <c r="BE767" s="31">
        <v>58.33</v>
      </c>
      <c r="BF767" s="31"/>
      <c r="BG767">
        <v>931</v>
      </c>
      <c r="BJ767" s="30">
        <f t="shared" si="73"/>
        <v>538.5</v>
      </c>
      <c r="BK767" s="30">
        <f t="shared" si="74"/>
        <v>544</v>
      </c>
      <c r="BL767" s="30">
        <f t="shared" si="75"/>
        <v>558</v>
      </c>
      <c r="BN767" s="30">
        <f t="shared" si="76"/>
        <v>0</v>
      </c>
      <c r="BO767" s="30">
        <f t="shared" si="77"/>
        <v>0</v>
      </c>
      <c r="BP767" s="30">
        <f t="shared" si="78"/>
        <v>0</v>
      </c>
    </row>
    <row r="768" spans="1:68" x14ac:dyDescent="0.35">
      <c r="A768" s="26" t="s">
        <v>1599</v>
      </c>
      <c r="B768" t="s">
        <v>2737</v>
      </c>
      <c r="C768" s="25" t="s">
        <v>108</v>
      </c>
      <c r="E768" s="31">
        <v>7.75</v>
      </c>
      <c r="F768" s="31">
        <v>82.5</v>
      </c>
      <c r="G768" s="31">
        <v>73</v>
      </c>
      <c r="H768" s="31">
        <v>88.5</v>
      </c>
      <c r="I768" s="31">
        <v>78.5</v>
      </c>
      <c r="J768" s="31">
        <v>79</v>
      </c>
      <c r="K768" s="31">
        <v>79</v>
      </c>
      <c r="L768" s="31">
        <v>86.5</v>
      </c>
      <c r="M768" s="31">
        <v>76</v>
      </c>
      <c r="N768" s="31">
        <v>104</v>
      </c>
      <c r="O768" s="31">
        <v>0</v>
      </c>
      <c r="P768" s="31">
        <v>0</v>
      </c>
      <c r="Q768" s="31">
        <v>0</v>
      </c>
      <c r="R768" s="31">
        <v>0</v>
      </c>
      <c r="S768" s="31">
        <v>754.75</v>
      </c>
      <c r="T768" s="31"/>
      <c r="U768" s="31">
        <v>13.75</v>
      </c>
      <c r="V768" s="31">
        <v>59.5</v>
      </c>
      <c r="W768" s="31">
        <v>84.5</v>
      </c>
      <c r="X768" s="31">
        <v>73.5</v>
      </c>
      <c r="Y768" s="31">
        <v>91.5</v>
      </c>
      <c r="Z768" s="31">
        <v>76.5</v>
      </c>
      <c r="AA768" s="31">
        <v>77.5</v>
      </c>
      <c r="AB768" s="31">
        <v>72</v>
      </c>
      <c r="AC768" s="31">
        <v>87</v>
      </c>
      <c r="AD768" s="31">
        <v>75</v>
      </c>
      <c r="AE768" s="31">
        <v>0</v>
      </c>
      <c r="AF768" s="31">
        <v>0</v>
      </c>
      <c r="AG768" s="31">
        <v>0</v>
      </c>
      <c r="AH768" s="31">
        <v>0</v>
      </c>
      <c r="AI768" s="31">
        <v>710.75</v>
      </c>
      <c r="AJ768" s="31"/>
      <c r="AK768" s="31">
        <v>13</v>
      </c>
      <c r="AL768" s="31">
        <v>72.5</v>
      </c>
      <c r="AM768" s="31">
        <v>57.5</v>
      </c>
      <c r="AN768" s="31">
        <v>91</v>
      </c>
      <c r="AO768" s="31">
        <v>78</v>
      </c>
      <c r="AP768" s="31">
        <v>91</v>
      </c>
      <c r="AQ768" s="31">
        <v>83</v>
      </c>
      <c r="AR768" s="31">
        <v>81</v>
      </c>
      <c r="AS768" s="31">
        <v>74</v>
      </c>
      <c r="AT768" s="31">
        <v>90</v>
      </c>
      <c r="AU768" s="31">
        <v>0</v>
      </c>
      <c r="AV768" s="31">
        <v>0</v>
      </c>
      <c r="AW768" s="31">
        <v>0</v>
      </c>
      <c r="AX768" s="31">
        <v>0</v>
      </c>
      <c r="AY768" s="31">
        <v>731</v>
      </c>
      <c r="AZ768" s="31"/>
      <c r="BA768" s="31">
        <v>11.5</v>
      </c>
      <c r="BB768" s="31">
        <v>71.5</v>
      </c>
      <c r="BC768" s="31">
        <v>71.66</v>
      </c>
      <c r="BD768" s="31">
        <v>84.33</v>
      </c>
      <c r="BE768" s="31">
        <v>82.66</v>
      </c>
      <c r="BF768" s="31"/>
      <c r="BG768">
        <v>3554</v>
      </c>
      <c r="BJ768" s="30">
        <f t="shared" si="73"/>
        <v>747</v>
      </c>
      <c r="BK768" s="30">
        <f t="shared" si="74"/>
        <v>697</v>
      </c>
      <c r="BL768" s="30">
        <f t="shared" si="75"/>
        <v>718</v>
      </c>
      <c r="BN768" s="30">
        <f t="shared" si="76"/>
        <v>0</v>
      </c>
      <c r="BO768" s="30">
        <f t="shared" si="77"/>
        <v>0</v>
      </c>
      <c r="BP768" s="30">
        <f t="shared" si="78"/>
        <v>0</v>
      </c>
    </row>
    <row r="769" spans="1:68" x14ac:dyDescent="0.35">
      <c r="A769" s="26" t="s">
        <v>1601</v>
      </c>
      <c r="B769" t="s">
        <v>2728</v>
      </c>
      <c r="C769" s="25" t="s">
        <v>108</v>
      </c>
      <c r="E769" s="31">
        <v>9.25</v>
      </c>
      <c r="F769" s="31">
        <v>61</v>
      </c>
      <c r="G769" s="31">
        <v>70.5</v>
      </c>
      <c r="H769" s="31">
        <v>79</v>
      </c>
      <c r="I769" s="31">
        <v>97</v>
      </c>
      <c r="J769" s="31">
        <v>85.5</v>
      </c>
      <c r="K769" s="31">
        <v>94</v>
      </c>
      <c r="L769" s="31">
        <v>69.5</v>
      </c>
      <c r="M769" s="31">
        <v>79.5</v>
      </c>
      <c r="N769" s="31">
        <v>99.5</v>
      </c>
      <c r="O769" s="31">
        <v>0</v>
      </c>
      <c r="P769" s="31">
        <v>0</v>
      </c>
      <c r="Q769" s="31">
        <v>0</v>
      </c>
      <c r="R769" s="31">
        <v>0</v>
      </c>
      <c r="S769" s="31">
        <v>744.75</v>
      </c>
      <c r="T769" s="31"/>
      <c r="U769" s="31">
        <v>9</v>
      </c>
      <c r="V769" s="31">
        <v>68</v>
      </c>
      <c r="W769" s="31">
        <v>59.5</v>
      </c>
      <c r="X769" s="31">
        <v>60.5</v>
      </c>
      <c r="Y769" s="31">
        <v>78</v>
      </c>
      <c r="Z769" s="31">
        <v>104.5</v>
      </c>
      <c r="AA769" s="31">
        <v>86</v>
      </c>
      <c r="AB769" s="31">
        <v>93.5</v>
      </c>
      <c r="AC769" s="31">
        <v>73.5</v>
      </c>
      <c r="AD769" s="31">
        <v>91</v>
      </c>
      <c r="AE769" s="31">
        <v>0</v>
      </c>
      <c r="AF769" s="31">
        <v>0</v>
      </c>
      <c r="AG769" s="31">
        <v>0</v>
      </c>
      <c r="AH769" s="31">
        <v>0</v>
      </c>
      <c r="AI769" s="31">
        <v>723.5</v>
      </c>
      <c r="AJ769" s="31"/>
      <c r="AK769" s="31">
        <v>8</v>
      </c>
      <c r="AL769" s="31">
        <v>83.5</v>
      </c>
      <c r="AM769" s="31">
        <v>70</v>
      </c>
      <c r="AN769" s="31">
        <v>64</v>
      </c>
      <c r="AO769" s="31">
        <v>77.5</v>
      </c>
      <c r="AP769" s="31">
        <v>85.5</v>
      </c>
      <c r="AQ769" s="31">
        <v>106.5</v>
      </c>
      <c r="AR769" s="31">
        <v>89.5</v>
      </c>
      <c r="AS769" s="31">
        <v>98.5</v>
      </c>
      <c r="AT769" s="31">
        <v>64.5</v>
      </c>
      <c r="AU769" s="31">
        <v>0</v>
      </c>
      <c r="AV769" s="31">
        <v>0</v>
      </c>
      <c r="AW769" s="31">
        <v>0</v>
      </c>
      <c r="AX769" s="31">
        <v>0</v>
      </c>
      <c r="AY769" s="31">
        <v>747.5</v>
      </c>
      <c r="AZ769" s="31"/>
      <c r="BA769" s="31">
        <v>8.75</v>
      </c>
      <c r="BB769" s="31">
        <v>70.83</v>
      </c>
      <c r="BC769" s="31">
        <v>66.66</v>
      </c>
      <c r="BD769" s="31">
        <v>67.83</v>
      </c>
      <c r="BE769" s="31">
        <v>84.16</v>
      </c>
      <c r="BF769" s="31"/>
      <c r="BG769">
        <v>8878</v>
      </c>
      <c r="BJ769" s="30">
        <f t="shared" si="73"/>
        <v>735.5</v>
      </c>
      <c r="BK769" s="30">
        <f t="shared" si="74"/>
        <v>714.5</v>
      </c>
      <c r="BL769" s="30">
        <f t="shared" si="75"/>
        <v>739.5</v>
      </c>
      <c r="BN769" s="30">
        <f t="shared" si="76"/>
        <v>0</v>
      </c>
      <c r="BO769" s="30">
        <f t="shared" si="77"/>
        <v>0</v>
      </c>
      <c r="BP769" s="30">
        <f t="shared" si="78"/>
        <v>0</v>
      </c>
    </row>
    <row r="770" spans="1:68" x14ac:dyDescent="0.35">
      <c r="A770" s="26" t="s">
        <v>1603</v>
      </c>
      <c r="B770" t="s">
        <v>2720</v>
      </c>
      <c r="C770" s="25" t="s">
        <v>108</v>
      </c>
      <c r="E770" s="31">
        <v>3</v>
      </c>
      <c r="F770" s="31">
        <v>38</v>
      </c>
      <c r="G770" s="31">
        <v>29.5</v>
      </c>
      <c r="H770" s="31">
        <v>26.5</v>
      </c>
      <c r="I770" s="31">
        <v>37.5</v>
      </c>
      <c r="J770" s="31">
        <v>46</v>
      </c>
      <c r="K770" s="31">
        <v>42</v>
      </c>
      <c r="L770" s="31">
        <v>29</v>
      </c>
      <c r="M770" s="31">
        <v>43</v>
      </c>
      <c r="N770" s="31">
        <v>29.5</v>
      </c>
      <c r="O770" s="31">
        <v>0</v>
      </c>
      <c r="P770" s="31">
        <v>0</v>
      </c>
      <c r="Q770" s="31">
        <v>0</v>
      </c>
      <c r="R770" s="31">
        <v>0</v>
      </c>
      <c r="S770" s="31">
        <v>324</v>
      </c>
      <c r="T770" s="31"/>
      <c r="U770" s="31">
        <v>3.25</v>
      </c>
      <c r="V770" s="31">
        <v>31</v>
      </c>
      <c r="W770" s="31">
        <v>34</v>
      </c>
      <c r="X770" s="31">
        <v>32</v>
      </c>
      <c r="Y770" s="31">
        <v>27.5</v>
      </c>
      <c r="Z770" s="31">
        <v>34.5</v>
      </c>
      <c r="AA770" s="31">
        <v>43.5</v>
      </c>
      <c r="AB770" s="31">
        <v>43</v>
      </c>
      <c r="AC770" s="31">
        <v>27.5</v>
      </c>
      <c r="AD770" s="31">
        <v>44</v>
      </c>
      <c r="AE770" s="31">
        <v>0</v>
      </c>
      <c r="AF770" s="31">
        <v>0</v>
      </c>
      <c r="AG770" s="31">
        <v>0</v>
      </c>
      <c r="AH770" s="31">
        <v>0</v>
      </c>
      <c r="AI770" s="31">
        <v>320.25</v>
      </c>
      <c r="AJ770" s="31"/>
      <c r="AK770" s="31">
        <v>3</v>
      </c>
      <c r="AL770" s="31">
        <v>22</v>
      </c>
      <c r="AM770" s="31">
        <v>27</v>
      </c>
      <c r="AN770" s="31">
        <v>34</v>
      </c>
      <c r="AO770" s="31">
        <v>30</v>
      </c>
      <c r="AP770" s="31">
        <v>31.5</v>
      </c>
      <c r="AQ770" s="31">
        <v>34</v>
      </c>
      <c r="AR770" s="31">
        <v>46.5</v>
      </c>
      <c r="AS770" s="31">
        <v>40.5</v>
      </c>
      <c r="AT770" s="31">
        <v>30.5</v>
      </c>
      <c r="AU770" s="31">
        <v>0</v>
      </c>
      <c r="AV770" s="31">
        <v>0</v>
      </c>
      <c r="AW770" s="31">
        <v>0</v>
      </c>
      <c r="AX770" s="31">
        <v>0</v>
      </c>
      <c r="AY770" s="31">
        <v>299</v>
      </c>
      <c r="AZ770" s="31"/>
      <c r="BA770" s="31">
        <v>3.08</v>
      </c>
      <c r="BB770" s="31">
        <v>30.33</v>
      </c>
      <c r="BC770" s="31">
        <v>30.16</v>
      </c>
      <c r="BD770" s="31">
        <v>30.83</v>
      </c>
      <c r="BE770" s="31">
        <v>31.66</v>
      </c>
      <c r="BF770" s="31"/>
      <c r="BG770">
        <v>2768</v>
      </c>
      <c r="BJ770" s="30">
        <f t="shared" si="73"/>
        <v>321</v>
      </c>
      <c r="BK770" s="30">
        <f t="shared" si="74"/>
        <v>317</v>
      </c>
      <c r="BL770" s="30">
        <f t="shared" si="75"/>
        <v>296</v>
      </c>
      <c r="BN770" s="30">
        <f t="shared" si="76"/>
        <v>0</v>
      </c>
      <c r="BO770" s="30">
        <f t="shared" si="77"/>
        <v>0</v>
      </c>
      <c r="BP770" s="30">
        <f t="shared" si="78"/>
        <v>0</v>
      </c>
    </row>
    <row r="771" spans="1:68" x14ac:dyDescent="0.35">
      <c r="A771" s="26" t="s">
        <v>1605</v>
      </c>
      <c r="B771" t="s">
        <v>2712</v>
      </c>
      <c r="C771" s="25" t="s">
        <v>10</v>
      </c>
      <c r="E771" s="31">
        <v>15.25</v>
      </c>
      <c r="F771" s="31">
        <v>250.5</v>
      </c>
      <c r="G771" s="31">
        <v>257.5</v>
      </c>
      <c r="H771" s="31">
        <v>284</v>
      </c>
      <c r="I771" s="31">
        <v>264</v>
      </c>
      <c r="J771" s="31">
        <v>317.5</v>
      </c>
      <c r="K771" s="31">
        <v>294</v>
      </c>
      <c r="L771" s="31">
        <v>282</v>
      </c>
      <c r="M771" s="31">
        <v>278</v>
      </c>
      <c r="N771" s="31">
        <v>222</v>
      </c>
      <c r="O771" s="31">
        <v>271</v>
      </c>
      <c r="P771" s="31">
        <v>228.5</v>
      </c>
      <c r="Q771" s="31">
        <v>215</v>
      </c>
      <c r="R771" s="31">
        <v>197.5</v>
      </c>
      <c r="S771" s="31">
        <v>3376.75</v>
      </c>
      <c r="T771" s="31"/>
      <c r="U771" s="31">
        <v>10</v>
      </c>
      <c r="V771" s="31">
        <v>250.5</v>
      </c>
      <c r="W771" s="31">
        <v>272.5</v>
      </c>
      <c r="X771" s="31">
        <v>261</v>
      </c>
      <c r="Y771" s="31">
        <v>278</v>
      </c>
      <c r="Z771" s="31">
        <v>269</v>
      </c>
      <c r="AA771" s="31">
        <v>304.5</v>
      </c>
      <c r="AB771" s="31">
        <v>287</v>
      </c>
      <c r="AC771" s="31">
        <v>272</v>
      </c>
      <c r="AD771" s="31">
        <v>265</v>
      </c>
      <c r="AE771" s="31">
        <v>239</v>
      </c>
      <c r="AF771" s="31">
        <v>226.5</v>
      </c>
      <c r="AG771" s="31">
        <v>137</v>
      </c>
      <c r="AH771" s="31">
        <v>187</v>
      </c>
      <c r="AI771" s="31">
        <v>3259</v>
      </c>
      <c r="AJ771" s="31"/>
      <c r="AK771" s="31">
        <v>15.75</v>
      </c>
      <c r="AL771" s="31">
        <v>228</v>
      </c>
      <c r="AM771" s="31">
        <v>242.5</v>
      </c>
      <c r="AN771" s="31">
        <v>271</v>
      </c>
      <c r="AO771" s="31">
        <v>238.5</v>
      </c>
      <c r="AP771" s="31">
        <v>276</v>
      </c>
      <c r="AQ771" s="31">
        <v>263.5</v>
      </c>
      <c r="AR771" s="31">
        <v>289.5</v>
      </c>
      <c r="AS771" s="31">
        <v>290.5</v>
      </c>
      <c r="AT771" s="31">
        <v>258</v>
      </c>
      <c r="AU771" s="31">
        <v>269.5</v>
      </c>
      <c r="AV771" s="31">
        <v>214</v>
      </c>
      <c r="AW771" s="31">
        <v>151.5</v>
      </c>
      <c r="AX771" s="31">
        <v>144</v>
      </c>
      <c r="AY771" s="31">
        <v>3152.25</v>
      </c>
      <c r="AZ771" s="31"/>
      <c r="BA771" s="31">
        <v>13.66</v>
      </c>
      <c r="BB771" s="31">
        <v>243</v>
      </c>
      <c r="BC771" s="31">
        <v>257.5</v>
      </c>
      <c r="BD771" s="31">
        <v>272</v>
      </c>
      <c r="BE771" s="31">
        <v>260.16000000000003</v>
      </c>
      <c r="BF771" s="31"/>
      <c r="BG771">
        <v>765</v>
      </c>
      <c r="BJ771" s="30">
        <f t="shared" si="73"/>
        <v>3361.5</v>
      </c>
      <c r="BK771" s="30">
        <f t="shared" si="74"/>
        <v>3249</v>
      </c>
      <c r="BL771" s="30">
        <f t="shared" si="75"/>
        <v>3136.5</v>
      </c>
      <c r="BN771" s="30">
        <f t="shared" si="76"/>
        <v>0</v>
      </c>
      <c r="BO771" s="30">
        <f t="shared" si="77"/>
        <v>0</v>
      </c>
      <c r="BP771" s="30">
        <f t="shared" si="78"/>
        <v>0</v>
      </c>
    </row>
    <row r="772" spans="1:68" x14ac:dyDescent="0.35">
      <c r="A772" s="26" t="s">
        <v>1607</v>
      </c>
      <c r="B772" t="s">
        <v>2703</v>
      </c>
      <c r="C772" s="25" t="s">
        <v>10</v>
      </c>
      <c r="E772" s="31">
        <v>0.5</v>
      </c>
      <c r="F772" s="31">
        <v>18.5</v>
      </c>
      <c r="G772" s="31">
        <v>9</v>
      </c>
      <c r="H772" s="31">
        <v>11</v>
      </c>
      <c r="I772" s="31">
        <v>5.5</v>
      </c>
      <c r="J772" s="31">
        <v>8.5</v>
      </c>
      <c r="K772" s="31">
        <v>12</v>
      </c>
      <c r="L772" s="31">
        <v>11.5</v>
      </c>
      <c r="M772" s="31">
        <v>8.5</v>
      </c>
      <c r="N772" s="31">
        <v>8.5</v>
      </c>
      <c r="O772" s="31">
        <v>2.5</v>
      </c>
      <c r="P772" s="31">
        <v>4.5</v>
      </c>
      <c r="Q772" s="31">
        <v>13</v>
      </c>
      <c r="R772" s="31">
        <v>7.5</v>
      </c>
      <c r="S772" s="31">
        <v>121</v>
      </c>
      <c r="T772" s="31"/>
      <c r="U772" s="31">
        <v>0</v>
      </c>
      <c r="V772" s="31">
        <v>21</v>
      </c>
      <c r="W772" s="31">
        <v>19.5</v>
      </c>
      <c r="X772" s="31">
        <v>8</v>
      </c>
      <c r="Y772" s="31">
        <v>13.5</v>
      </c>
      <c r="Z772" s="31">
        <v>8.5</v>
      </c>
      <c r="AA772" s="31">
        <v>10</v>
      </c>
      <c r="AB772" s="31">
        <v>10.5</v>
      </c>
      <c r="AC772" s="31">
        <v>15</v>
      </c>
      <c r="AD772" s="31">
        <v>10</v>
      </c>
      <c r="AE772" s="31">
        <v>11</v>
      </c>
      <c r="AF772" s="31">
        <v>10.5</v>
      </c>
      <c r="AG772" s="31">
        <v>6.5</v>
      </c>
      <c r="AH772" s="31">
        <v>11</v>
      </c>
      <c r="AI772" s="31">
        <v>155</v>
      </c>
      <c r="AJ772" s="31"/>
      <c r="AK772" s="31">
        <v>0</v>
      </c>
      <c r="AL772" s="31">
        <v>20</v>
      </c>
      <c r="AM772" s="31">
        <v>19</v>
      </c>
      <c r="AN772" s="31">
        <v>21</v>
      </c>
      <c r="AO772" s="31">
        <v>10</v>
      </c>
      <c r="AP772" s="31">
        <v>9</v>
      </c>
      <c r="AQ772" s="31">
        <v>7.5</v>
      </c>
      <c r="AR772" s="31">
        <v>8.5</v>
      </c>
      <c r="AS772" s="31">
        <v>9.5</v>
      </c>
      <c r="AT772" s="31">
        <v>10</v>
      </c>
      <c r="AU772" s="31">
        <v>9</v>
      </c>
      <c r="AV772" s="31">
        <v>10.5</v>
      </c>
      <c r="AW772" s="31">
        <v>8</v>
      </c>
      <c r="AX772" s="31">
        <v>9.5</v>
      </c>
      <c r="AY772" s="31">
        <v>151.5</v>
      </c>
      <c r="AZ772" s="31"/>
      <c r="BA772" s="31">
        <v>0.16</v>
      </c>
      <c r="BB772" s="31">
        <v>19.829999999999998</v>
      </c>
      <c r="BC772" s="31">
        <v>15.83</v>
      </c>
      <c r="BD772" s="31">
        <v>13.33</v>
      </c>
      <c r="BE772" s="31">
        <v>9.66</v>
      </c>
      <c r="BF772" s="31"/>
      <c r="BG772">
        <v>13700</v>
      </c>
      <c r="BJ772" s="30">
        <f t="shared" si="73"/>
        <v>120.5</v>
      </c>
      <c r="BK772" s="30">
        <f t="shared" si="74"/>
        <v>155</v>
      </c>
      <c r="BL772" s="30">
        <f t="shared" si="75"/>
        <v>151.5</v>
      </c>
      <c r="BN772" s="30">
        <f t="shared" si="76"/>
        <v>0</v>
      </c>
      <c r="BO772" s="30">
        <f t="shared" si="77"/>
        <v>0</v>
      </c>
      <c r="BP772" s="30">
        <f t="shared" si="78"/>
        <v>0</v>
      </c>
    </row>
    <row r="773" spans="1:68" x14ac:dyDescent="0.35">
      <c r="A773" s="26" t="s">
        <v>1609</v>
      </c>
      <c r="B773" t="s">
        <v>2693</v>
      </c>
      <c r="C773" s="25" t="s">
        <v>10</v>
      </c>
      <c r="E773" s="31">
        <v>16.75</v>
      </c>
      <c r="F773" s="31">
        <v>395.5</v>
      </c>
      <c r="G773" s="31">
        <v>447</v>
      </c>
      <c r="H773" s="31">
        <v>482.5</v>
      </c>
      <c r="I773" s="31">
        <v>449</v>
      </c>
      <c r="J773" s="31">
        <v>419</v>
      </c>
      <c r="K773" s="31">
        <v>401</v>
      </c>
      <c r="L773" s="31">
        <v>398.5</v>
      </c>
      <c r="M773" s="31">
        <v>429</v>
      </c>
      <c r="N773" s="31">
        <v>327</v>
      </c>
      <c r="O773" s="31">
        <v>459</v>
      </c>
      <c r="P773" s="31">
        <v>375</v>
      </c>
      <c r="Q773" s="31">
        <v>321.5</v>
      </c>
      <c r="R773" s="31">
        <v>358</v>
      </c>
      <c r="S773" s="31">
        <v>5278.75</v>
      </c>
      <c r="T773" s="31"/>
      <c r="U773" s="31">
        <v>22.5</v>
      </c>
      <c r="V773" s="31">
        <v>368.5</v>
      </c>
      <c r="W773" s="31">
        <v>418.5</v>
      </c>
      <c r="X773" s="31">
        <v>370</v>
      </c>
      <c r="Y773" s="31">
        <v>453.5</v>
      </c>
      <c r="Z773" s="31">
        <v>389.5</v>
      </c>
      <c r="AA773" s="31">
        <v>378</v>
      </c>
      <c r="AB773" s="31">
        <v>399</v>
      </c>
      <c r="AC773" s="31">
        <v>367.5</v>
      </c>
      <c r="AD773" s="31">
        <v>414</v>
      </c>
      <c r="AE773" s="31">
        <v>395</v>
      </c>
      <c r="AF773" s="31">
        <v>343.5</v>
      </c>
      <c r="AG773" s="31">
        <v>337.5</v>
      </c>
      <c r="AH773" s="31">
        <v>313.5</v>
      </c>
      <c r="AI773" s="31">
        <v>4970.5</v>
      </c>
      <c r="AJ773" s="31"/>
      <c r="AK773" s="31">
        <v>21.25</v>
      </c>
      <c r="AL773" s="31">
        <v>421</v>
      </c>
      <c r="AM773" s="31">
        <v>368.5</v>
      </c>
      <c r="AN773" s="31">
        <v>385</v>
      </c>
      <c r="AO773" s="31">
        <v>348.5</v>
      </c>
      <c r="AP773" s="31">
        <v>409.5</v>
      </c>
      <c r="AQ773" s="31">
        <v>360.5</v>
      </c>
      <c r="AR773" s="31">
        <v>356</v>
      </c>
      <c r="AS773" s="31">
        <v>375</v>
      </c>
      <c r="AT773" s="31">
        <v>341.5</v>
      </c>
      <c r="AU773" s="31">
        <v>448.5</v>
      </c>
      <c r="AV773" s="31">
        <v>353.5</v>
      </c>
      <c r="AW773" s="31">
        <v>329</v>
      </c>
      <c r="AX773" s="31">
        <v>362.5</v>
      </c>
      <c r="AY773" s="31">
        <v>4880.25</v>
      </c>
      <c r="AZ773" s="31"/>
      <c r="BA773" s="31">
        <v>20.16</v>
      </c>
      <c r="BB773" s="31">
        <v>395</v>
      </c>
      <c r="BC773" s="31">
        <v>411.33</v>
      </c>
      <c r="BD773" s="31">
        <v>412.5</v>
      </c>
      <c r="BE773" s="31">
        <v>417</v>
      </c>
      <c r="BF773" s="31"/>
      <c r="BG773">
        <v>6622</v>
      </c>
      <c r="BJ773" s="30">
        <f t="shared" si="73"/>
        <v>5262</v>
      </c>
      <c r="BK773" s="30">
        <f t="shared" si="74"/>
        <v>4948</v>
      </c>
      <c r="BL773" s="30">
        <f t="shared" si="75"/>
        <v>4859</v>
      </c>
      <c r="BN773" s="30">
        <f t="shared" si="76"/>
        <v>0</v>
      </c>
      <c r="BO773" s="30">
        <f t="shared" si="77"/>
        <v>0</v>
      </c>
      <c r="BP773" s="30">
        <f t="shared" si="78"/>
        <v>0</v>
      </c>
    </row>
    <row r="774" spans="1:68" x14ac:dyDescent="0.35">
      <c r="A774" s="26" t="s">
        <v>1611</v>
      </c>
      <c r="B774" t="s">
        <v>2684</v>
      </c>
      <c r="C774" s="25" t="s">
        <v>10</v>
      </c>
      <c r="E774" s="31">
        <v>7</v>
      </c>
      <c r="F774" s="31">
        <v>65</v>
      </c>
      <c r="G774" s="31">
        <v>68</v>
      </c>
      <c r="H774" s="31">
        <v>70.5</v>
      </c>
      <c r="I774" s="31">
        <v>81</v>
      </c>
      <c r="J774" s="31">
        <v>81.5</v>
      </c>
      <c r="K774" s="31">
        <v>76.5</v>
      </c>
      <c r="L774" s="31">
        <v>78</v>
      </c>
      <c r="M774" s="31">
        <v>80</v>
      </c>
      <c r="N774" s="31">
        <v>74.5</v>
      </c>
      <c r="O774" s="31">
        <v>71</v>
      </c>
      <c r="P774" s="31">
        <v>67.5</v>
      </c>
      <c r="Q774" s="31">
        <v>71</v>
      </c>
      <c r="R774" s="31">
        <v>77.5</v>
      </c>
      <c r="S774" s="31">
        <v>969</v>
      </c>
      <c r="T774" s="31"/>
      <c r="U774" s="31">
        <v>6.75</v>
      </c>
      <c r="V774" s="31">
        <v>63.5</v>
      </c>
      <c r="W774" s="31">
        <v>64.5</v>
      </c>
      <c r="X774" s="31">
        <v>63</v>
      </c>
      <c r="Y774" s="31">
        <v>76.5</v>
      </c>
      <c r="Z774" s="31">
        <v>78.5</v>
      </c>
      <c r="AA774" s="31">
        <v>79.5</v>
      </c>
      <c r="AB774" s="31">
        <v>76.5</v>
      </c>
      <c r="AC774" s="31">
        <v>75</v>
      </c>
      <c r="AD774" s="31">
        <v>74.5</v>
      </c>
      <c r="AE774" s="31">
        <v>76.5</v>
      </c>
      <c r="AF774" s="31">
        <v>65</v>
      </c>
      <c r="AG774" s="31">
        <v>64.5</v>
      </c>
      <c r="AH774" s="31">
        <v>67.5</v>
      </c>
      <c r="AI774" s="31">
        <v>931.75</v>
      </c>
      <c r="AJ774" s="31"/>
      <c r="AK774" s="31">
        <v>6.25</v>
      </c>
      <c r="AL774" s="31">
        <v>86.5</v>
      </c>
      <c r="AM774" s="31">
        <v>56.5</v>
      </c>
      <c r="AN774" s="31">
        <v>70.5</v>
      </c>
      <c r="AO774" s="31">
        <v>66.5</v>
      </c>
      <c r="AP774" s="31">
        <v>80</v>
      </c>
      <c r="AQ774" s="31">
        <v>77.5</v>
      </c>
      <c r="AR774" s="31">
        <v>80.5</v>
      </c>
      <c r="AS774" s="31">
        <v>82</v>
      </c>
      <c r="AT774" s="31">
        <v>73</v>
      </c>
      <c r="AU774" s="31">
        <v>67.5</v>
      </c>
      <c r="AV774" s="31">
        <v>69</v>
      </c>
      <c r="AW774" s="31">
        <v>64.5</v>
      </c>
      <c r="AX774" s="31">
        <v>57.5</v>
      </c>
      <c r="AY774" s="31">
        <v>937.75</v>
      </c>
      <c r="AZ774" s="31"/>
      <c r="BA774" s="31">
        <v>6.66</v>
      </c>
      <c r="BB774" s="31">
        <v>71.66</v>
      </c>
      <c r="BC774" s="31">
        <v>63</v>
      </c>
      <c r="BD774" s="31">
        <v>68</v>
      </c>
      <c r="BE774" s="31">
        <v>74.66</v>
      </c>
      <c r="BF774" s="31"/>
      <c r="BG774">
        <v>78</v>
      </c>
      <c r="BJ774" s="30">
        <f t="shared" si="73"/>
        <v>962</v>
      </c>
      <c r="BK774" s="30">
        <f t="shared" si="74"/>
        <v>925</v>
      </c>
      <c r="BL774" s="30">
        <f t="shared" si="75"/>
        <v>931.5</v>
      </c>
      <c r="BN774" s="30">
        <f t="shared" si="76"/>
        <v>0</v>
      </c>
      <c r="BO774" s="30">
        <f t="shared" si="77"/>
        <v>0</v>
      </c>
      <c r="BP774" s="30">
        <f t="shared" si="78"/>
        <v>0</v>
      </c>
    </row>
    <row r="775" spans="1:68" x14ac:dyDescent="0.35">
      <c r="A775" s="26" t="s">
        <v>1613</v>
      </c>
      <c r="B775" t="s">
        <v>2673</v>
      </c>
      <c r="C775" s="25" t="s">
        <v>119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1098.5</v>
      </c>
      <c r="P775" s="31">
        <v>1216</v>
      </c>
      <c r="Q775" s="31">
        <v>1159.5</v>
      </c>
      <c r="R775" s="31">
        <v>1209.5</v>
      </c>
      <c r="S775" s="31">
        <v>4683.5</v>
      </c>
      <c r="T775" s="31"/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0</v>
      </c>
      <c r="AE775" s="31">
        <v>1193</v>
      </c>
      <c r="AF775" s="31">
        <v>1078.5</v>
      </c>
      <c r="AG775" s="31">
        <v>1199.5</v>
      </c>
      <c r="AH775" s="31">
        <v>1193.5</v>
      </c>
      <c r="AI775" s="31">
        <v>4664.5</v>
      </c>
      <c r="AJ775" s="31"/>
      <c r="AK775" s="31">
        <v>0</v>
      </c>
      <c r="AL775" s="31">
        <v>0</v>
      </c>
      <c r="AM775" s="31">
        <v>0</v>
      </c>
      <c r="AN775" s="31">
        <v>0</v>
      </c>
      <c r="AO775" s="31">
        <v>0</v>
      </c>
      <c r="AP775" s="31">
        <v>0</v>
      </c>
      <c r="AQ775" s="31">
        <v>0</v>
      </c>
      <c r="AR775" s="31">
        <v>0</v>
      </c>
      <c r="AS775" s="31">
        <v>0</v>
      </c>
      <c r="AT775" s="31">
        <v>0</v>
      </c>
      <c r="AU775" s="31">
        <v>1190</v>
      </c>
      <c r="AV775" s="31">
        <v>1187</v>
      </c>
      <c r="AW775" s="31">
        <v>1062.5</v>
      </c>
      <c r="AX775" s="31">
        <v>1224</v>
      </c>
      <c r="AY775" s="31">
        <v>4663.5</v>
      </c>
      <c r="AZ775" s="31"/>
      <c r="BA775" s="31">
        <v>0</v>
      </c>
      <c r="BB775" s="31">
        <v>0</v>
      </c>
      <c r="BC775" s="31">
        <v>0</v>
      </c>
      <c r="BD775" s="31">
        <v>0</v>
      </c>
      <c r="BE775" s="31">
        <v>0</v>
      </c>
      <c r="BF775" s="31"/>
      <c r="BG775">
        <v>6292</v>
      </c>
      <c r="BJ775" s="30">
        <f t="shared" si="73"/>
        <v>4683.5</v>
      </c>
      <c r="BK775" s="30">
        <f t="shared" si="74"/>
        <v>4664.5</v>
      </c>
      <c r="BL775" s="30">
        <f t="shared" si="75"/>
        <v>4663.5</v>
      </c>
      <c r="BN775" s="30">
        <f t="shared" si="76"/>
        <v>0</v>
      </c>
      <c r="BO775" s="30">
        <f t="shared" si="77"/>
        <v>0</v>
      </c>
      <c r="BP775" s="30">
        <f t="shared" si="78"/>
        <v>0</v>
      </c>
    </row>
    <row r="776" spans="1:68" x14ac:dyDescent="0.35">
      <c r="A776" s="26" t="s">
        <v>1615</v>
      </c>
      <c r="B776" t="s">
        <v>2663</v>
      </c>
      <c r="C776" s="25" t="s">
        <v>119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611.5</v>
      </c>
      <c r="P776" s="31">
        <v>621</v>
      </c>
      <c r="Q776" s="31">
        <v>571</v>
      </c>
      <c r="R776" s="31">
        <v>605.5</v>
      </c>
      <c r="S776" s="31">
        <v>2409</v>
      </c>
      <c r="T776" s="31"/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0</v>
      </c>
      <c r="AE776" s="31">
        <v>641.5</v>
      </c>
      <c r="AF776" s="31">
        <v>600</v>
      </c>
      <c r="AG776" s="31">
        <v>608.5</v>
      </c>
      <c r="AH776" s="31">
        <v>563.5</v>
      </c>
      <c r="AI776" s="31">
        <v>2413.5</v>
      </c>
      <c r="AJ776" s="31"/>
      <c r="AK776" s="31">
        <v>0</v>
      </c>
      <c r="AL776" s="31">
        <v>0</v>
      </c>
      <c r="AM776" s="31">
        <v>0</v>
      </c>
      <c r="AN776" s="31">
        <v>0</v>
      </c>
      <c r="AO776" s="31">
        <v>0</v>
      </c>
      <c r="AP776" s="31">
        <v>0</v>
      </c>
      <c r="AQ776" s="31">
        <v>0</v>
      </c>
      <c r="AR776" s="31">
        <v>0</v>
      </c>
      <c r="AS776" s="31">
        <v>0</v>
      </c>
      <c r="AT776" s="31">
        <v>0</v>
      </c>
      <c r="AU776" s="31">
        <v>648.5</v>
      </c>
      <c r="AV776" s="31">
        <v>648</v>
      </c>
      <c r="AW776" s="31">
        <v>580</v>
      </c>
      <c r="AX776" s="31">
        <v>601</v>
      </c>
      <c r="AY776" s="31">
        <v>2477.5</v>
      </c>
      <c r="AZ776" s="31"/>
      <c r="BA776" s="31">
        <v>0</v>
      </c>
      <c r="BB776" s="31">
        <v>0</v>
      </c>
      <c r="BC776" s="31">
        <v>0</v>
      </c>
      <c r="BD776" s="31">
        <v>0</v>
      </c>
      <c r="BE776" s="31">
        <v>0</v>
      </c>
      <c r="BF776" s="31"/>
      <c r="BG776">
        <v>5371</v>
      </c>
      <c r="BJ776" s="30">
        <f t="shared" si="73"/>
        <v>2409</v>
      </c>
      <c r="BK776" s="30">
        <f t="shared" si="74"/>
        <v>2413.5</v>
      </c>
      <c r="BL776" s="30">
        <f t="shared" si="75"/>
        <v>2477.5</v>
      </c>
      <c r="BN776" s="30">
        <f t="shared" si="76"/>
        <v>0</v>
      </c>
      <c r="BO776" s="30">
        <f t="shared" si="77"/>
        <v>0</v>
      </c>
      <c r="BP776" s="30">
        <f t="shared" si="78"/>
        <v>0</v>
      </c>
    </row>
    <row r="777" spans="1:68" x14ac:dyDescent="0.35">
      <c r="A777" s="26" t="s">
        <v>1618</v>
      </c>
      <c r="B777" t="s">
        <v>2650</v>
      </c>
      <c r="C777" s="25" t="s">
        <v>10</v>
      </c>
      <c r="E777" s="31">
        <v>1.25</v>
      </c>
      <c r="F777" s="31">
        <v>13.5</v>
      </c>
      <c r="G777" s="31">
        <v>12.5</v>
      </c>
      <c r="H777" s="31">
        <v>18</v>
      </c>
      <c r="I777" s="31">
        <v>14</v>
      </c>
      <c r="J777" s="31">
        <v>21.5</v>
      </c>
      <c r="K777" s="31">
        <v>19</v>
      </c>
      <c r="L777" s="31">
        <v>13.5</v>
      </c>
      <c r="M777" s="31">
        <v>18.5</v>
      </c>
      <c r="N777" s="31">
        <v>14</v>
      </c>
      <c r="O777" s="31">
        <v>29.5</v>
      </c>
      <c r="P777" s="31">
        <v>9.5</v>
      </c>
      <c r="Q777" s="31">
        <v>14</v>
      </c>
      <c r="R777" s="31">
        <v>21</v>
      </c>
      <c r="S777" s="31">
        <v>219.75</v>
      </c>
      <c r="T777" s="31"/>
      <c r="U777" s="31">
        <v>1.75</v>
      </c>
      <c r="V777" s="31">
        <v>11.5</v>
      </c>
      <c r="W777" s="31">
        <v>10</v>
      </c>
      <c r="X777" s="31">
        <v>12</v>
      </c>
      <c r="Y777" s="31">
        <v>18.5</v>
      </c>
      <c r="Z777" s="31">
        <v>13.5</v>
      </c>
      <c r="AA777" s="31">
        <v>20.5</v>
      </c>
      <c r="AB777" s="31">
        <v>19</v>
      </c>
      <c r="AC777" s="31">
        <v>12.5</v>
      </c>
      <c r="AD777" s="31">
        <v>18</v>
      </c>
      <c r="AE777" s="31">
        <v>16.5</v>
      </c>
      <c r="AF777" s="31">
        <v>24</v>
      </c>
      <c r="AG777" s="31">
        <v>7.5</v>
      </c>
      <c r="AH777" s="31">
        <v>13.5</v>
      </c>
      <c r="AI777" s="31">
        <v>198.75</v>
      </c>
      <c r="AJ777" s="31"/>
      <c r="AK777" s="31">
        <v>0.75</v>
      </c>
      <c r="AL777" s="31">
        <v>19</v>
      </c>
      <c r="AM777" s="31">
        <v>10</v>
      </c>
      <c r="AN777" s="31">
        <v>6.5</v>
      </c>
      <c r="AO777" s="31">
        <v>14.5</v>
      </c>
      <c r="AP777" s="31">
        <v>18</v>
      </c>
      <c r="AQ777" s="31">
        <v>12.5</v>
      </c>
      <c r="AR777" s="31">
        <v>21</v>
      </c>
      <c r="AS777" s="31">
        <v>18.5</v>
      </c>
      <c r="AT777" s="31">
        <v>12.5</v>
      </c>
      <c r="AU777" s="31">
        <v>18</v>
      </c>
      <c r="AV777" s="31">
        <v>14</v>
      </c>
      <c r="AW777" s="31">
        <v>21.5</v>
      </c>
      <c r="AX777" s="31">
        <v>10</v>
      </c>
      <c r="AY777" s="31">
        <v>196.75</v>
      </c>
      <c r="AZ777" s="31"/>
      <c r="BA777" s="31">
        <v>1.25</v>
      </c>
      <c r="BB777" s="31">
        <v>14.66</v>
      </c>
      <c r="BC777" s="31">
        <v>10.83</v>
      </c>
      <c r="BD777" s="31">
        <v>12.16</v>
      </c>
      <c r="BE777" s="31">
        <v>15.66</v>
      </c>
      <c r="BF777" s="31"/>
      <c r="BG777">
        <v>9448</v>
      </c>
      <c r="BJ777" s="30">
        <f t="shared" ref="BJ777:BJ840" si="79">SUM(F777:R777)</f>
        <v>218.5</v>
      </c>
      <c r="BK777" s="30">
        <f t="shared" ref="BK777:BK840" si="80">SUM(V777:AH777)</f>
        <v>197</v>
      </c>
      <c r="BL777" s="30">
        <f t="shared" ref="BL777:BL840" si="81">SUM(AL777:AX777)</f>
        <v>196</v>
      </c>
      <c r="BN777" s="30">
        <f t="shared" ref="BN777:BN840" si="82">S777-E777-BJ777</f>
        <v>0</v>
      </c>
      <c r="BO777" s="30">
        <f t="shared" ref="BO777:BO840" si="83">AI777-U777-BK777</f>
        <v>0</v>
      </c>
      <c r="BP777" s="30">
        <f t="shared" ref="BP777:BP840" si="84">AY777-AK777-BL777</f>
        <v>0</v>
      </c>
    </row>
    <row r="778" spans="1:68" x14ac:dyDescent="0.35">
      <c r="A778" s="26" t="s">
        <v>1621</v>
      </c>
      <c r="B778" t="s">
        <v>2641</v>
      </c>
      <c r="C778" s="25" t="s">
        <v>10</v>
      </c>
      <c r="E778" s="31">
        <v>15.75</v>
      </c>
      <c r="F778" s="31">
        <v>73.5</v>
      </c>
      <c r="G778" s="31">
        <v>78</v>
      </c>
      <c r="H778" s="31">
        <v>66</v>
      </c>
      <c r="I778" s="31">
        <v>81.5</v>
      </c>
      <c r="J778" s="31">
        <v>77</v>
      </c>
      <c r="K778" s="31">
        <v>74.5</v>
      </c>
      <c r="L778" s="31">
        <v>76.5</v>
      </c>
      <c r="M778" s="31">
        <v>70.5</v>
      </c>
      <c r="N778" s="31">
        <v>68.5</v>
      </c>
      <c r="O778" s="31">
        <v>92</v>
      </c>
      <c r="P778" s="31">
        <v>88</v>
      </c>
      <c r="Q778" s="31">
        <v>71.5</v>
      </c>
      <c r="R778" s="31">
        <v>90</v>
      </c>
      <c r="S778" s="31">
        <v>1023.25</v>
      </c>
      <c r="T778" s="31"/>
      <c r="U778" s="31">
        <v>12.75</v>
      </c>
      <c r="V778" s="31">
        <v>92.5</v>
      </c>
      <c r="W778" s="31">
        <v>60</v>
      </c>
      <c r="X778" s="31">
        <v>78.5</v>
      </c>
      <c r="Y778" s="31">
        <v>65.5</v>
      </c>
      <c r="Z778" s="31">
        <v>77</v>
      </c>
      <c r="AA778" s="31">
        <v>80.5</v>
      </c>
      <c r="AB778" s="31">
        <v>69</v>
      </c>
      <c r="AC778" s="31">
        <v>81</v>
      </c>
      <c r="AD778" s="31">
        <v>73</v>
      </c>
      <c r="AE778" s="31">
        <v>65</v>
      </c>
      <c r="AF778" s="31">
        <v>79</v>
      </c>
      <c r="AG778" s="31">
        <v>93</v>
      </c>
      <c r="AH778" s="31">
        <v>71.5</v>
      </c>
      <c r="AI778" s="31">
        <v>998.25</v>
      </c>
      <c r="AJ778" s="31"/>
      <c r="AK778" s="31">
        <v>11.25</v>
      </c>
      <c r="AL778" s="31">
        <v>94</v>
      </c>
      <c r="AM778" s="31">
        <v>72.5</v>
      </c>
      <c r="AN778" s="31">
        <v>65</v>
      </c>
      <c r="AO778" s="31">
        <v>82</v>
      </c>
      <c r="AP778" s="31">
        <v>68</v>
      </c>
      <c r="AQ778" s="31">
        <v>81</v>
      </c>
      <c r="AR778" s="31">
        <v>83.5</v>
      </c>
      <c r="AS778" s="31">
        <v>66.5</v>
      </c>
      <c r="AT778" s="31">
        <v>84.5</v>
      </c>
      <c r="AU778" s="31">
        <v>70</v>
      </c>
      <c r="AV778" s="31">
        <v>63</v>
      </c>
      <c r="AW778" s="31">
        <v>74.5</v>
      </c>
      <c r="AX778" s="31">
        <v>86</v>
      </c>
      <c r="AY778" s="31">
        <v>1001.75</v>
      </c>
      <c r="AZ778" s="31"/>
      <c r="BA778" s="31">
        <v>13.25</v>
      </c>
      <c r="BB778" s="31">
        <v>86.66</v>
      </c>
      <c r="BC778" s="31">
        <v>70.16</v>
      </c>
      <c r="BD778" s="31">
        <v>69.83</v>
      </c>
      <c r="BE778" s="31">
        <v>76.33</v>
      </c>
      <c r="BF778" s="31"/>
      <c r="BG778">
        <v>12109</v>
      </c>
      <c r="BJ778" s="30">
        <f t="shared" si="79"/>
        <v>1007.5</v>
      </c>
      <c r="BK778" s="30">
        <f t="shared" si="80"/>
        <v>985.5</v>
      </c>
      <c r="BL778" s="30">
        <f t="shared" si="81"/>
        <v>990.5</v>
      </c>
      <c r="BN778" s="30">
        <f t="shared" si="82"/>
        <v>0</v>
      </c>
      <c r="BO778" s="30">
        <f t="shared" si="83"/>
        <v>0</v>
      </c>
      <c r="BP778" s="30">
        <f t="shared" si="84"/>
        <v>0</v>
      </c>
    </row>
    <row r="779" spans="1:68" x14ac:dyDescent="0.35">
      <c r="A779" s="26" t="s">
        <v>1623</v>
      </c>
      <c r="B779" t="s">
        <v>2631</v>
      </c>
      <c r="C779" s="25" t="s">
        <v>10</v>
      </c>
      <c r="E779" s="31">
        <v>4</v>
      </c>
      <c r="F779" s="31">
        <v>103</v>
      </c>
      <c r="G779" s="31">
        <v>63</v>
      </c>
      <c r="H779" s="31">
        <v>77.5</v>
      </c>
      <c r="I779" s="31">
        <v>74</v>
      </c>
      <c r="J779" s="31">
        <v>71</v>
      </c>
      <c r="K779" s="31">
        <v>89</v>
      </c>
      <c r="L779" s="31">
        <v>99.5</v>
      </c>
      <c r="M779" s="31">
        <v>80.5</v>
      </c>
      <c r="N779" s="31">
        <v>84.5</v>
      </c>
      <c r="O779" s="31">
        <v>95.5</v>
      </c>
      <c r="P779" s="31">
        <v>84</v>
      </c>
      <c r="Q779" s="31">
        <v>79</v>
      </c>
      <c r="R779" s="31">
        <v>56.5</v>
      </c>
      <c r="S779" s="31">
        <v>1061</v>
      </c>
      <c r="T779" s="31"/>
      <c r="U779" s="31">
        <v>5.25</v>
      </c>
      <c r="V779" s="31">
        <v>77.5</v>
      </c>
      <c r="W779" s="31">
        <v>79</v>
      </c>
      <c r="X779" s="31">
        <v>64</v>
      </c>
      <c r="Y779" s="31">
        <v>83.5</v>
      </c>
      <c r="Z779" s="31">
        <v>80</v>
      </c>
      <c r="AA779" s="31">
        <v>70.5</v>
      </c>
      <c r="AB779" s="31">
        <v>92.5</v>
      </c>
      <c r="AC779" s="31">
        <v>100</v>
      </c>
      <c r="AD779" s="31">
        <v>80.5</v>
      </c>
      <c r="AE779" s="31">
        <v>82.5</v>
      </c>
      <c r="AF779" s="31">
        <v>92.5</v>
      </c>
      <c r="AG779" s="31">
        <v>73.5</v>
      </c>
      <c r="AH779" s="31">
        <v>78.5</v>
      </c>
      <c r="AI779" s="31">
        <v>1059.75</v>
      </c>
      <c r="AJ779" s="31"/>
      <c r="AK779" s="31">
        <v>5.5</v>
      </c>
      <c r="AL779" s="31">
        <v>82</v>
      </c>
      <c r="AM779" s="31">
        <v>63</v>
      </c>
      <c r="AN779" s="31">
        <v>80</v>
      </c>
      <c r="AO779" s="31">
        <v>61</v>
      </c>
      <c r="AP779" s="31">
        <v>81</v>
      </c>
      <c r="AQ779" s="31">
        <v>78.5</v>
      </c>
      <c r="AR779" s="31">
        <v>71</v>
      </c>
      <c r="AS779" s="31">
        <v>91</v>
      </c>
      <c r="AT779" s="31">
        <v>96</v>
      </c>
      <c r="AU779" s="31">
        <v>79</v>
      </c>
      <c r="AV779" s="31">
        <v>81.5</v>
      </c>
      <c r="AW779" s="31">
        <v>88.5</v>
      </c>
      <c r="AX779" s="31">
        <v>73</v>
      </c>
      <c r="AY779" s="31">
        <v>1031</v>
      </c>
      <c r="AZ779" s="31"/>
      <c r="BA779" s="31">
        <v>4.91</v>
      </c>
      <c r="BB779" s="31">
        <v>87.5</v>
      </c>
      <c r="BC779" s="31">
        <v>68.33</v>
      </c>
      <c r="BD779" s="31">
        <v>73.83</v>
      </c>
      <c r="BE779" s="31">
        <v>72.83</v>
      </c>
      <c r="BF779" s="31"/>
      <c r="BG779">
        <v>12693</v>
      </c>
      <c r="BJ779" s="30">
        <f t="shared" si="79"/>
        <v>1057</v>
      </c>
      <c r="BK779" s="30">
        <f t="shared" si="80"/>
        <v>1054.5</v>
      </c>
      <c r="BL779" s="30">
        <f t="shared" si="81"/>
        <v>1025.5</v>
      </c>
      <c r="BN779" s="30">
        <f t="shared" si="82"/>
        <v>0</v>
      </c>
      <c r="BO779" s="30">
        <f t="shared" si="83"/>
        <v>0</v>
      </c>
      <c r="BP779" s="30">
        <f t="shared" si="84"/>
        <v>0</v>
      </c>
    </row>
    <row r="780" spans="1:68" x14ac:dyDescent="0.35">
      <c r="A780" s="26" t="s">
        <v>1625</v>
      </c>
      <c r="B780" t="s">
        <v>2622</v>
      </c>
      <c r="C780" s="25" t="s">
        <v>10</v>
      </c>
      <c r="E780" s="31">
        <v>6.75</v>
      </c>
      <c r="F780" s="31">
        <v>46</v>
      </c>
      <c r="G780" s="31">
        <v>42</v>
      </c>
      <c r="H780" s="31">
        <v>35</v>
      </c>
      <c r="I780" s="31">
        <v>36.5</v>
      </c>
      <c r="J780" s="31">
        <v>46.5</v>
      </c>
      <c r="K780" s="31">
        <v>37</v>
      </c>
      <c r="L780" s="31">
        <v>33</v>
      </c>
      <c r="M780" s="31">
        <v>53.5</v>
      </c>
      <c r="N780" s="31">
        <v>34.5</v>
      </c>
      <c r="O780" s="31">
        <v>29.5</v>
      </c>
      <c r="P780" s="31">
        <v>43</v>
      </c>
      <c r="Q780" s="31">
        <v>44</v>
      </c>
      <c r="R780" s="31">
        <v>30</v>
      </c>
      <c r="S780" s="31">
        <v>517.25</v>
      </c>
      <c r="T780" s="31"/>
      <c r="U780" s="31">
        <v>4.5</v>
      </c>
      <c r="V780" s="31">
        <v>44</v>
      </c>
      <c r="W780" s="31">
        <v>45</v>
      </c>
      <c r="X780" s="31">
        <v>41.5</v>
      </c>
      <c r="Y780" s="31">
        <v>32.5</v>
      </c>
      <c r="Z780" s="31">
        <v>35.5</v>
      </c>
      <c r="AA780" s="31">
        <v>47.5</v>
      </c>
      <c r="AB780" s="31">
        <v>38</v>
      </c>
      <c r="AC780" s="31">
        <v>32.5</v>
      </c>
      <c r="AD780" s="31">
        <v>49</v>
      </c>
      <c r="AE780" s="31">
        <v>36</v>
      </c>
      <c r="AF780" s="31">
        <v>30</v>
      </c>
      <c r="AG780" s="31">
        <v>40</v>
      </c>
      <c r="AH780" s="31">
        <v>46</v>
      </c>
      <c r="AI780" s="31">
        <v>522</v>
      </c>
      <c r="AJ780" s="31"/>
      <c r="AK780" s="31">
        <v>4.75</v>
      </c>
      <c r="AL780" s="31">
        <v>31</v>
      </c>
      <c r="AM780" s="31">
        <v>42.5</v>
      </c>
      <c r="AN780" s="31">
        <v>47.5</v>
      </c>
      <c r="AO780" s="31">
        <v>41</v>
      </c>
      <c r="AP780" s="31">
        <v>31.5</v>
      </c>
      <c r="AQ780" s="31">
        <v>37</v>
      </c>
      <c r="AR780" s="31">
        <v>46</v>
      </c>
      <c r="AS780" s="31">
        <v>43</v>
      </c>
      <c r="AT780" s="31">
        <v>36.5</v>
      </c>
      <c r="AU780" s="31">
        <v>50</v>
      </c>
      <c r="AV780" s="31">
        <v>35</v>
      </c>
      <c r="AW780" s="31">
        <v>31.5</v>
      </c>
      <c r="AX780" s="31">
        <v>37</v>
      </c>
      <c r="AY780" s="31">
        <v>514.25</v>
      </c>
      <c r="AZ780" s="31"/>
      <c r="BA780" s="31">
        <v>5.33</v>
      </c>
      <c r="BB780" s="31">
        <v>40.33</v>
      </c>
      <c r="BC780" s="31">
        <v>43.16</v>
      </c>
      <c r="BD780" s="31">
        <v>41.33</v>
      </c>
      <c r="BE780" s="31">
        <v>36.659999999999997</v>
      </c>
      <c r="BF780" s="31"/>
      <c r="BG780">
        <v>4744</v>
      </c>
      <c r="BJ780" s="30">
        <f t="shared" si="79"/>
        <v>510.5</v>
      </c>
      <c r="BK780" s="30">
        <f t="shared" si="80"/>
        <v>517.5</v>
      </c>
      <c r="BL780" s="30">
        <f t="shared" si="81"/>
        <v>509.5</v>
      </c>
      <c r="BN780" s="30">
        <f t="shared" si="82"/>
        <v>0</v>
      </c>
      <c r="BO780" s="30">
        <f t="shared" si="83"/>
        <v>0</v>
      </c>
      <c r="BP780" s="30">
        <f t="shared" si="84"/>
        <v>0</v>
      </c>
    </row>
    <row r="781" spans="1:68" x14ac:dyDescent="0.35">
      <c r="A781" s="26" t="s">
        <v>1788</v>
      </c>
      <c r="B781" t="s">
        <v>2613</v>
      </c>
      <c r="C781" s="25" t="s">
        <v>10</v>
      </c>
      <c r="E781" s="31">
        <v>13.75</v>
      </c>
      <c r="F781" s="31">
        <v>133.5</v>
      </c>
      <c r="G781" s="31">
        <v>124</v>
      </c>
      <c r="H781" s="31">
        <v>141.5</v>
      </c>
      <c r="I781" s="31">
        <v>162.5</v>
      </c>
      <c r="J781" s="31">
        <v>165</v>
      </c>
      <c r="K781" s="31">
        <v>176</v>
      </c>
      <c r="L781" s="31">
        <v>157</v>
      </c>
      <c r="M781" s="31">
        <v>178.5</v>
      </c>
      <c r="N781" s="31">
        <v>220</v>
      </c>
      <c r="O781" s="31">
        <v>192.5</v>
      </c>
      <c r="P781" s="31">
        <v>196.5</v>
      </c>
      <c r="Q781" s="31">
        <v>200</v>
      </c>
      <c r="R781" s="31">
        <v>182.5</v>
      </c>
      <c r="S781" s="31">
        <v>2243.25</v>
      </c>
      <c r="T781" s="31"/>
      <c r="U781" s="31">
        <v>15.25</v>
      </c>
      <c r="V781" s="31">
        <v>124.5</v>
      </c>
      <c r="W781" s="31">
        <v>137.5</v>
      </c>
      <c r="X781" s="31">
        <v>124</v>
      </c>
      <c r="Y781" s="31">
        <v>147</v>
      </c>
      <c r="Z781" s="31">
        <v>170.5</v>
      </c>
      <c r="AA781" s="31">
        <v>173</v>
      </c>
      <c r="AB781" s="31">
        <v>177.5</v>
      </c>
      <c r="AC781" s="31">
        <v>162.5</v>
      </c>
      <c r="AD781" s="31">
        <v>186</v>
      </c>
      <c r="AE781" s="31">
        <v>234.5</v>
      </c>
      <c r="AF781" s="31">
        <v>190.5</v>
      </c>
      <c r="AG781" s="31">
        <v>194</v>
      </c>
      <c r="AH781" s="31">
        <v>194</v>
      </c>
      <c r="AI781" s="31">
        <v>2230.75</v>
      </c>
      <c r="AJ781" s="31"/>
      <c r="AK781" s="31">
        <v>16.5</v>
      </c>
      <c r="AL781" s="31">
        <v>115</v>
      </c>
      <c r="AM781" s="31">
        <v>132</v>
      </c>
      <c r="AN781" s="31">
        <v>141.5</v>
      </c>
      <c r="AO781" s="31">
        <v>125</v>
      </c>
      <c r="AP781" s="31">
        <v>151.5</v>
      </c>
      <c r="AQ781" s="31">
        <v>177.5</v>
      </c>
      <c r="AR781" s="31">
        <v>175</v>
      </c>
      <c r="AS781" s="31">
        <v>180.5</v>
      </c>
      <c r="AT781" s="31">
        <v>162.5</v>
      </c>
      <c r="AU781" s="31">
        <v>189</v>
      </c>
      <c r="AV781" s="31">
        <v>231.5</v>
      </c>
      <c r="AW781" s="31">
        <v>181.5</v>
      </c>
      <c r="AX781" s="31">
        <v>194.5</v>
      </c>
      <c r="AY781" s="31">
        <v>2173.5</v>
      </c>
      <c r="AZ781" s="31"/>
      <c r="BA781" s="31">
        <v>15.16</v>
      </c>
      <c r="BB781" s="31">
        <v>124.33</v>
      </c>
      <c r="BC781" s="31">
        <v>131.16</v>
      </c>
      <c r="BD781" s="31">
        <v>135.66</v>
      </c>
      <c r="BE781" s="31">
        <v>144.83000000000001</v>
      </c>
      <c r="BF781" s="31"/>
      <c r="BG781">
        <v>6685</v>
      </c>
      <c r="BJ781" s="30">
        <f t="shared" si="79"/>
        <v>2229.5</v>
      </c>
      <c r="BK781" s="30">
        <f t="shared" si="80"/>
        <v>2215.5</v>
      </c>
      <c r="BL781" s="30">
        <f t="shared" si="81"/>
        <v>2157</v>
      </c>
      <c r="BN781" s="30">
        <f t="shared" si="82"/>
        <v>0</v>
      </c>
      <c r="BO781" s="30">
        <f t="shared" si="83"/>
        <v>0</v>
      </c>
      <c r="BP781" s="30">
        <f t="shared" si="84"/>
        <v>0</v>
      </c>
    </row>
    <row r="782" spans="1:68" x14ac:dyDescent="0.35">
      <c r="A782" s="26" t="s">
        <v>1627</v>
      </c>
      <c r="B782" t="s">
        <v>2604</v>
      </c>
      <c r="C782" s="25" t="s">
        <v>10</v>
      </c>
      <c r="E782" s="31">
        <v>31</v>
      </c>
      <c r="F782" s="31">
        <v>362.5</v>
      </c>
      <c r="G782" s="31">
        <v>374</v>
      </c>
      <c r="H782" s="31">
        <v>390</v>
      </c>
      <c r="I782" s="31">
        <v>319</v>
      </c>
      <c r="J782" s="31">
        <v>380.5</v>
      </c>
      <c r="K782" s="31">
        <v>360.5</v>
      </c>
      <c r="L782" s="31">
        <v>367</v>
      </c>
      <c r="M782" s="31">
        <v>369</v>
      </c>
      <c r="N782" s="31">
        <v>376</v>
      </c>
      <c r="O782" s="31">
        <v>365</v>
      </c>
      <c r="P782" s="31">
        <v>344.5</v>
      </c>
      <c r="Q782" s="31">
        <v>344</v>
      </c>
      <c r="R782" s="31">
        <v>370</v>
      </c>
      <c r="S782" s="31">
        <v>4753</v>
      </c>
      <c r="T782" s="31"/>
      <c r="U782" s="31">
        <v>30.25</v>
      </c>
      <c r="V782" s="31">
        <v>343.5</v>
      </c>
      <c r="W782" s="31">
        <v>346.5</v>
      </c>
      <c r="X782" s="31">
        <v>361.5</v>
      </c>
      <c r="Y782" s="31">
        <v>402</v>
      </c>
      <c r="Z782" s="31">
        <v>329</v>
      </c>
      <c r="AA782" s="31">
        <v>373.5</v>
      </c>
      <c r="AB782" s="31">
        <v>354.5</v>
      </c>
      <c r="AC782" s="31">
        <v>364.5</v>
      </c>
      <c r="AD782" s="31">
        <v>362.5</v>
      </c>
      <c r="AE782" s="31">
        <v>371</v>
      </c>
      <c r="AF782" s="31">
        <v>360</v>
      </c>
      <c r="AG782" s="31">
        <v>334.5</v>
      </c>
      <c r="AH782" s="31">
        <v>355.5</v>
      </c>
      <c r="AI782" s="31">
        <v>4688.75</v>
      </c>
      <c r="AJ782" s="31"/>
      <c r="AK782" s="31">
        <v>27.25</v>
      </c>
      <c r="AL782" s="31">
        <v>352.5</v>
      </c>
      <c r="AM782" s="31">
        <v>323</v>
      </c>
      <c r="AN782" s="31">
        <v>352.5</v>
      </c>
      <c r="AO782" s="31">
        <v>360</v>
      </c>
      <c r="AP782" s="31">
        <v>399</v>
      </c>
      <c r="AQ782" s="31">
        <v>332</v>
      </c>
      <c r="AR782" s="31">
        <v>385</v>
      </c>
      <c r="AS782" s="31">
        <v>352.5</v>
      </c>
      <c r="AT782" s="31">
        <v>367</v>
      </c>
      <c r="AU782" s="31">
        <v>380.5</v>
      </c>
      <c r="AV782" s="31">
        <v>367.5</v>
      </c>
      <c r="AW782" s="31">
        <v>347</v>
      </c>
      <c r="AX782" s="31">
        <v>326.5</v>
      </c>
      <c r="AY782" s="31">
        <v>4672.25</v>
      </c>
      <c r="AZ782" s="31"/>
      <c r="BA782" s="31">
        <v>29.5</v>
      </c>
      <c r="BB782" s="31">
        <v>352.83</v>
      </c>
      <c r="BC782" s="31">
        <v>347.83</v>
      </c>
      <c r="BD782" s="31">
        <v>368</v>
      </c>
      <c r="BE782" s="31">
        <v>360.33</v>
      </c>
      <c r="BF782" s="31"/>
      <c r="BG782">
        <v>10644</v>
      </c>
      <c r="BJ782" s="30">
        <f t="shared" si="79"/>
        <v>4722</v>
      </c>
      <c r="BK782" s="30">
        <f t="shared" si="80"/>
        <v>4658.5</v>
      </c>
      <c r="BL782" s="30">
        <f t="shared" si="81"/>
        <v>4645</v>
      </c>
      <c r="BN782" s="30">
        <f t="shared" si="82"/>
        <v>0</v>
      </c>
      <c r="BO782" s="30">
        <f t="shared" si="83"/>
        <v>0</v>
      </c>
      <c r="BP782" s="30">
        <f t="shared" si="84"/>
        <v>0</v>
      </c>
    </row>
    <row r="783" spans="1:68" x14ac:dyDescent="0.35">
      <c r="A783" s="26" t="s">
        <v>1629</v>
      </c>
      <c r="B783" t="s">
        <v>2595</v>
      </c>
      <c r="C783" s="25" t="s">
        <v>10</v>
      </c>
      <c r="E783" s="31">
        <v>4.25</v>
      </c>
      <c r="F783" s="31">
        <v>86</v>
      </c>
      <c r="G783" s="31">
        <v>86</v>
      </c>
      <c r="H783" s="31">
        <v>88</v>
      </c>
      <c r="I783" s="31">
        <v>87.5</v>
      </c>
      <c r="J783" s="31">
        <v>84.5</v>
      </c>
      <c r="K783" s="31">
        <v>94.5</v>
      </c>
      <c r="L783" s="31">
        <v>99.5</v>
      </c>
      <c r="M783" s="31">
        <v>82.5</v>
      </c>
      <c r="N783" s="31">
        <v>106</v>
      </c>
      <c r="O783" s="31">
        <v>100</v>
      </c>
      <c r="P783" s="31">
        <v>89.5</v>
      </c>
      <c r="Q783" s="31">
        <v>127</v>
      </c>
      <c r="R783" s="31">
        <v>113</v>
      </c>
      <c r="S783" s="31">
        <v>1248.25</v>
      </c>
      <c r="T783" s="31"/>
      <c r="U783" s="31">
        <v>6.75</v>
      </c>
      <c r="V783" s="31">
        <v>88.5</v>
      </c>
      <c r="W783" s="31">
        <v>86.5</v>
      </c>
      <c r="X783" s="31">
        <v>91.5</v>
      </c>
      <c r="Y783" s="31">
        <v>93</v>
      </c>
      <c r="Z783" s="31">
        <v>86.5</v>
      </c>
      <c r="AA783" s="31">
        <v>89.5</v>
      </c>
      <c r="AB783" s="31">
        <v>99</v>
      </c>
      <c r="AC783" s="31">
        <v>104.5</v>
      </c>
      <c r="AD783" s="31">
        <v>84.5</v>
      </c>
      <c r="AE783" s="31">
        <v>116.5</v>
      </c>
      <c r="AF783" s="31">
        <v>96</v>
      </c>
      <c r="AG783" s="31">
        <v>92.5</v>
      </c>
      <c r="AH783" s="31">
        <v>122</v>
      </c>
      <c r="AI783" s="31">
        <v>1257.25</v>
      </c>
      <c r="AJ783" s="31"/>
      <c r="AK783" s="31">
        <v>6.5</v>
      </c>
      <c r="AL783" s="31">
        <v>80.5</v>
      </c>
      <c r="AM783" s="31">
        <v>90.5</v>
      </c>
      <c r="AN783" s="31">
        <v>89</v>
      </c>
      <c r="AO783" s="31">
        <v>101</v>
      </c>
      <c r="AP783" s="31">
        <v>92.5</v>
      </c>
      <c r="AQ783" s="31">
        <v>88.5</v>
      </c>
      <c r="AR783" s="31">
        <v>93</v>
      </c>
      <c r="AS783" s="31">
        <v>102</v>
      </c>
      <c r="AT783" s="31">
        <v>104.5</v>
      </c>
      <c r="AU783" s="31">
        <v>89</v>
      </c>
      <c r="AV783" s="31">
        <v>114.5</v>
      </c>
      <c r="AW783" s="31">
        <v>101</v>
      </c>
      <c r="AX783" s="31">
        <v>88</v>
      </c>
      <c r="AY783" s="31">
        <v>1240.5</v>
      </c>
      <c r="AZ783" s="31"/>
      <c r="BA783" s="31">
        <v>5.83</v>
      </c>
      <c r="BB783" s="31">
        <v>85</v>
      </c>
      <c r="BC783" s="31">
        <v>87.66</v>
      </c>
      <c r="BD783" s="31">
        <v>89.5</v>
      </c>
      <c r="BE783" s="31">
        <v>93.83</v>
      </c>
      <c r="BF783" s="31"/>
      <c r="BG783">
        <v>982</v>
      </c>
      <c r="BJ783" s="30">
        <f t="shared" si="79"/>
        <v>1244</v>
      </c>
      <c r="BK783" s="30">
        <f t="shared" si="80"/>
        <v>1250.5</v>
      </c>
      <c r="BL783" s="30">
        <f t="shared" si="81"/>
        <v>1234</v>
      </c>
      <c r="BN783" s="30">
        <f t="shared" si="82"/>
        <v>0</v>
      </c>
      <c r="BO783" s="30">
        <f t="shared" si="83"/>
        <v>0</v>
      </c>
      <c r="BP783" s="30">
        <f t="shared" si="84"/>
        <v>0</v>
      </c>
    </row>
    <row r="784" spans="1:68" x14ac:dyDescent="0.35">
      <c r="A784" s="26" t="s">
        <v>1631</v>
      </c>
      <c r="B784" t="s">
        <v>2586</v>
      </c>
      <c r="C784" s="25" t="s">
        <v>10</v>
      </c>
      <c r="E784" s="31">
        <v>7.5</v>
      </c>
      <c r="F784" s="31">
        <v>84</v>
      </c>
      <c r="G784" s="31">
        <v>86</v>
      </c>
      <c r="H784" s="31">
        <v>84.5</v>
      </c>
      <c r="I784" s="31">
        <v>104</v>
      </c>
      <c r="J784" s="31">
        <v>80</v>
      </c>
      <c r="K784" s="31">
        <v>103</v>
      </c>
      <c r="L784" s="31">
        <v>98.5</v>
      </c>
      <c r="M784" s="31">
        <v>94</v>
      </c>
      <c r="N784" s="31">
        <v>102.5</v>
      </c>
      <c r="O784" s="31">
        <v>118.5</v>
      </c>
      <c r="P784" s="31">
        <v>102.5</v>
      </c>
      <c r="Q784" s="31">
        <v>98</v>
      </c>
      <c r="R784" s="31">
        <v>85</v>
      </c>
      <c r="S784" s="31">
        <v>1248</v>
      </c>
      <c r="T784" s="31"/>
      <c r="U784" s="31">
        <v>8</v>
      </c>
      <c r="V784" s="31">
        <v>80</v>
      </c>
      <c r="W784" s="31">
        <v>83.5</v>
      </c>
      <c r="X784" s="31">
        <v>88</v>
      </c>
      <c r="Y784" s="31">
        <v>83.5</v>
      </c>
      <c r="Z784" s="31">
        <v>96</v>
      </c>
      <c r="AA784" s="31">
        <v>81.5</v>
      </c>
      <c r="AB784" s="31">
        <v>105.5</v>
      </c>
      <c r="AC784" s="31">
        <v>96.5</v>
      </c>
      <c r="AD784" s="31">
        <v>97.5</v>
      </c>
      <c r="AE784" s="31">
        <v>111.5</v>
      </c>
      <c r="AF784" s="31">
        <v>107.5</v>
      </c>
      <c r="AG784" s="31">
        <v>108</v>
      </c>
      <c r="AH784" s="31">
        <v>96</v>
      </c>
      <c r="AI784" s="31">
        <v>1243</v>
      </c>
      <c r="AJ784" s="31"/>
      <c r="AK784" s="31">
        <v>6</v>
      </c>
      <c r="AL784" s="31">
        <v>73.5</v>
      </c>
      <c r="AM784" s="31">
        <v>76</v>
      </c>
      <c r="AN784" s="31">
        <v>82.5</v>
      </c>
      <c r="AO784" s="31">
        <v>88</v>
      </c>
      <c r="AP784" s="31">
        <v>85.5</v>
      </c>
      <c r="AQ784" s="31">
        <v>93.5</v>
      </c>
      <c r="AR784" s="31">
        <v>82</v>
      </c>
      <c r="AS784" s="31">
        <v>104</v>
      </c>
      <c r="AT784" s="31">
        <v>93</v>
      </c>
      <c r="AU784" s="31">
        <v>99</v>
      </c>
      <c r="AV784" s="31">
        <v>105.5</v>
      </c>
      <c r="AW784" s="31">
        <v>96.5</v>
      </c>
      <c r="AX784" s="31">
        <v>96.5</v>
      </c>
      <c r="AY784" s="31">
        <v>1181.5</v>
      </c>
      <c r="AZ784" s="31"/>
      <c r="BA784" s="31">
        <v>7.16</v>
      </c>
      <c r="BB784" s="31">
        <v>79.16</v>
      </c>
      <c r="BC784" s="31">
        <v>81.83</v>
      </c>
      <c r="BD784" s="31">
        <v>85</v>
      </c>
      <c r="BE784" s="31">
        <v>91.83</v>
      </c>
      <c r="BF784" s="31"/>
      <c r="BG784">
        <v>4276</v>
      </c>
      <c r="BJ784" s="30">
        <f t="shared" si="79"/>
        <v>1240.5</v>
      </c>
      <c r="BK784" s="30">
        <f t="shared" si="80"/>
        <v>1235</v>
      </c>
      <c r="BL784" s="30">
        <f t="shared" si="81"/>
        <v>1175.5</v>
      </c>
      <c r="BN784" s="30">
        <f t="shared" si="82"/>
        <v>0</v>
      </c>
      <c r="BO784" s="30">
        <f t="shared" si="83"/>
        <v>0</v>
      </c>
      <c r="BP784" s="30">
        <f t="shared" si="84"/>
        <v>0</v>
      </c>
    </row>
    <row r="785" spans="1:68" x14ac:dyDescent="0.35">
      <c r="A785" s="26" t="s">
        <v>1633</v>
      </c>
      <c r="B785" t="s">
        <v>2577</v>
      </c>
      <c r="C785" s="25" t="s">
        <v>10</v>
      </c>
      <c r="E785" s="31">
        <v>3</v>
      </c>
      <c r="F785" s="31">
        <v>40.5</v>
      </c>
      <c r="G785" s="31">
        <v>55</v>
      </c>
      <c r="H785" s="31">
        <v>53</v>
      </c>
      <c r="I785" s="31">
        <v>43</v>
      </c>
      <c r="J785" s="31">
        <v>43</v>
      </c>
      <c r="K785" s="31">
        <v>48</v>
      </c>
      <c r="L785" s="31">
        <v>45.5</v>
      </c>
      <c r="M785" s="31">
        <v>45</v>
      </c>
      <c r="N785" s="31">
        <v>46</v>
      </c>
      <c r="O785" s="31">
        <v>54.5</v>
      </c>
      <c r="P785" s="31">
        <v>47.5</v>
      </c>
      <c r="Q785" s="31">
        <v>40.5</v>
      </c>
      <c r="R785" s="31">
        <v>45</v>
      </c>
      <c r="S785" s="31">
        <v>609.5</v>
      </c>
      <c r="T785" s="31"/>
      <c r="U785" s="31">
        <v>2.75</v>
      </c>
      <c r="V785" s="31">
        <v>38.5</v>
      </c>
      <c r="W785" s="31">
        <v>33</v>
      </c>
      <c r="X785" s="31">
        <v>51.5</v>
      </c>
      <c r="Y785" s="31">
        <v>54.5</v>
      </c>
      <c r="Z785" s="31">
        <v>40</v>
      </c>
      <c r="AA785" s="31">
        <v>42</v>
      </c>
      <c r="AB785" s="31">
        <v>47</v>
      </c>
      <c r="AC785" s="31">
        <v>44.5</v>
      </c>
      <c r="AD785" s="31">
        <v>38.5</v>
      </c>
      <c r="AE785" s="31">
        <v>46.5</v>
      </c>
      <c r="AF785" s="31">
        <v>54</v>
      </c>
      <c r="AG785" s="31">
        <v>41.5</v>
      </c>
      <c r="AH785" s="31">
        <v>36.5</v>
      </c>
      <c r="AI785" s="31">
        <v>570.75</v>
      </c>
      <c r="AJ785" s="31"/>
      <c r="AK785" s="31">
        <v>3.75</v>
      </c>
      <c r="AL785" s="31">
        <v>47</v>
      </c>
      <c r="AM785" s="31">
        <v>39</v>
      </c>
      <c r="AN785" s="31">
        <v>33.5</v>
      </c>
      <c r="AO785" s="31">
        <v>51</v>
      </c>
      <c r="AP785" s="31">
        <v>52.5</v>
      </c>
      <c r="AQ785" s="31">
        <v>39.5</v>
      </c>
      <c r="AR785" s="31">
        <v>43</v>
      </c>
      <c r="AS785" s="31">
        <v>44.5</v>
      </c>
      <c r="AT785" s="31">
        <v>43.5</v>
      </c>
      <c r="AU785" s="31">
        <v>43</v>
      </c>
      <c r="AV785" s="31">
        <v>42</v>
      </c>
      <c r="AW785" s="31">
        <v>43.5</v>
      </c>
      <c r="AX785" s="31">
        <v>37</v>
      </c>
      <c r="AY785" s="31">
        <v>562.75</v>
      </c>
      <c r="AZ785" s="31"/>
      <c r="BA785" s="31">
        <v>3.16</v>
      </c>
      <c r="BB785" s="31">
        <v>42</v>
      </c>
      <c r="BC785" s="31">
        <v>42.33</v>
      </c>
      <c r="BD785" s="31">
        <v>46</v>
      </c>
      <c r="BE785" s="31">
        <v>49.5</v>
      </c>
      <c r="BF785" s="31"/>
      <c r="BG785">
        <v>11363</v>
      </c>
      <c r="BJ785" s="30">
        <f t="shared" si="79"/>
        <v>606.5</v>
      </c>
      <c r="BK785" s="30">
        <f t="shared" si="80"/>
        <v>568</v>
      </c>
      <c r="BL785" s="30">
        <f t="shared" si="81"/>
        <v>559</v>
      </c>
      <c r="BN785" s="30">
        <f t="shared" si="82"/>
        <v>0</v>
      </c>
      <c r="BO785" s="30">
        <f t="shared" si="83"/>
        <v>0</v>
      </c>
      <c r="BP785" s="30">
        <f t="shared" si="84"/>
        <v>0</v>
      </c>
    </row>
    <row r="786" spans="1:68" x14ac:dyDescent="0.35">
      <c r="A786" s="26" t="s">
        <v>1635</v>
      </c>
      <c r="B786" t="s">
        <v>2568</v>
      </c>
      <c r="C786" s="25" t="s">
        <v>10</v>
      </c>
      <c r="E786" s="31">
        <v>12</v>
      </c>
      <c r="F786" s="31">
        <v>102</v>
      </c>
      <c r="G786" s="31">
        <v>96.5</v>
      </c>
      <c r="H786" s="31">
        <v>99.5</v>
      </c>
      <c r="I786" s="31">
        <v>107</v>
      </c>
      <c r="J786" s="31">
        <v>106</v>
      </c>
      <c r="K786" s="31">
        <v>103.5</v>
      </c>
      <c r="L786" s="31">
        <v>109</v>
      </c>
      <c r="M786" s="31">
        <v>93.5</v>
      </c>
      <c r="N786" s="31">
        <v>116.5</v>
      </c>
      <c r="O786" s="31">
        <v>102</v>
      </c>
      <c r="P786" s="31">
        <v>104</v>
      </c>
      <c r="Q786" s="31">
        <v>105</v>
      </c>
      <c r="R786" s="31">
        <v>116</v>
      </c>
      <c r="S786" s="31">
        <v>1372.5</v>
      </c>
      <c r="T786" s="31"/>
      <c r="U786" s="31">
        <v>17</v>
      </c>
      <c r="V786" s="31">
        <v>67.5</v>
      </c>
      <c r="W786" s="31">
        <v>107</v>
      </c>
      <c r="X786" s="31">
        <v>89</v>
      </c>
      <c r="Y786" s="31">
        <v>100.5</v>
      </c>
      <c r="Z786" s="31">
        <v>108</v>
      </c>
      <c r="AA786" s="31">
        <v>116</v>
      </c>
      <c r="AB786" s="31">
        <v>110</v>
      </c>
      <c r="AC786" s="31">
        <v>115</v>
      </c>
      <c r="AD786" s="31">
        <v>101.5</v>
      </c>
      <c r="AE786" s="31">
        <v>122.5</v>
      </c>
      <c r="AF786" s="31">
        <v>100.5</v>
      </c>
      <c r="AG786" s="31">
        <v>103.5</v>
      </c>
      <c r="AH786" s="31">
        <v>102.5</v>
      </c>
      <c r="AI786" s="31">
        <v>1360.5</v>
      </c>
      <c r="AJ786" s="31"/>
      <c r="AK786" s="31">
        <v>19.5</v>
      </c>
      <c r="AL786" s="31">
        <v>91.5</v>
      </c>
      <c r="AM786" s="31">
        <v>72.5</v>
      </c>
      <c r="AN786" s="31">
        <v>107</v>
      </c>
      <c r="AO786" s="31">
        <v>94.5</v>
      </c>
      <c r="AP786" s="31">
        <v>101.5</v>
      </c>
      <c r="AQ786" s="31">
        <v>119</v>
      </c>
      <c r="AR786" s="31">
        <v>122</v>
      </c>
      <c r="AS786" s="31">
        <v>101.5</v>
      </c>
      <c r="AT786" s="31">
        <v>115</v>
      </c>
      <c r="AU786" s="31">
        <v>94.5</v>
      </c>
      <c r="AV786" s="31">
        <v>118</v>
      </c>
      <c r="AW786" s="31">
        <v>91.5</v>
      </c>
      <c r="AX786" s="31">
        <v>98.5</v>
      </c>
      <c r="AY786" s="31">
        <v>1346.5</v>
      </c>
      <c r="AZ786" s="31"/>
      <c r="BA786" s="31">
        <v>16.16</v>
      </c>
      <c r="BB786" s="31">
        <v>87</v>
      </c>
      <c r="BC786" s="31">
        <v>92</v>
      </c>
      <c r="BD786" s="31">
        <v>98.5</v>
      </c>
      <c r="BE786" s="31">
        <v>100.66</v>
      </c>
      <c r="BF786" s="31"/>
      <c r="BG786">
        <v>9974</v>
      </c>
      <c r="BJ786" s="30">
        <f t="shared" si="79"/>
        <v>1360.5</v>
      </c>
      <c r="BK786" s="30">
        <f t="shared" si="80"/>
        <v>1343.5</v>
      </c>
      <c r="BL786" s="30">
        <f t="shared" si="81"/>
        <v>1327</v>
      </c>
      <c r="BN786" s="30">
        <f t="shared" si="82"/>
        <v>0</v>
      </c>
      <c r="BO786" s="30">
        <f t="shared" si="83"/>
        <v>0</v>
      </c>
      <c r="BP786" s="30">
        <f t="shared" si="84"/>
        <v>0</v>
      </c>
    </row>
    <row r="787" spans="1:68" x14ac:dyDescent="0.35">
      <c r="A787" s="26" t="s">
        <v>1637</v>
      </c>
      <c r="B787" t="s">
        <v>2557</v>
      </c>
      <c r="C787" s="25" t="s">
        <v>10</v>
      </c>
      <c r="E787" s="31">
        <v>11.25</v>
      </c>
      <c r="F787" s="31">
        <v>115</v>
      </c>
      <c r="G787" s="31">
        <v>108.5</v>
      </c>
      <c r="H787" s="31">
        <v>93</v>
      </c>
      <c r="I787" s="31">
        <v>119.5</v>
      </c>
      <c r="J787" s="31">
        <v>130</v>
      </c>
      <c r="K787" s="31">
        <v>127</v>
      </c>
      <c r="L787" s="31">
        <v>98.5</v>
      </c>
      <c r="M787" s="31">
        <v>131.5</v>
      </c>
      <c r="N787" s="31">
        <v>117.5</v>
      </c>
      <c r="O787" s="31">
        <v>122.5</v>
      </c>
      <c r="P787" s="31">
        <v>100</v>
      </c>
      <c r="Q787" s="31">
        <v>113</v>
      </c>
      <c r="R787" s="31">
        <v>129.5</v>
      </c>
      <c r="S787" s="31">
        <v>1516.75</v>
      </c>
      <c r="T787" s="31"/>
      <c r="U787" s="31">
        <v>10.25</v>
      </c>
      <c r="V787" s="31">
        <v>87.5</v>
      </c>
      <c r="W787" s="31">
        <v>117</v>
      </c>
      <c r="X787" s="31">
        <v>111</v>
      </c>
      <c r="Y787" s="31">
        <v>95.5</v>
      </c>
      <c r="Z787" s="31">
        <v>120</v>
      </c>
      <c r="AA787" s="31">
        <v>128.5</v>
      </c>
      <c r="AB787" s="31">
        <v>128</v>
      </c>
      <c r="AC787" s="31">
        <v>103</v>
      </c>
      <c r="AD787" s="31">
        <v>137</v>
      </c>
      <c r="AE787" s="31">
        <v>113.5</v>
      </c>
      <c r="AF787" s="31">
        <v>122</v>
      </c>
      <c r="AG787" s="31">
        <v>98</v>
      </c>
      <c r="AH787" s="31">
        <v>113.5</v>
      </c>
      <c r="AI787" s="31">
        <v>1484.75</v>
      </c>
      <c r="AJ787" s="31"/>
      <c r="AK787" s="31">
        <v>10</v>
      </c>
      <c r="AL787" s="31">
        <v>103.5</v>
      </c>
      <c r="AM787" s="31">
        <v>91.5</v>
      </c>
      <c r="AN787" s="31">
        <v>121</v>
      </c>
      <c r="AO787" s="31">
        <v>112</v>
      </c>
      <c r="AP787" s="31">
        <v>99.5</v>
      </c>
      <c r="AQ787" s="31">
        <v>121</v>
      </c>
      <c r="AR787" s="31">
        <v>128.5</v>
      </c>
      <c r="AS787" s="31">
        <v>130.5</v>
      </c>
      <c r="AT787" s="31">
        <v>106</v>
      </c>
      <c r="AU787" s="31">
        <v>145</v>
      </c>
      <c r="AV787" s="31">
        <v>114.5</v>
      </c>
      <c r="AW787" s="31">
        <v>121</v>
      </c>
      <c r="AX787" s="31">
        <v>93.5</v>
      </c>
      <c r="AY787" s="31">
        <v>1497.5</v>
      </c>
      <c r="AZ787" s="31"/>
      <c r="BA787" s="31">
        <v>10.5</v>
      </c>
      <c r="BB787" s="31">
        <v>102</v>
      </c>
      <c r="BC787" s="31">
        <v>105.66</v>
      </c>
      <c r="BD787" s="31">
        <v>108.33</v>
      </c>
      <c r="BE787" s="31">
        <v>109</v>
      </c>
      <c r="BF787" s="31"/>
      <c r="BG787">
        <v>2032</v>
      </c>
      <c r="BJ787" s="30">
        <f t="shared" si="79"/>
        <v>1505.5</v>
      </c>
      <c r="BK787" s="30">
        <f t="shared" si="80"/>
        <v>1474.5</v>
      </c>
      <c r="BL787" s="30">
        <f t="shared" si="81"/>
        <v>1487.5</v>
      </c>
      <c r="BN787" s="30">
        <f t="shared" si="82"/>
        <v>0</v>
      </c>
      <c r="BO787" s="30">
        <f t="shared" si="83"/>
        <v>0</v>
      </c>
      <c r="BP787" s="30">
        <f t="shared" si="84"/>
        <v>0</v>
      </c>
    </row>
    <row r="788" spans="1:68" x14ac:dyDescent="0.35">
      <c r="A788" s="26" t="s">
        <v>1639</v>
      </c>
      <c r="B788" t="s">
        <v>2548</v>
      </c>
      <c r="C788" s="25" t="s">
        <v>10</v>
      </c>
      <c r="E788" s="31">
        <v>6.5</v>
      </c>
      <c r="F788" s="31">
        <v>77.5</v>
      </c>
      <c r="G788" s="31">
        <v>50</v>
      </c>
      <c r="H788" s="31">
        <v>80</v>
      </c>
      <c r="I788" s="31">
        <v>63</v>
      </c>
      <c r="J788" s="31">
        <v>73</v>
      </c>
      <c r="K788" s="31">
        <v>57.5</v>
      </c>
      <c r="L788" s="31">
        <v>59</v>
      </c>
      <c r="M788" s="31">
        <v>68</v>
      </c>
      <c r="N788" s="31">
        <v>80.5</v>
      </c>
      <c r="O788" s="31">
        <v>56.5</v>
      </c>
      <c r="P788" s="31">
        <v>75</v>
      </c>
      <c r="Q788" s="31">
        <v>67.5</v>
      </c>
      <c r="R788" s="31">
        <v>58.5</v>
      </c>
      <c r="S788" s="31">
        <v>872.5</v>
      </c>
      <c r="T788" s="31"/>
      <c r="U788" s="31">
        <v>6.75</v>
      </c>
      <c r="V788" s="31">
        <v>71</v>
      </c>
      <c r="W788" s="31">
        <v>69</v>
      </c>
      <c r="X788" s="31">
        <v>48</v>
      </c>
      <c r="Y788" s="31">
        <v>78</v>
      </c>
      <c r="Z788" s="31">
        <v>65</v>
      </c>
      <c r="AA788" s="31">
        <v>70</v>
      </c>
      <c r="AB788" s="31">
        <v>64.5</v>
      </c>
      <c r="AC788" s="31">
        <v>60</v>
      </c>
      <c r="AD788" s="31">
        <v>72</v>
      </c>
      <c r="AE788" s="31">
        <v>84.5</v>
      </c>
      <c r="AF788" s="31">
        <v>55.5</v>
      </c>
      <c r="AG788" s="31">
        <v>75</v>
      </c>
      <c r="AH788" s="31">
        <v>64.5</v>
      </c>
      <c r="AI788" s="31">
        <v>883.75</v>
      </c>
      <c r="AJ788" s="31"/>
      <c r="AK788" s="31">
        <v>6.75</v>
      </c>
      <c r="AL788" s="31">
        <v>68.5</v>
      </c>
      <c r="AM788" s="31">
        <v>61.5</v>
      </c>
      <c r="AN788" s="31">
        <v>66</v>
      </c>
      <c r="AO788" s="31">
        <v>48</v>
      </c>
      <c r="AP788" s="31">
        <v>78.5</v>
      </c>
      <c r="AQ788" s="31">
        <v>63.5</v>
      </c>
      <c r="AR788" s="31">
        <v>70</v>
      </c>
      <c r="AS788" s="31">
        <v>64.5</v>
      </c>
      <c r="AT788" s="31">
        <v>57.5</v>
      </c>
      <c r="AU788" s="31">
        <v>72</v>
      </c>
      <c r="AV788" s="31">
        <v>80.5</v>
      </c>
      <c r="AW788" s="31">
        <v>59.5</v>
      </c>
      <c r="AX788" s="31">
        <v>73.5</v>
      </c>
      <c r="AY788" s="31">
        <v>870.25</v>
      </c>
      <c r="AZ788" s="31"/>
      <c r="BA788" s="31">
        <v>6.66</v>
      </c>
      <c r="BB788" s="31">
        <v>72.33</v>
      </c>
      <c r="BC788" s="31">
        <v>60.16</v>
      </c>
      <c r="BD788" s="31">
        <v>64.66</v>
      </c>
      <c r="BE788" s="31">
        <v>63</v>
      </c>
      <c r="BF788" s="31"/>
      <c r="BG788">
        <v>10990</v>
      </c>
      <c r="BJ788" s="30">
        <f t="shared" si="79"/>
        <v>866</v>
      </c>
      <c r="BK788" s="30">
        <f t="shared" si="80"/>
        <v>877</v>
      </c>
      <c r="BL788" s="30">
        <f t="shared" si="81"/>
        <v>863.5</v>
      </c>
      <c r="BN788" s="30">
        <f t="shared" si="82"/>
        <v>0</v>
      </c>
      <c r="BO788" s="30">
        <f t="shared" si="83"/>
        <v>0</v>
      </c>
      <c r="BP788" s="30">
        <f t="shared" si="84"/>
        <v>0</v>
      </c>
    </row>
    <row r="789" spans="1:68" x14ac:dyDescent="0.35">
      <c r="A789" s="26" t="s">
        <v>1641</v>
      </c>
      <c r="B789" t="s">
        <v>2538</v>
      </c>
      <c r="C789" s="25" t="s">
        <v>10</v>
      </c>
      <c r="E789" s="31">
        <v>172.75</v>
      </c>
      <c r="F789" s="31">
        <v>1002.5</v>
      </c>
      <c r="G789" s="31">
        <v>1024.5</v>
      </c>
      <c r="H789" s="31">
        <v>1006</v>
      </c>
      <c r="I789" s="31">
        <v>1012.5</v>
      </c>
      <c r="J789" s="31">
        <v>1072</v>
      </c>
      <c r="K789" s="31">
        <v>1082</v>
      </c>
      <c r="L789" s="31">
        <v>1021</v>
      </c>
      <c r="M789" s="31">
        <v>1105</v>
      </c>
      <c r="N789" s="31">
        <v>987.5</v>
      </c>
      <c r="O789" s="31">
        <v>1145</v>
      </c>
      <c r="P789" s="31">
        <v>974</v>
      </c>
      <c r="Q789" s="31">
        <v>949.5</v>
      </c>
      <c r="R789" s="31">
        <v>797</v>
      </c>
      <c r="S789" s="31">
        <v>13351.25</v>
      </c>
      <c r="T789" s="31"/>
      <c r="U789" s="31">
        <v>152.25</v>
      </c>
      <c r="V789" s="31">
        <v>1014</v>
      </c>
      <c r="W789" s="31">
        <v>989.5</v>
      </c>
      <c r="X789" s="31">
        <v>998.5</v>
      </c>
      <c r="Y789" s="31">
        <v>981</v>
      </c>
      <c r="Z789" s="31">
        <v>1001.5</v>
      </c>
      <c r="AA789" s="31">
        <v>1051</v>
      </c>
      <c r="AB789" s="31">
        <v>1015</v>
      </c>
      <c r="AC789" s="31">
        <v>1001.5</v>
      </c>
      <c r="AD789" s="31">
        <v>1067</v>
      </c>
      <c r="AE789" s="31">
        <v>1160.5</v>
      </c>
      <c r="AF789" s="31">
        <v>991.5</v>
      </c>
      <c r="AG789" s="31">
        <v>845.5</v>
      </c>
      <c r="AH789" s="31">
        <v>787.5</v>
      </c>
      <c r="AI789" s="31">
        <v>13056.25</v>
      </c>
      <c r="AJ789" s="31"/>
      <c r="AK789" s="31">
        <v>146.25</v>
      </c>
      <c r="AL789" s="31">
        <v>998</v>
      </c>
      <c r="AM789" s="31">
        <v>1006</v>
      </c>
      <c r="AN789" s="31">
        <v>973.5</v>
      </c>
      <c r="AO789" s="31">
        <v>982</v>
      </c>
      <c r="AP789" s="31">
        <v>966</v>
      </c>
      <c r="AQ789" s="31">
        <v>989.5</v>
      </c>
      <c r="AR789" s="31">
        <v>1028</v>
      </c>
      <c r="AS789" s="31">
        <v>999.5</v>
      </c>
      <c r="AT789" s="31">
        <v>1000</v>
      </c>
      <c r="AU789" s="31">
        <v>1205</v>
      </c>
      <c r="AV789" s="31">
        <v>948</v>
      </c>
      <c r="AW789" s="31">
        <v>889.5</v>
      </c>
      <c r="AX789" s="31">
        <v>680</v>
      </c>
      <c r="AY789" s="31">
        <v>12811.25</v>
      </c>
      <c r="AZ789" s="31"/>
      <c r="BA789" s="31">
        <v>157.08000000000001</v>
      </c>
      <c r="BB789" s="31">
        <v>1004.83</v>
      </c>
      <c r="BC789" s="31">
        <v>1006.66</v>
      </c>
      <c r="BD789" s="31">
        <v>992.66</v>
      </c>
      <c r="BE789" s="31">
        <v>991.83</v>
      </c>
      <c r="BF789" s="31"/>
      <c r="BG789">
        <v>632</v>
      </c>
      <c r="BJ789" s="30">
        <f t="shared" si="79"/>
        <v>13178.5</v>
      </c>
      <c r="BK789" s="30">
        <f t="shared" si="80"/>
        <v>12904</v>
      </c>
      <c r="BL789" s="30">
        <f t="shared" si="81"/>
        <v>12665</v>
      </c>
      <c r="BN789" s="30">
        <f t="shared" si="82"/>
        <v>0</v>
      </c>
      <c r="BO789" s="30">
        <f t="shared" si="83"/>
        <v>0</v>
      </c>
      <c r="BP789" s="30">
        <f t="shared" si="84"/>
        <v>0</v>
      </c>
    </row>
    <row r="790" spans="1:68" x14ac:dyDescent="0.35">
      <c r="A790" s="26" t="s">
        <v>1644</v>
      </c>
      <c r="B790" t="s">
        <v>2527</v>
      </c>
      <c r="C790" s="25" t="s">
        <v>10</v>
      </c>
      <c r="E790" s="31">
        <v>11</v>
      </c>
      <c r="F790" s="31">
        <v>69.5</v>
      </c>
      <c r="G790" s="31">
        <v>66.5</v>
      </c>
      <c r="H790" s="31">
        <v>73.5</v>
      </c>
      <c r="I790" s="31">
        <v>53.5</v>
      </c>
      <c r="J790" s="31">
        <v>60.5</v>
      </c>
      <c r="K790" s="31">
        <v>65</v>
      </c>
      <c r="L790" s="31">
        <v>68.5</v>
      </c>
      <c r="M790" s="31">
        <v>76</v>
      </c>
      <c r="N790" s="31">
        <v>65</v>
      </c>
      <c r="O790" s="31">
        <v>80.5</v>
      </c>
      <c r="P790" s="31">
        <v>71</v>
      </c>
      <c r="Q790" s="31">
        <v>63</v>
      </c>
      <c r="R790" s="31">
        <v>66.5</v>
      </c>
      <c r="S790" s="31">
        <v>890</v>
      </c>
      <c r="T790" s="31"/>
      <c r="U790" s="31">
        <v>11.75</v>
      </c>
      <c r="V790" s="31">
        <v>60.5</v>
      </c>
      <c r="W790" s="31">
        <v>67.5</v>
      </c>
      <c r="X790" s="31">
        <v>66</v>
      </c>
      <c r="Y790" s="31">
        <v>72.5</v>
      </c>
      <c r="Z790" s="31">
        <v>50</v>
      </c>
      <c r="AA790" s="31">
        <v>58.5</v>
      </c>
      <c r="AB790" s="31">
        <v>61.5</v>
      </c>
      <c r="AC790" s="31">
        <v>73.5</v>
      </c>
      <c r="AD790" s="31">
        <v>76.5</v>
      </c>
      <c r="AE790" s="31">
        <v>69</v>
      </c>
      <c r="AF790" s="31">
        <v>76</v>
      </c>
      <c r="AG790" s="31">
        <v>67.5</v>
      </c>
      <c r="AH790" s="31">
        <v>61</v>
      </c>
      <c r="AI790" s="31">
        <v>871.75</v>
      </c>
      <c r="AJ790" s="31"/>
      <c r="AK790" s="31">
        <v>13.5</v>
      </c>
      <c r="AL790" s="31">
        <v>57</v>
      </c>
      <c r="AM790" s="31">
        <v>54.5</v>
      </c>
      <c r="AN790" s="31">
        <v>61</v>
      </c>
      <c r="AO790" s="31">
        <v>63.5</v>
      </c>
      <c r="AP790" s="31">
        <v>70</v>
      </c>
      <c r="AQ790" s="31">
        <v>48.5</v>
      </c>
      <c r="AR790" s="31">
        <v>60</v>
      </c>
      <c r="AS790" s="31">
        <v>61.5</v>
      </c>
      <c r="AT790" s="31">
        <v>76.5</v>
      </c>
      <c r="AU790" s="31">
        <v>76</v>
      </c>
      <c r="AV790" s="31">
        <v>65</v>
      </c>
      <c r="AW790" s="31">
        <v>71</v>
      </c>
      <c r="AX790" s="31">
        <v>68.5</v>
      </c>
      <c r="AY790" s="31">
        <v>846.5</v>
      </c>
      <c r="AZ790" s="31"/>
      <c r="BA790" s="31">
        <v>12.08</v>
      </c>
      <c r="BB790" s="31">
        <v>62.33</v>
      </c>
      <c r="BC790" s="31">
        <v>62.83</v>
      </c>
      <c r="BD790" s="31">
        <v>66.83</v>
      </c>
      <c r="BE790" s="31">
        <v>63.16</v>
      </c>
      <c r="BF790" s="31"/>
      <c r="BG790">
        <v>5721</v>
      </c>
      <c r="BJ790" s="30">
        <f t="shared" si="79"/>
        <v>879</v>
      </c>
      <c r="BK790" s="30">
        <f t="shared" si="80"/>
        <v>860</v>
      </c>
      <c r="BL790" s="30">
        <f t="shared" si="81"/>
        <v>833</v>
      </c>
      <c r="BN790" s="30">
        <f t="shared" si="82"/>
        <v>0</v>
      </c>
      <c r="BO790" s="30">
        <f t="shared" si="83"/>
        <v>0</v>
      </c>
      <c r="BP790" s="30">
        <f t="shared" si="84"/>
        <v>0</v>
      </c>
    </row>
    <row r="791" spans="1:68" x14ac:dyDescent="0.35">
      <c r="A791" s="26" t="s">
        <v>1647</v>
      </c>
      <c r="B791" t="s">
        <v>2518</v>
      </c>
      <c r="C791" s="25" t="s">
        <v>10</v>
      </c>
      <c r="E791" s="31">
        <v>9.75</v>
      </c>
      <c r="F791" s="31">
        <v>47.5</v>
      </c>
      <c r="G791" s="31">
        <v>45</v>
      </c>
      <c r="H791" s="31">
        <v>53.5</v>
      </c>
      <c r="I791" s="31">
        <v>48.5</v>
      </c>
      <c r="J791" s="31">
        <v>47</v>
      </c>
      <c r="K791" s="31">
        <v>46</v>
      </c>
      <c r="L791" s="31">
        <v>58.5</v>
      </c>
      <c r="M791" s="31">
        <v>49</v>
      </c>
      <c r="N791" s="31">
        <v>53</v>
      </c>
      <c r="O791" s="31">
        <v>50.5</v>
      </c>
      <c r="P791" s="31">
        <v>39.5</v>
      </c>
      <c r="Q791" s="31">
        <v>49</v>
      </c>
      <c r="R791" s="31">
        <v>52.5</v>
      </c>
      <c r="S791" s="31">
        <v>649.25</v>
      </c>
      <c r="T791" s="31"/>
      <c r="U791" s="31">
        <v>7.5</v>
      </c>
      <c r="V791" s="31">
        <v>40.5</v>
      </c>
      <c r="W791" s="31">
        <v>46.5</v>
      </c>
      <c r="X791" s="31">
        <v>45.5</v>
      </c>
      <c r="Y791" s="31">
        <v>55.5</v>
      </c>
      <c r="Z791" s="31">
        <v>51</v>
      </c>
      <c r="AA791" s="31">
        <v>50.5</v>
      </c>
      <c r="AB791" s="31">
        <v>48.5</v>
      </c>
      <c r="AC791" s="31">
        <v>60</v>
      </c>
      <c r="AD791" s="31">
        <v>43</v>
      </c>
      <c r="AE791" s="31">
        <v>55.5</v>
      </c>
      <c r="AF791" s="31">
        <v>47.5</v>
      </c>
      <c r="AG791" s="31">
        <v>37.5</v>
      </c>
      <c r="AH791" s="31">
        <v>41.5</v>
      </c>
      <c r="AI791" s="31">
        <v>630.5</v>
      </c>
      <c r="AJ791" s="31"/>
      <c r="AK791" s="31">
        <v>8.5</v>
      </c>
      <c r="AL791" s="31">
        <v>42</v>
      </c>
      <c r="AM791" s="31">
        <v>42.5</v>
      </c>
      <c r="AN791" s="31">
        <v>49</v>
      </c>
      <c r="AO791" s="31">
        <v>50</v>
      </c>
      <c r="AP791" s="31">
        <v>54</v>
      </c>
      <c r="AQ791" s="31">
        <v>48</v>
      </c>
      <c r="AR791" s="31">
        <v>50</v>
      </c>
      <c r="AS791" s="31">
        <v>45.5</v>
      </c>
      <c r="AT791" s="31">
        <v>55.5</v>
      </c>
      <c r="AU791" s="31">
        <v>46</v>
      </c>
      <c r="AV791" s="31">
        <v>53</v>
      </c>
      <c r="AW791" s="31">
        <v>44.5</v>
      </c>
      <c r="AX791" s="31">
        <v>40.5</v>
      </c>
      <c r="AY791" s="31">
        <v>629</v>
      </c>
      <c r="AZ791" s="31"/>
      <c r="BA791" s="31">
        <v>8.58</v>
      </c>
      <c r="BB791" s="31">
        <v>43.33</v>
      </c>
      <c r="BC791" s="31">
        <v>44.66</v>
      </c>
      <c r="BD791" s="31">
        <v>49.33</v>
      </c>
      <c r="BE791" s="31">
        <v>51.33</v>
      </c>
      <c r="BF791" s="31"/>
      <c r="BG791">
        <v>11913</v>
      </c>
      <c r="BJ791" s="30">
        <f t="shared" si="79"/>
        <v>639.5</v>
      </c>
      <c r="BK791" s="30">
        <f t="shared" si="80"/>
        <v>623</v>
      </c>
      <c r="BL791" s="30">
        <f t="shared" si="81"/>
        <v>620.5</v>
      </c>
      <c r="BN791" s="30">
        <f t="shared" si="82"/>
        <v>0</v>
      </c>
      <c r="BO791" s="30">
        <f t="shared" si="83"/>
        <v>0</v>
      </c>
      <c r="BP791" s="30">
        <f t="shared" si="84"/>
        <v>0</v>
      </c>
    </row>
    <row r="792" spans="1:68" x14ac:dyDescent="0.35">
      <c r="A792" s="26" t="s">
        <v>1649</v>
      </c>
      <c r="B792" t="s">
        <v>2508</v>
      </c>
      <c r="C792" s="25" t="s">
        <v>10</v>
      </c>
      <c r="E792" s="31">
        <v>11.75</v>
      </c>
      <c r="F792" s="31">
        <v>44.5</v>
      </c>
      <c r="G792" s="31">
        <v>71</v>
      </c>
      <c r="H792" s="31">
        <v>51</v>
      </c>
      <c r="I792" s="31">
        <v>65.5</v>
      </c>
      <c r="J792" s="31">
        <v>54.5</v>
      </c>
      <c r="K792" s="31">
        <v>59.5</v>
      </c>
      <c r="L792" s="31">
        <v>78</v>
      </c>
      <c r="M792" s="31">
        <v>62</v>
      </c>
      <c r="N792" s="31">
        <v>100</v>
      </c>
      <c r="O792" s="31">
        <v>86</v>
      </c>
      <c r="P792" s="31">
        <v>78</v>
      </c>
      <c r="Q792" s="31">
        <v>64.5</v>
      </c>
      <c r="R792" s="31">
        <v>67</v>
      </c>
      <c r="S792" s="31">
        <v>893.25</v>
      </c>
      <c r="T792" s="31"/>
      <c r="U792" s="31">
        <v>8.25</v>
      </c>
      <c r="V792" s="31">
        <v>68.75</v>
      </c>
      <c r="W792" s="31">
        <v>45</v>
      </c>
      <c r="X792" s="31">
        <v>63</v>
      </c>
      <c r="Y792" s="31">
        <v>51.5</v>
      </c>
      <c r="Z792" s="31">
        <v>66</v>
      </c>
      <c r="AA792" s="31">
        <v>53.5</v>
      </c>
      <c r="AB792" s="31">
        <v>64</v>
      </c>
      <c r="AC792" s="31">
        <v>71</v>
      </c>
      <c r="AD792" s="31">
        <v>60.5</v>
      </c>
      <c r="AE792" s="31">
        <v>99</v>
      </c>
      <c r="AF792" s="31">
        <v>82.5</v>
      </c>
      <c r="AG792" s="31">
        <v>73.5</v>
      </c>
      <c r="AH792" s="31">
        <v>64.5</v>
      </c>
      <c r="AI792" s="31">
        <v>871</v>
      </c>
      <c r="AJ792" s="31"/>
      <c r="AK792" s="31">
        <v>5.75</v>
      </c>
      <c r="AL792" s="31">
        <v>61</v>
      </c>
      <c r="AM792" s="31">
        <v>74.5</v>
      </c>
      <c r="AN792" s="31">
        <v>47</v>
      </c>
      <c r="AO792" s="31">
        <v>66</v>
      </c>
      <c r="AP792" s="31">
        <v>49.5</v>
      </c>
      <c r="AQ792" s="31">
        <v>65.5</v>
      </c>
      <c r="AR792" s="31">
        <v>56</v>
      </c>
      <c r="AS792" s="31">
        <v>62</v>
      </c>
      <c r="AT792" s="31">
        <v>71</v>
      </c>
      <c r="AU792" s="31">
        <v>61.5</v>
      </c>
      <c r="AV792" s="31">
        <v>94.5</v>
      </c>
      <c r="AW792" s="31">
        <v>76</v>
      </c>
      <c r="AX792" s="31">
        <v>65.5</v>
      </c>
      <c r="AY792" s="31">
        <v>855.75</v>
      </c>
      <c r="AZ792" s="31"/>
      <c r="BA792" s="31">
        <v>8.58</v>
      </c>
      <c r="BB792" s="31">
        <v>58.08</v>
      </c>
      <c r="BC792" s="31">
        <v>63.5</v>
      </c>
      <c r="BD792" s="31">
        <v>53.66</v>
      </c>
      <c r="BE792" s="31">
        <v>61</v>
      </c>
      <c r="BF792" s="31"/>
      <c r="BG792">
        <v>8327</v>
      </c>
      <c r="BJ792" s="30">
        <f t="shared" si="79"/>
        <v>881.5</v>
      </c>
      <c r="BK792" s="30">
        <f t="shared" si="80"/>
        <v>862.75</v>
      </c>
      <c r="BL792" s="30">
        <f t="shared" si="81"/>
        <v>850</v>
      </c>
      <c r="BN792" s="30">
        <f t="shared" si="82"/>
        <v>0</v>
      </c>
      <c r="BO792" s="30">
        <f t="shared" si="83"/>
        <v>0</v>
      </c>
      <c r="BP792" s="30">
        <f t="shared" si="84"/>
        <v>0</v>
      </c>
    </row>
    <row r="793" spans="1:68" x14ac:dyDescent="0.35">
      <c r="A793" s="26" t="s">
        <v>1651</v>
      </c>
      <c r="B793" t="s">
        <v>2497</v>
      </c>
      <c r="C793" s="25" t="s">
        <v>108</v>
      </c>
      <c r="E793" s="31">
        <v>15</v>
      </c>
      <c r="F793" s="31">
        <v>77</v>
      </c>
      <c r="G793" s="31">
        <v>77.5</v>
      </c>
      <c r="H793" s="31">
        <v>73.5</v>
      </c>
      <c r="I793" s="31">
        <v>83.5</v>
      </c>
      <c r="J793" s="31">
        <v>68</v>
      </c>
      <c r="K793" s="31">
        <v>92.5</v>
      </c>
      <c r="L793" s="31">
        <v>94.5</v>
      </c>
      <c r="M793" s="31">
        <v>73.5</v>
      </c>
      <c r="N793" s="31">
        <v>83.5</v>
      </c>
      <c r="O793" s="31">
        <v>0</v>
      </c>
      <c r="P793" s="31">
        <v>0</v>
      </c>
      <c r="Q793" s="31">
        <v>0</v>
      </c>
      <c r="R793" s="31">
        <v>0</v>
      </c>
      <c r="S793" s="31">
        <v>738.5</v>
      </c>
      <c r="T793" s="31"/>
      <c r="U793" s="31">
        <v>12.25</v>
      </c>
      <c r="V793" s="31">
        <v>71.5</v>
      </c>
      <c r="W793" s="31">
        <v>71.5</v>
      </c>
      <c r="X793" s="31">
        <v>70.5</v>
      </c>
      <c r="Y793" s="31">
        <v>72</v>
      </c>
      <c r="Z793" s="31">
        <v>83.5</v>
      </c>
      <c r="AA793" s="31">
        <v>66.5</v>
      </c>
      <c r="AB793" s="31">
        <v>85</v>
      </c>
      <c r="AC793" s="31">
        <v>94</v>
      </c>
      <c r="AD793" s="31">
        <v>71.5</v>
      </c>
      <c r="AE793" s="31">
        <v>0</v>
      </c>
      <c r="AF793" s="31">
        <v>0</v>
      </c>
      <c r="AG793" s="31">
        <v>0</v>
      </c>
      <c r="AH793" s="31">
        <v>0</v>
      </c>
      <c r="AI793" s="31">
        <v>698.25</v>
      </c>
      <c r="AJ793" s="31"/>
      <c r="AK793" s="31">
        <v>11.75</v>
      </c>
      <c r="AL793" s="31">
        <v>74.5</v>
      </c>
      <c r="AM793" s="31">
        <v>69</v>
      </c>
      <c r="AN793" s="31">
        <v>68</v>
      </c>
      <c r="AO793" s="31">
        <v>73</v>
      </c>
      <c r="AP793" s="31">
        <v>74</v>
      </c>
      <c r="AQ793" s="31">
        <v>78</v>
      </c>
      <c r="AR793" s="31">
        <v>72</v>
      </c>
      <c r="AS793" s="31">
        <v>76</v>
      </c>
      <c r="AT793" s="31">
        <v>95.5</v>
      </c>
      <c r="AU793" s="31">
        <v>0</v>
      </c>
      <c r="AV793" s="31">
        <v>0</v>
      </c>
      <c r="AW793" s="31">
        <v>0</v>
      </c>
      <c r="AX793" s="31">
        <v>0</v>
      </c>
      <c r="AY793" s="31">
        <v>691.75</v>
      </c>
      <c r="AZ793" s="31"/>
      <c r="BA793" s="31">
        <v>13</v>
      </c>
      <c r="BB793" s="31">
        <v>74.33</v>
      </c>
      <c r="BC793" s="31">
        <v>72.66</v>
      </c>
      <c r="BD793" s="31">
        <v>70.66</v>
      </c>
      <c r="BE793" s="31">
        <v>76.16</v>
      </c>
      <c r="BF793" s="31"/>
      <c r="BG793">
        <v>11498</v>
      </c>
      <c r="BJ793" s="30">
        <f t="shared" si="79"/>
        <v>723.5</v>
      </c>
      <c r="BK793" s="30">
        <f t="shared" si="80"/>
        <v>686</v>
      </c>
      <c r="BL793" s="30">
        <f t="shared" si="81"/>
        <v>680</v>
      </c>
      <c r="BN793" s="30">
        <f t="shared" si="82"/>
        <v>0</v>
      </c>
      <c r="BO793" s="30">
        <f t="shared" si="83"/>
        <v>0</v>
      </c>
      <c r="BP793" s="30">
        <f t="shared" si="84"/>
        <v>0</v>
      </c>
    </row>
    <row r="794" spans="1:68" x14ac:dyDescent="0.35">
      <c r="A794" s="26" t="s">
        <v>1653</v>
      </c>
      <c r="B794" t="s">
        <v>2489</v>
      </c>
      <c r="C794" s="25" t="s">
        <v>108</v>
      </c>
      <c r="E794" s="31">
        <v>14.25</v>
      </c>
      <c r="F794" s="31">
        <v>147</v>
      </c>
      <c r="G794" s="31">
        <v>176</v>
      </c>
      <c r="H794" s="31">
        <v>137.5</v>
      </c>
      <c r="I794" s="31">
        <v>158</v>
      </c>
      <c r="J794" s="31">
        <v>167</v>
      </c>
      <c r="K794" s="31">
        <v>150</v>
      </c>
      <c r="L794" s="31">
        <v>142.5</v>
      </c>
      <c r="M794" s="31">
        <v>121</v>
      </c>
      <c r="N794" s="31">
        <v>146</v>
      </c>
      <c r="O794" s="31">
        <v>0</v>
      </c>
      <c r="P794" s="31">
        <v>0</v>
      </c>
      <c r="Q794" s="31">
        <v>0</v>
      </c>
      <c r="R794" s="31">
        <v>0</v>
      </c>
      <c r="S794" s="31">
        <v>1359.25</v>
      </c>
      <c r="T794" s="31"/>
      <c r="U794" s="31">
        <v>17</v>
      </c>
      <c r="V794" s="31">
        <v>125</v>
      </c>
      <c r="W794" s="31">
        <v>146.5</v>
      </c>
      <c r="X794" s="31">
        <v>184.5</v>
      </c>
      <c r="Y794" s="31">
        <v>141.5</v>
      </c>
      <c r="Z794" s="31">
        <v>157</v>
      </c>
      <c r="AA794" s="31">
        <v>176.5</v>
      </c>
      <c r="AB794" s="31">
        <v>156.5</v>
      </c>
      <c r="AC794" s="31">
        <v>145.5</v>
      </c>
      <c r="AD794" s="31">
        <v>128</v>
      </c>
      <c r="AE794" s="31">
        <v>0</v>
      </c>
      <c r="AF794" s="31">
        <v>0</v>
      </c>
      <c r="AG794" s="31">
        <v>0</v>
      </c>
      <c r="AH794" s="31">
        <v>0</v>
      </c>
      <c r="AI794" s="31">
        <v>1378</v>
      </c>
      <c r="AJ794" s="31"/>
      <c r="AK794" s="31">
        <v>22</v>
      </c>
      <c r="AL794" s="31">
        <v>156</v>
      </c>
      <c r="AM794" s="31">
        <v>132.5</v>
      </c>
      <c r="AN794" s="31">
        <v>142.5</v>
      </c>
      <c r="AO794" s="31">
        <v>179.5</v>
      </c>
      <c r="AP794" s="31">
        <v>136.5</v>
      </c>
      <c r="AQ794" s="31">
        <v>160</v>
      </c>
      <c r="AR794" s="31">
        <v>172</v>
      </c>
      <c r="AS794" s="31">
        <v>153.5</v>
      </c>
      <c r="AT794" s="31">
        <v>145</v>
      </c>
      <c r="AU794" s="31">
        <v>0</v>
      </c>
      <c r="AV794" s="31">
        <v>0</v>
      </c>
      <c r="AW794" s="31">
        <v>0</v>
      </c>
      <c r="AX794" s="31">
        <v>0</v>
      </c>
      <c r="AY794" s="31">
        <v>1399.5</v>
      </c>
      <c r="AZ794" s="31"/>
      <c r="BA794" s="31">
        <v>17.75</v>
      </c>
      <c r="BB794" s="31">
        <v>142.66</v>
      </c>
      <c r="BC794" s="31">
        <v>151.66</v>
      </c>
      <c r="BD794" s="31">
        <v>154.83000000000001</v>
      </c>
      <c r="BE794" s="31">
        <v>159.66</v>
      </c>
      <c r="BF794" s="31"/>
      <c r="BG794">
        <v>4284</v>
      </c>
      <c r="BJ794" s="30">
        <f t="shared" si="79"/>
        <v>1345</v>
      </c>
      <c r="BK794" s="30">
        <f t="shared" si="80"/>
        <v>1361</v>
      </c>
      <c r="BL794" s="30">
        <f t="shared" si="81"/>
        <v>1377.5</v>
      </c>
      <c r="BN794" s="30">
        <f t="shared" si="82"/>
        <v>0</v>
      </c>
      <c r="BO794" s="30">
        <f t="shared" si="83"/>
        <v>0</v>
      </c>
      <c r="BP794" s="30">
        <f t="shared" si="84"/>
        <v>0</v>
      </c>
    </row>
    <row r="795" spans="1:68" x14ac:dyDescent="0.35">
      <c r="A795" s="26" t="s">
        <v>1655</v>
      </c>
      <c r="B795" t="s">
        <v>2481</v>
      </c>
      <c r="C795" s="25" t="s">
        <v>108</v>
      </c>
      <c r="E795" s="31">
        <v>6.5</v>
      </c>
      <c r="F795" s="31">
        <v>96.5</v>
      </c>
      <c r="G795" s="31">
        <v>92</v>
      </c>
      <c r="H795" s="31">
        <v>88</v>
      </c>
      <c r="I795" s="31">
        <v>84.5</v>
      </c>
      <c r="J795" s="31">
        <v>121.5</v>
      </c>
      <c r="K795" s="31">
        <v>111.5</v>
      </c>
      <c r="L795" s="31">
        <v>126</v>
      </c>
      <c r="M795" s="31">
        <v>116.5</v>
      </c>
      <c r="N795" s="31">
        <v>126</v>
      </c>
      <c r="O795" s="31">
        <v>0</v>
      </c>
      <c r="P795" s="31">
        <v>0</v>
      </c>
      <c r="Q795" s="31">
        <v>0</v>
      </c>
      <c r="R795" s="31">
        <v>0</v>
      </c>
      <c r="S795" s="31">
        <v>969</v>
      </c>
      <c r="T795" s="31"/>
      <c r="U795" s="31">
        <v>6.25</v>
      </c>
      <c r="V795" s="31">
        <v>75</v>
      </c>
      <c r="W795" s="31">
        <v>95</v>
      </c>
      <c r="X795" s="31">
        <v>94.5</v>
      </c>
      <c r="Y795" s="31">
        <v>82.5</v>
      </c>
      <c r="Z795" s="31">
        <v>86.5</v>
      </c>
      <c r="AA795" s="31">
        <v>122</v>
      </c>
      <c r="AB795" s="31">
        <v>118</v>
      </c>
      <c r="AC795" s="31">
        <v>126.5</v>
      </c>
      <c r="AD795" s="31">
        <v>117</v>
      </c>
      <c r="AE795" s="31">
        <v>0</v>
      </c>
      <c r="AF795" s="31">
        <v>0</v>
      </c>
      <c r="AG795" s="31">
        <v>0</v>
      </c>
      <c r="AH795" s="31">
        <v>0</v>
      </c>
      <c r="AI795" s="31">
        <v>923.25</v>
      </c>
      <c r="AJ795" s="31"/>
      <c r="AK795" s="31">
        <v>7.5</v>
      </c>
      <c r="AL795" s="31">
        <v>96.5</v>
      </c>
      <c r="AM795" s="31">
        <v>79</v>
      </c>
      <c r="AN795" s="31">
        <v>101</v>
      </c>
      <c r="AO795" s="31">
        <v>95</v>
      </c>
      <c r="AP795" s="31">
        <v>82.5</v>
      </c>
      <c r="AQ795" s="31">
        <v>88.5</v>
      </c>
      <c r="AR795" s="31">
        <v>120.5</v>
      </c>
      <c r="AS795" s="31">
        <v>117</v>
      </c>
      <c r="AT795" s="31">
        <v>123.5</v>
      </c>
      <c r="AU795" s="31">
        <v>0</v>
      </c>
      <c r="AV795" s="31">
        <v>0</v>
      </c>
      <c r="AW795" s="31">
        <v>0</v>
      </c>
      <c r="AX795" s="31">
        <v>0</v>
      </c>
      <c r="AY795" s="31">
        <v>911</v>
      </c>
      <c r="AZ795" s="31"/>
      <c r="BA795" s="31">
        <v>6.75</v>
      </c>
      <c r="BB795" s="31">
        <v>89.33</v>
      </c>
      <c r="BC795" s="31">
        <v>88.66</v>
      </c>
      <c r="BD795" s="31">
        <v>94.5</v>
      </c>
      <c r="BE795" s="31">
        <v>87.33</v>
      </c>
      <c r="BF795" s="31"/>
      <c r="BG795">
        <v>10601</v>
      </c>
      <c r="BJ795" s="30">
        <f t="shared" si="79"/>
        <v>962.5</v>
      </c>
      <c r="BK795" s="30">
        <f t="shared" si="80"/>
        <v>917</v>
      </c>
      <c r="BL795" s="30">
        <f t="shared" si="81"/>
        <v>903.5</v>
      </c>
      <c r="BN795" s="30">
        <f t="shared" si="82"/>
        <v>0</v>
      </c>
      <c r="BO795" s="30">
        <f t="shared" si="83"/>
        <v>0</v>
      </c>
      <c r="BP795" s="30">
        <f t="shared" si="84"/>
        <v>0</v>
      </c>
    </row>
    <row r="796" spans="1:68" x14ac:dyDescent="0.35">
      <c r="A796" s="26" t="s">
        <v>1657</v>
      </c>
      <c r="B796" t="s">
        <v>2473</v>
      </c>
      <c r="C796" s="25" t="s">
        <v>108</v>
      </c>
      <c r="E796" s="31">
        <v>5.75</v>
      </c>
      <c r="F796" s="31">
        <v>72.5</v>
      </c>
      <c r="G796" s="31">
        <v>62</v>
      </c>
      <c r="H796" s="31">
        <v>58.5</v>
      </c>
      <c r="I796" s="31">
        <v>58.5</v>
      </c>
      <c r="J796" s="31">
        <v>55.5</v>
      </c>
      <c r="K796" s="31">
        <v>67.5</v>
      </c>
      <c r="L796" s="31">
        <v>58.5</v>
      </c>
      <c r="M796" s="31">
        <v>75</v>
      </c>
      <c r="N796" s="31">
        <v>66</v>
      </c>
      <c r="O796" s="31">
        <v>0</v>
      </c>
      <c r="P796" s="31">
        <v>0</v>
      </c>
      <c r="Q796" s="31">
        <v>0</v>
      </c>
      <c r="R796" s="31">
        <v>0</v>
      </c>
      <c r="S796" s="31">
        <v>579.75</v>
      </c>
      <c r="T796" s="31"/>
      <c r="U796" s="31">
        <v>7.75</v>
      </c>
      <c r="V796" s="31">
        <v>56.5</v>
      </c>
      <c r="W796" s="31">
        <v>72.5</v>
      </c>
      <c r="X796" s="31">
        <v>57.5</v>
      </c>
      <c r="Y796" s="31">
        <v>60.5</v>
      </c>
      <c r="Z796" s="31">
        <v>57</v>
      </c>
      <c r="AA796" s="31">
        <v>62</v>
      </c>
      <c r="AB796" s="31">
        <v>61.5</v>
      </c>
      <c r="AC796" s="31">
        <v>64</v>
      </c>
      <c r="AD796" s="31">
        <v>67.5</v>
      </c>
      <c r="AE796" s="31">
        <v>0</v>
      </c>
      <c r="AF796" s="31">
        <v>0</v>
      </c>
      <c r="AG796" s="31">
        <v>0</v>
      </c>
      <c r="AH796" s="31">
        <v>0</v>
      </c>
      <c r="AI796" s="31">
        <v>566.75</v>
      </c>
      <c r="AJ796" s="31"/>
      <c r="AK796" s="31">
        <v>9.25</v>
      </c>
      <c r="AL796" s="31">
        <v>54.5</v>
      </c>
      <c r="AM796" s="31">
        <v>55.5</v>
      </c>
      <c r="AN796" s="31">
        <v>62</v>
      </c>
      <c r="AO796" s="31">
        <v>62</v>
      </c>
      <c r="AP796" s="31">
        <v>57.5</v>
      </c>
      <c r="AQ796" s="31">
        <v>56.5</v>
      </c>
      <c r="AR796" s="31">
        <v>56</v>
      </c>
      <c r="AS796" s="31">
        <v>54</v>
      </c>
      <c r="AT796" s="31">
        <v>59</v>
      </c>
      <c r="AU796" s="31">
        <v>0</v>
      </c>
      <c r="AV796" s="31">
        <v>0</v>
      </c>
      <c r="AW796" s="31">
        <v>0</v>
      </c>
      <c r="AX796" s="31">
        <v>0</v>
      </c>
      <c r="AY796" s="31">
        <v>526.25</v>
      </c>
      <c r="AZ796" s="31"/>
      <c r="BA796" s="31">
        <v>7.58</v>
      </c>
      <c r="BB796" s="31">
        <v>61.16</v>
      </c>
      <c r="BC796" s="31">
        <v>63.33</v>
      </c>
      <c r="BD796" s="31">
        <v>59.33</v>
      </c>
      <c r="BE796" s="31">
        <v>60.33</v>
      </c>
      <c r="BF796" s="31"/>
      <c r="BG796">
        <v>9112</v>
      </c>
      <c r="BJ796" s="30">
        <f t="shared" si="79"/>
        <v>574</v>
      </c>
      <c r="BK796" s="30">
        <f t="shared" si="80"/>
        <v>559</v>
      </c>
      <c r="BL796" s="30">
        <f t="shared" si="81"/>
        <v>517</v>
      </c>
      <c r="BN796" s="30">
        <f t="shared" si="82"/>
        <v>0</v>
      </c>
      <c r="BO796" s="30">
        <f t="shared" si="83"/>
        <v>0</v>
      </c>
      <c r="BP796" s="30">
        <f t="shared" si="84"/>
        <v>0</v>
      </c>
    </row>
    <row r="797" spans="1:68" x14ac:dyDescent="0.35">
      <c r="A797" s="26" t="s">
        <v>1659</v>
      </c>
      <c r="B797" t="s">
        <v>2464</v>
      </c>
      <c r="C797" s="25" t="s">
        <v>108</v>
      </c>
      <c r="E797" s="31">
        <v>2</v>
      </c>
      <c r="F797" s="31">
        <v>18</v>
      </c>
      <c r="G797" s="31">
        <v>9.5</v>
      </c>
      <c r="H797" s="31">
        <v>18.5</v>
      </c>
      <c r="I797" s="31">
        <v>18</v>
      </c>
      <c r="J797" s="31">
        <v>15.5</v>
      </c>
      <c r="K797" s="31">
        <v>26</v>
      </c>
      <c r="L797" s="31">
        <v>20.5</v>
      </c>
      <c r="M797" s="31">
        <v>13.5</v>
      </c>
      <c r="N797" s="31">
        <v>13</v>
      </c>
      <c r="O797" s="31">
        <v>0</v>
      </c>
      <c r="P797" s="31">
        <v>0</v>
      </c>
      <c r="Q797" s="31">
        <v>0</v>
      </c>
      <c r="R797" s="31">
        <v>0</v>
      </c>
      <c r="S797" s="31">
        <v>154.5</v>
      </c>
      <c r="T797" s="31"/>
      <c r="U797" s="31">
        <v>1.75</v>
      </c>
      <c r="V797" s="31">
        <v>23.5</v>
      </c>
      <c r="W797" s="31">
        <v>16.5</v>
      </c>
      <c r="X797" s="31">
        <v>11.5</v>
      </c>
      <c r="Y797" s="31">
        <v>18.5</v>
      </c>
      <c r="Z797" s="31">
        <v>17</v>
      </c>
      <c r="AA797" s="31">
        <v>18.5</v>
      </c>
      <c r="AB797" s="31">
        <v>20</v>
      </c>
      <c r="AC797" s="31">
        <v>23</v>
      </c>
      <c r="AD797" s="31">
        <v>13</v>
      </c>
      <c r="AE797" s="31">
        <v>0</v>
      </c>
      <c r="AF797" s="31">
        <v>0</v>
      </c>
      <c r="AG797" s="31">
        <v>0</v>
      </c>
      <c r="AH797" s="31">
        <v>0</v>
      </c>
      <c r="AI797" s="31">
        <v>163.25</v>
      </c>
      <c r="AJ797" s="31"/>
      <c r="AK797" s="31">
        <v>2.25</v>
      </c>
      <c r="AL797" s="31">
        <v>23</v>
      </c>
      <c r="AM797" s="31">
        <v>21</v>
      </c>
      <c r="AN797" s="31">
        <v>18</v>
      </c>
      <c r="AO797" s="31">
        <v>12.5</v>
      </c>
      <c r="AP797" s="31">
        <v>19.5</v>
      </c>
      <c r="AQ797" s="31">
        <v>16</v>
      </c>
      <c r="AR797" s="31">
        <v>18</v>
      </c>
      <c r="AS797" s="31">
        <v>20</v>
      </c>
      <c r="AT797" s="31">
        <v>24.5</v>
      </c>
      <c r="AU797" s="31">
        <v>0</v>
      </c>
      <c r="AV797" s="31">
        <v>0</v>
      </c>
      <c r="AW797" s="31">
        <v>0</v>
      </c>
      <c r="AX797" s="31">
        <v>0</v>
      </c>
      <c r="AY797" s="31">
        <v>174.75</v>
      </c>
      <c r="AZ797" s="31"/>
      <c r="BA797" s="31">
        <v>2</v>
      </c>
      <c r="BB797" s="31">
        <v>21.5</v>
      </c>
      <c r="BC797" s="31">
        <v>15.66</v>
      </c>
      <c r="BD797" s="31">
        <v>16</v>
      </c>
      <c r="BE797" s="31">
        <v>16.329999999999998</v>
      </c>
      <c r="BF797" s="31"/>
      <c r="BG797">
        <v>8939</v>
      </c>
      <c r="BJ797" s="30">
        <f t="shared" si="79"/>
        <v>152.5</v>
      </c>
      <c r="BK797" s="30">
        <f t="shared" si="80"/>
        <v>161.5</v>
      </c>
      <c r="BL797" s="30">
        <f t="shared" si="81"/>
        <v>172.5</v>
      </c>
      <c r="BN797" s="30">
        <f t="shared" si="82"/>
        <v>0</v>
      </c>
      <c r="BO797" s="30">
        <f t="shared" si="83"/>
        <v>0</v>
      </c>
      <c r="BP797" s="30">
        <f t="shared" si="84"/>
        <v>0</v>
      </c>
    </row>
    <row r="798" spans="1:68" x14ac:dyDescent="0.35">
      <c r="A798" s="26" t="s">
        <v>1661</v>
      </c>
      <c r="B798" t="s">
        <v>2456</v>
      </c>
      <c r="C798" s="25" t="s">
        <v>108</v>
      </c>
      <c r="E798" s="31">
        <v>22.75</v>
      </c>
      <c r="F798" s="31">
        <v>155</v>
      </c>
      <c r="G798" s="31">
        <v>179.5</v>
      </c>
      <c r="H798" s="31">
        <v>140.5</v>
      </c>
      <c r="I798" s="31">
        <v>142</v>
      </c>
      <c r="J798" s="31">
        <v>190</v>
      </c>
      <c r="K798" s="31">
        <v>170</v>
      </c>
      <c r="L798" s="31">
        <v>195.5</v>
      </c>
      <c r="M798" s="31">
        <v>187.5</v>
      </c>
      <c r="N798" s="31">
        <v>197.5</v>
      </c>
      <c r="O798" s="31">
        <v>0</v>
      </c>
      <c r="P798" s="31">
        <v>0</v>
      </c>
      <c r="Q798" s="31">
        <v>0</v>
      </c>
      <c r="R798" s="31">
        <v>0</v>
      </c>
      <c r="S798" s="31">
        <v>1580.25</v>
      </c>
      <c r="T798" s="31"/>
      <c r="U798" s="31">
        <v>22</v>
      </c>
      <c r="V798" s="31">
        <v>164.5</v>
      </c>
      <c r="W798" s="31">
        <v>157</v>
      </c>
      <c r="X798" s="31">
        <v>163</v>
      </c>
      <c r="Y798" s="31">
        <v>142</v>
      </c>
      <c r="Z798" s="31">
        <v>139.5</v>
      </c>
      <c r="AA798" s="31">
        <v>195</v>
      </c>
      <c r="AB798" s="31">
        <v>156</v>
      </c>
      <c r="AC798" s="31">
        <v>206.5</v>
      </c>
      <c r="AD798" s="31">
        <v>180.5</v>
      </c>
      <c r="AE798" s="31">
        <v>0</v>
      </c>
      <c r="AF798" s="31">
        <v>0</v>
      </c>
      <c r="AG798" s="31">
        <v>0</v>
      </c>
      <c r="AH798" s="31">
        <v>0</v>
      </c>
      <c r="AI798" s="31">
        <v>1526</v>
      </c>
      <c r="AJ798" s="31"/>
      <c r="AK798" s="31">
        <v>20.75</v>
      </c>
      <c r="AL798" s="31">
        <v>154.5</v>
      </c>
      <c r="AM798" s="31">
        <v>158</v>
      </c>
      <c r="AN798" s="31">
        <v>149</v>
      </c>
      <c r="AO798" s="31">
        <v>160.5</v>
      </c>
      <c r="AP798" s="31">
        <v>143.5</v>
      </c>
      <c r="AQ798" s="31">
        <v>146</v>
      </c>
      <c r="AR798" s="31">
        <v>200.5</v>
      </c>
      <c r="AS798" s="31">
        <v>166</v>
      </c>
      <c r="AT798" s="31">
        <v>199.5</v>
      </c>
      <c r="AU798" s="31">
        <v>0</v>
      </c>
      <c r="AV798" s="31">
        <v>0</v>
      </c>
      <c r="AW798" s="31">
        <v>0</v>
      </c>
      <c r="AX798" s="31">
        <v>0</v>
      </c>
      <c r="AY798" s="31">
        <v>1498.25</v>
      </c>
      <c r="AZ798" s="31"/>
      <c r="BA798" s="31">
        <v>21.83</v>
      </c>
      <c r="BB798" s="31">
        <v>158</v>
      </c>
      <c r="BC798" s="31">
        <v>164.83</v>
      </c>
      <c r="BD798" s="31">
        <v>150.83000000000001</v>
      </c>
      <c r="BE798" s="31">
        <v>148.16</v>
      </c>
      <c r="BF798" s="31"/>
      <c r="BG798">
        <v>9</v>
      </c>
      <c r="BJ798" s="30">
        <f t="shared" si="79"/>
        <v>1557.5</v>
      </c>
      <c r="BK798" s="30">
        <f t="shared" si="80"/>
        <v>1504</v>
      </c>
      <c r="BL798" s="30">
        <f t="shared" si="81"/>
        <v>1477.5</v>
      </c>
      <c r="BN798" s="30">
        <f t="shared" si="82"/>
        <v>0</v>
      </c>
      <c r="BO798" s="30">
        <f t="shared" si="83"/>
        <v>0</v>
      </c>
      <c r="BP798" s="30">
        <f t="shared" si="84"/>
        <v>0</v>
      </c>
    </row>
    <row r="799" spans="1:68" x14ac:dyDescent="0.35">
      <c r="A799" s="26" t="s">
        <v>1663</v>
      </c>
      <c r="B799" t="s">
        <v>2448</v>
      </c>
      <c r="C799" s="25" t="s">
        <v>108</v>
      </c>
      <c r="E799" s="31">
        <v>1.25</v>
      </c>
      <c r="F799" s="31">
        <v>16.5</v>
      </c>
      <c r="G799" s="31">
        <v>16.5</v>
      </c>
      <c r="H799" s="31">
        <v>36.5</v>
      </c>
      <c r="I799" s="31">
        <v>25</v>
      </c>
      <c r="J799" s="31">
        <v>17</v>
      </c>
      <c r="K799" s="31">
        <v>25</v>
      </c>
      <c r="L799" s="31">
        <v>25.5</v>
      </c>
      <c r="M799" s="31">
        <v>25.5</v>
      </c>
      <c r="N799" s="31">
        <v>20</v>
      </c>
      <c r="O799" s="31">
        <v>0</v>
      </c>
      <c r="P799" s="31">
        <v>0</v>
      </c>
      <c r="Q799" s="31">
        <v>0</v>
      </c>
      <c r="R799" s="31">
        <v>0</v>
      </c>
      <c r="S799" s="31">
        <v>208.75</v>
      </c>
      <c r="T799" s="31"/>
      <c r="U799" s="31">
        <v>0.5</v>
      </c>
      <c r="V799" s="31">
        <v>15.5</v>
      </c>
      <c r="W799" s="31">
        <v>12</v>
      </c>
      <c r="X799" s="31">
        <v>17.5</v>
      </c>
      <c r="Y799" s="31">
        <v>36</v>
      </c>
      <c r="Z799" s="31">
        <v>24.5</v>
      </c>
      <c r="AA799" s="31">
        <v>18</v>
      </c>
      <c r="AB799" s="31">
        <v>22</v>
      </c>
      <c r="AC799" s="31">
        <v>28</v>
      </c>
      <c r="AD799" s="31">
        <v>25</v>
      </c>
      <c r="AE799" s="31">
        <v>0</v>
      </c>
      <c r="AF799" s="31">
        <v>0</v>
      </c>
      <c r="AG799" s="31">
        <v>0</v>
      </c>
      <c r="AH799" s="31">
        <v>0</v>
      </c>
      <c r="AI799" s="31">
        <v>199</v>
      </c>
      <c r="AJ799" s="31"/>
      <c r="AK799" s="31">
        <v>1.5</v>
      </c>
      <c r="AL799" s="31">
        <v>15.5</v>
      </c>
      <c r="AM799" s="31">
        <v>14</v>
      </c>
      <c r="AN799" s="31">
        <v>16.5</v>
      </c>
      <c r="AO799" s="31">
        <v>16</v>
      </c>
      <c r="AP799" s="31">
        <v>29.5</v>
      </c>
      <c r="AQ799" s="31">
        <v>19.5</v>
      </c>
      <c r="AR799" s="31">
        <v>12.5</v>
      </c>
      <c r="AS799" s="31">
        <v>22.5</v>
      </c>
      <c r="AT799" s="31">
        <v>23.5</v>
      </c>
      <c r="AU799" s="31">
        <v>0</v>
      </c>
      <c r="AV799" s="31">
        <v>0</v>
      </c>
      <c r="AW799" s="31">
        <v>0</v>
      </c>
      <c r="AX799" s="31">
        <v>0</v>
      </c>
      <c r="AY799" s="31">
        <v>171</v>
      </c>
      <c r="AZ799" s="31"/>
      <c r="BA799" s="31">
        <v>1.08</v>
      </c>
      <c r="BB799" s="31">
        <v>15.83</v>
      </c>
      <c r="BC799" s="31">
        <v>14.16</v>
      </c>
      <c r="BD799" s="31">
        <v>23.5</v>
      </c>
      <c r="BE799" s="31">
        <v>25.66</v>
      </c>
      <c r="BF799" s="31"/>
      <c r="BG799">
        <v>5734</v>
      </c>
      <c r="BJ799" s="30">
        <f t="shared" si="79"/>
        <v>207.5</v>
      </c>
      <c r="BK799" s="30">
        <f t="shared" si="80"/>
        <v>198.5</v>
      </c>
      <c r="BL799" s="30">
        <f t="shared" si="81"/>
        <v>169.5</v>
      </c>
      <c r="BN799" s="30">
        <f t="shared" si="82"/>
        <v>0</v>
      </c>
      <c r="BO799" s="30">
        <f t="shared" si="83"/>
        <v>0</v>
      </c>
      <c r="BP799" s="30">
        <f t="shared" si="84"/>
        <v>0</v>
      </c>
    </row>
    <row r="800" spans="1:68" x14ac:dyDescent="0.35">
      <c r="A800" s="26" t="s">
        <v>1665</v>
      </c>
      <c r="B800" t="s">
        <v>2440</v>
      </c>
      <c r="C800" s="25" t="s">
        <v>108</v>
      </c>
      <c r="E800" s="31">
        <v>7.75</v>
      </c>
      <c r="F800" s="31">
        <v>57</v>
      </c>
      <c r="G800" s="31">
        <v>53.5</v>
      </c>
      <c r="H800" s="31">
        <v>51</v>
      </c>
      <c r="I800" s="31">
        <v>46</v>
      </c>
      <c r="J800" s="31">
        <v>64</v>
      </c>
      <c r="K800" s="31">
        <v>52</v>
      </c>
      <c r="L800" s="31">
        <v>62</v>
      </c>
      <c r="M800" s="31">
        <v>56.5</v>
      </c>
      <c r="N800" s="31">
        <v>70</v>
      </c>
      <c r="O800" s="31">
        <v>0</v>
      </c>
      <c r="P800" s="31">
        <v>0</v>
      </c>
      <c r="Q800" s="31">
        <v>0</v>
      </c>
      <c r="R800" s="31">
        <v>0</v>
      </c>
      <c r="S800" s="31">
        <v>519.75</v>
      </c>
      <c r="T800" s="31"/>
      <c r="U800" s="31">
        <v>6</v>
      </c>
      <c r="V800" s="31">
        <v>54.5</v>
      </c>
      <c r="W800" s="31">
        <v>49</v>
      </c>
      <c r="X800" s="31">
        <v>59</v>
      </c>
      <c r="Y800" s="31">
        <v>48.5</v>
      </c>
      <c r="Z800" s="31">
        <v>45.5</v>
      </c>
      <c r="AA800" s="31">
        <v>59.5</v>
      </c>
      <c r="AB800" s="31">
        <v>49.5</v>
      </c>
      <c r="AC800" s="31">
        <v>59.5</v>
      </c>
      <c r="AD800" s="31">
        <v>49.5</v>
      </c>
      <c r="AE800" s="31">
        <v>0</v>
      </c>
      <c r="AF800" s="31">
        <v>0</v>
      </c>
      <c r="AG800" s="31">
        <v>0</v>
      </c>
      <c r="AH800" s="31">
        <v>0</v>
      </c>
      <c r="AI800" s="31">
        <v>480.5</v>
      </c>
      <c r="AJ800" s="31"/>
      <c r="AK800" s="31">
        <v>5.75</v>
      </c>
      <c r="AL800" s="31">
        <v>51.5</v>
      </c>
      <c r="AM800" s="31">
        <v>45</v>
      </c>
      <c r="AN800" s="31">
        <v>43</v>
      </c>
      <c r="AO800" s="31">
        <v>54.5</v>
      </c>
      <c r="AP800" s="31">
        <v>47</v>
      </c>
      <c r="AQ800" s="31">
        <v>42</v>
      </c>
      <c r="AR800" s="31">
        <v>54</v>
      </c>
      <c r="AS800" s="31">
        <v>45</v>
      </c>
      <c r="AT800" s="31">
        <v>58</v>
      </c>
      <c r="AU800" s="31">
        <v>0</v>
      </c>
      <c r="AV800" s="31">
        <v>0</v>
      </c>
      <c r="AW800" s="31">
        <v>0</v>
      </c>
      <c r="AX800" s="31">
        <v>0</v>
      </c>
      <c r="AY800" s="31">
        <v>445.75</v>
      </c>
      <c r="AZ800" s="31"/>
      <c r="BA800" s="31">
        <v>6.5</v>
      </c>
      <c r="BB800" s="31">
        <v>54.33</v>
      </c>
      <c r="BC800" s="31">
        <v>49.16</v>
      </c>
      <c r="BD800" s="31">
        <v>51</v>
      </c>
      <c r="BE800" s="31">
        <v>49.66</v>
      </c>
      <c r="BF800" s="31"/>
      <c r="BG800">
        <v>12727</v>
      </c>
      <c r="BJ800" s="30">
        <f t="shared" si="79"/>
        <v>512</v>
      </c>
      <c r="BK800" s="30">
        <f t="shared" si="80"/>
        <v>474.5</v>
      </c>
      <c r="BL800" s="30">
        <f t="shared" si="81"/>
        <v>440</v>
      </c>
      <c r="BN800" s="30">
        <f t="shared" si="82"/>
        <v>0</v>
      </c>
      <c r="BO800" s="30">
        <f t="shared" si="83"/>
        <v>0</v>
      </c>
      <c r="BP800" s="30">
        <f t="shared" si="84"/>
        <v>0</v>
      </c>
    </row>
    <row r="801" spans="1:68" x14ac:dyDescent="0.35">
      <c r="A801" s="26" t="s">
        <v>1667</v>
      </c>
      <c r="B801" t="s">
        <v>2431</v>
      </c>
      <c r="C801" s="25" t="s">
        <v>108</v>
      </c>
      <c r="E801" s="31">
        <v>61.75</v>
      </c>
      <c r="F801" s="31">
        <v>355.5</v>
      </c>
      <c r="G801" s="31">
        <v>365.5</v>
      </c>
      <c r="H801" s="31">
        <v>367</v>
      </c>
      <c r="I801" s="31">
        <v>372</v>
      </c>
      <c r="J801" s="31">
        <v>425.5</v>
      </c>
      <c r="K801" s="31">
        <v>372.5</v>
      </c>
      <c r="L801" s="31">
        <v>415</v>
      </c>
      <c r="M801" s="31">
        <v>365.5</v>
      </c>
      <c r="N801" s="31">
        <v>370.5</v>
      </c>
      <c r="O801" s="31">
        <v>0</v>
      </c>
      <c r="P801" s="31">
        <v>0</v>
      </c>
      <c r="Q801" s="31">
        <v>0</v>
      </c>
      <c r="R801" s="31">
        <v>0</v>
      </c>
      <c r="S801" s="31">
        <v>3470.75</v>
      </c>
      <c r="T801" s="31"/>
      <c r="U801" s="31">
        <v>67</v>
      </c>
      <c r="V801" s="31">
        <v>364.5</v>
      </c>
      <c r="W801" s="31">
        <v>353.5</v>
      </c>
      <c r="X801" s="31">
        <v>374</v>
      </c>
      <c r="Y801" s="31">
        <v>353.5</v>
      </c>
      <c r="Z801" s="31">
        <v>362.5</v>
      </c>
      <c r="AA801" s="31">
        <v>411.5</v>
      </c>
      <c r="AB801" s="31">
        <v>369.5</v>
      </c>
      <c r="AC801" s="31">
        <v>415.5</v>
      </c>
      <c r="AD801" s="31">
        <v>362</v>
      </c>
      <c r="AE801" s="31">
        <v>0</v>
      </c>
      <c r="AF801" s="31">
        <v>0</v>
      </c>
      <c r="AG801" s="31">
        <v>0</v>
      </c>
      <c r="AH801" s="31">
        <v>0</v>
      </c>
      <c r="AI801" s="31">
        <v>3433.5</v>
      </c>
      <c r="AJ801" s="31"/>
      <c r="AK801" s="31">
        <v>60</v>
      </c>
      <c r="AL801" s="31">
        <v>388</v>
      </c>
      <c r="AM801" s="31">
        <v>342</v>
      </c>
      <c r="AN801" s="31">
        <v>332.5</v>
      </c>
      <c r="AO801" s="31">
        <v>358.5</v>
      </c>
      <c r="AP801" s="31">
        <v>357.5</v>
      </c>
      <c r="AQ801" s="31">
        <v>344.5</v>
      </c>
      <c r="AR801" s="31">
        <v>405</v>
      </c>
      <c r="AS801" s="31">
        <v>373.5</v>
      </c>
      <c r="AT801" s="31">
        <v>387</v>
      </c>
      <c r="AU801" s="31">
        <v>0</v>
      </c>
      <c r="AV801" s="31">
        <v>0</v>
      </c>
      <c r="AW801" s="31">
        <v>0</v>
      </c>
      <c r="AX801" s="31">
        <v>0</v>
      </c>
      <c r="AY801" s="31">
        <v>3348.5</v>
      </c>
      <c r="AZ801" s="31"/>
      <c r="BA801" s="31">
        <v>62.91</v>
      </c>
      <c r="BB801" s="31">
        <v>369.33</v>
      </c>
      <c r="BC801" s="31">
        <v>353.66</v>
      </c>
      <c r="BD801" s="31">
        <v>357.83</v>
      </c>
      <c r="BE801" s="31">
        <v>361.33</v>
      </c>
      <c r="BF801" s="31"/>
      <c r="BG801">
        <v>10162</v>
      </c>
      <c r="BJ801" s="30">
        <f t="shared" si="79"/>
        <v>3409</v>
      </c>
      <c r="BK801" s="30">
        <f t="shared" si="80"/>
        <v>3366.5</v>
      </c>
      <c r="BL801" s="30">
        <f t="shared" si="81"/>
        <v>3288.5</v>
      </c>
      <c r="BN801" s="30">
        <f t="shared" si="82"/>
        <v>0</v>
      </c>
      <c r="BO801" s="30">
        <f t="shared" si="83"/>
        <v>0</v>
      </c>
      <c r="BP801" s="30">
        <f t="shared" si="84"/>
        <v>0</v>
      </c>
    </row>
    <row r="802" spans="1:68" x14ac:dyDescent="0.35">
      <c r="A802" s="26" t="s">
        <v>1669</v>
      </c>
      <c r="B802" t="s">
        <v>2424</v>
      </c>
      <c r="C802" s="25" t="s">
        <v>108</v>
      </c>
      <c r="E802" s="31">
        <v>5.25</v>
      </c>
      <c r="F802" s="31">
        <v>20.5</v>
      </c>
      <c r="G802" s="31">
        <v>22.5</v>
      </c>
      <c r="H802" s="31">
        <v>23.5</v>
      </c>
      <c r="I802" s="31">
        <v>23</v>
      </c>
      <c r="J802" s="31">
        <v>26.5</v>
      </c>
      <c r="K802" s="31">
        <v>25.5</v>
      </c>
      <c r="L802" s="31">
        <v>19.5</v>
      </c>
      <c r="M802" s="31">
        <v>24.5</v>
      </c>
      <c r="N802" s="31">
        <v>22.5</v>
      </c>
      <c r="O802" s="31">
        <v>0</v>
      </c>
      <c r="P802" s="31">
        <v>0</v>
      </c>
      <c r="Q802" s="31">
        <v>0</v>
      </c>
      <c r="R802" s="31">
        <v>0</v>
      </c>
      <c r="S802" s="31">
        <v>213.25</v>
      </c>
      <c r="T802" s="31"/>
      <c r="U802" s="31">
        <v>2.75</v>
      </c>
      <c r="V802" s="31">
        <v>16.5</v>
      </c>
      <c r="W802" s="31">
        <v>20.5</v>
      </c>
      <c r="X802" s="31">
        <v>21.5</v>
      </c>
      <c r="Y802" s="31">
        <v>24.5</v>
      </c>
      <c r="Z802" s="31">
        <v>21.5</v>
      </c>
      <c r="AA802" s="31">
        <v>23.5</v>
      </c>
      <c r="AB802" s="31">
        <v>21</v>
      </c>
      <c r="AC802" s="31">
        <v>19</v>
      </c>
      <c r="AD802" s="31">
        <v>26</v>
      </c>
      <c r="AE802" s="31">
        <v>0</v>
      </c>
      <c r="AF802" s="31">
        <v>0</v>
      </c>
      <c r="AG802" s="31">
        <v>0</v>
      </c>
      <c r="AH802" s="31">
        <v>0</v>
      </c>
      <c r="AI802" s="31">
        <v>196.75</v>
      </c>
      <c r="AJ802" s="31"/>
      <c r="AK802" s="31">
        <v>4.75</v>
      </c>
      <c r="AL802" s="31">
        <v>13</v>
      </c>
      <c r="AM802" s="31">
        <v>19.5</v>
      </c>
      <c r="AN802" s="31">
        <v>20.5</v>
      </c>
      <c r="AO802" s="31">
        <v>18.5</v>
      </c>
      <c r="AP802" s="31">
        <v>22</v>
      </c>
      <c r="AQ802" s="31">
        <v>22.5</v>
      </c>
      <c r="AR802" s="31">
        <v>22.5</v>
      </c>
      <c r="AS802" s="31">
        <v>20.5</v>
      </c>
      <c r="AT802" s="31">
        <v>21</v>
      </c>
      <c r="AU802" s="31">
        <v>0</v>
      </c>
      <c r="AV802" s="31">
        <v>0</v>
      </c>
      <c r="AW802" s="31">
        <v>0</v>
      </c>
      <c r="AX802" s="31">
        <v>0</v>
      </c>
      <c r="AY802" s="31">
        <v>184.75</v>
      </c>
      <c r="AZ802" s="31"/>
      <c r="BA802" s="31">
        <v>4.25</v>
      </c>
      <c r="BB802" s="31">
        <v>16.66</v>
      </c>
      <c r="BC802" s="31">
        <v>20.83</v>
      </c>
      <c r="BD802" s="31">
        <v>21.83</v>
      </c>
      <c r="BE802" s="31">
        <v>22</v>
      </c>
      <c r="BF802" s="31"/>
      <c r="BG802">
        <v>10176</v>
      </c>
      <c r="BJ802" s="30">
        <f t="shared" si="79"/>
        <v>208</v>
      </c>
      <c r="BK802" s="30">
        <f t="shared" si="80"/>
        <v>194</v>
      </c>
      <c r="BL802" s="30">
        <f t="shared" si="81"/>
        <v>180</v>
      </c>
      <c r="BN802" s="30">
        <f t="shared" si="82"/>
        <v>0</v>
      </c>
      <c r="BO802" s="30">
        <f t="shared" si="83"/>
        <v>0</v>
      </c>
      <c r="BP802" s="30">
        <f t="shared" si="84"/>
        <v>0</v>
      </c>
    </row>
    <row r="803" spans="1:68" x14ac:dyDescent="0.35">
      <c r="A803" s="26" t="s">
        <v>1671</v>
      </c>
      <c r="B803" t="s">
        <v>2414</v>
      </c>
      <c r="C803" s="25" t="s">
        <v>119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1">
        <v>0</v>
      </c>
      <c r="O803" s="31">
        <v>472.5</v>
      </c>
      <c r="P803" s="31">
        <v>474</v>
      </c>
      <c r="Q803" s="31">
        <v>458</v>
      </c>
      <c r="R803" s="31">
        <v>400.5</v>
      </c>
      <c r="S803" s="31">
        <v>1805</v>
      </c>
      <c r="T803" s="31"/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v>0</v>
      </c>
      <c r="AD803" s="31">
        <v>0</v>
      </c>
      <c r="AE803" s="31">
        <v>500.5</v>
      </c>
      <c r="AF803" s="31">
        <v>466.5</v>
      </c>
      <c r="AG803" s="31">
        <v>411.5</v>
      </c>
      <c r="AH803" s="31">
        <v>434.5</v>
      </c>
      <c r="AI803" s="31">
        <v>1813</v>
      </c>
      <c r="AJ803" s="31"/>
      <c r="AK803" s="31">
        <v>0</v>
      </c>
      <c r="AL803" s="31">
        <v>0</v>
      </c>
      <c r="AM803" s="31">
        <v>0</v>
      </c>
      <c r="AN803" s="31">
        <v>0</v>
      </c>
      <c r="AO803" s="31">
        <v>0</v>
      </c>
      <c r="AP803" s="31">
        <v>0</v>
      </c>
      <c r="AQ803" s="31">
        <v>0</v>
      </c>
      <c r="AR803" s="31">
        <v>0</v>
      </c>
      <c r="AS803" s="31">
        <v>0</v>
      </c>
      <c r="AT803" s="31">
        <v>0</v>
      </c>
      <c r="AU803" s="31">
        <v>467</v>
      </c>
      <c r="AV803" s="31">
        <v>495</v>
      </c>
      <c r="AW803" s="31">
        <v>406.5</v>
      </c>
      <c r="AX803" s="31">
        <v>394.5</v>
      </c>
      <c r="AY803" s="31">
        <v>1763</v>
      </c>
      <c r="AZ803" s="31"/>
      <c r="BA803" s="31">
        <v>0</v>
      </c>
      <c r="BB803" s="31">
        <v>0</v>
      </c>
      <c r="BC803" s="31">
        <v>0</v>
      </c>
      <c r="BD803" s="31">
        <v>0</v>
      </c>
      <c r="BE803" s="31">
        <v>0</v>
      </c>
      <c r="BF803" s="31"/>
      <c r="BG803">
        <v>8920</v>
      </c>
      <c r="BJ803" s="30">
        <f t="shared" si="79"/>
        <v>1805</v>
      </c>
      <c r="BK803" s="30">
        <f t="shared" si="80"/>
        <v>1813</v>
      </c>
      <c r="BL803" s="30">
        <f t="shared" si="81"/>
        <v>1763</v>
      </c>
      <c r="BN803" s="30">
        <f t="shared" si="82"/>
        <v>0</v>
      </c>
      <c r="BO803" s="30">
        <f t="shared" si="83"/>
        <v>0</v>
      </c>
      <c r="BP803" s="30">
        <f t="shared" si="84"/>
        <v>0</v>
      </c>
    </row>
    <row r="804" spans="1:68" x14ac:dyDescent="0.35">
      <c r="A804" s="26" t="s">
        <v>1673</v>
      </c>
      <c r="B804" t="s">
        <v>2405</v>
      </c>
      <c r="C804" s="25" t="s">
        <v>119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338</v>
      </c>
      <c r="P804" s="31">
        <v>361</v>
      </c>
      <c r="Q804" s="31">
        <v>315.5</v>
      </c>
      <c r="R804" s="31">
        <v>314.5</v>
      </c>
      <c r="S804" s="31">
        <v>1329</v>
      </c>
      <c r="T804" s="31"/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v>0</v>
      </c>
      <c r="AD804" s="31">
        <v>0</v>
      </c>
      <c r="AE804" s="31">
        <v>394.5</v>
      </c>
      <c r="AF804" s="31">
        <v>321</v>
      </c>
      <c r="AG804" s="31">
        <v>348</v>
      </c>
      <c r="AH804" s="31">
        <v>304.5</v>
      </c>
      <c r="AI804" s="31">
        <v>1368</v>
      </c>
      <c r="AJ804" s="31"/>
      <c r="AK804" s="31">
        <v>0</v>
      </c>
      <c r="AL804" s="31">
        <v>0</v>
      </c>
      <c r="AM804" s="31">
        <v>0</v>
      </c>
      <c r="AN804" s="31">
        <v>0</v>
      </c>
      <c r="AO804" s="31">
        <v>0</v>
      </c>
      <c r="AP804" s="31">
        <v>0</v>
      </c>
      <c r="AQ804" s="31">
        <v>0</v>
      </c>
      <c r="AR804" s="31">
        <v>0</v>
      </c>
      <c r="AS804" s="31">
        <v>0</v>
      </c>
      <c r="AT804" s="31">
        <v>0</v>
      </c>
      <c r="AU804" s="31">
        <v>353</v>
      </c>
      <c r="AV804" s="31">
        <v>382</v>
      </c>
      <c r="AW804" s="31">
        <v>303.5</v>
      </c>
      <c r="AX804" s="31">
        <v>340</v>
      </c>
      <c r="AY804" s="31">
        <v>1378.5</v>
      </c>
      <c r="AZ804" s="31"/>
      <c r="BA804" s="31">
        <v>0</v>
      </c>
      <c r="BB804" s="31">
        <v>0</v>
      </c>
      <c r="BC804" s="31">
        <v>0</v>
      </c>
      <c r="BD804" s="31">
        <v>0</v>
      </c>
      <c r="BE804" s="31">
        <v>0</v>
      </c>
      <c r="BF804" s="31"/>
      <c r="BG804">
        <v>3534</v>
      </c>
      <c r="BJ804" s="30">
        <f t="shared" si="79"/>
        <v>1329</v>
      </c>
      <c r="BK804" s="30">
        <f t="shared" si="80"/>
        <v>1368</v>
      </c>
      <c r="BL804" s="30">
        <f t="shared" si="81"/>
        <v>1378.5</v>
      </c>
      <c r="BN804" s="30">
        <f t="shared" si="82"/>
        <v>0</v>
      </c>
      <c r="BO804" s="30">
        <f t="shared" si="83"/>
        <v>0</v>
      </c>
      <c r="BP804" s="30">
        <f t="shared" si="84"/>
        <v>0</v>
      </c>
    </row>
    <row r="805" spans="1:68" x14ac:dyDescent="0.35">
      <c r="A805" s="26" t="s">
        <v>1675</v>
      </c>
      <c r="B805" t="s">
        <v>2396</v>
      </c>
      <c r="C805" s="25" t="s">
        <v>119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0</v>
      </c>
      <c r="N805" s="31">
        <v>0</v>
      </c>
      <c r="O805" s="31">
        <v>255</v>
      </c>
      <c r="P805" s="31">
        <v>246.5</v>
      </c>
      <c r="Q805" s="31">
        <v>238.5</v>
      </c>
      <c r="R805" s="31">
        <v>251</v>
      </c>
      <c r="S805" s="31">
        <v>991</v>
      </c>
      <c r="T805" s="31"/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273</v>
      </c>
      <c r="AF805" s="31">
        <v>245.5</v>
      </c>
      <c r="AG805" s="31">
        <v>234.5</v>
      </c>
      <c r="AH805" s="31">
        <v>229.5</v>
      </c>
      <c r="AI805" s="31">
        <v>982.5</v>
      </c>
      <c r="AJ805" s="31"/>
      <c r="AK805" s="31">
        <v>0</v>
      </c>
      <c r="AL805" s="31">
        <v>0</v>
      </c>
      <c r="AM805" s="31">
        <v>0</v>
      </c>
      <c r="AN805" s="31">
        <v>0</v>
      </c>
      <c r="AO805" s="31">
        <v>0</v>
      </c>
      <c r="AP805" s="31">
        <v>0</v>
      </c>
      <c r="AQ805" s="31">
        <v>0</v>
      </c>
      <c r="AR805" s="31">
        <v>0</v>
      </c>
      <c r="AS805" s="31">
        <v>0</v>
      </c>
      <c r="AT805" s="31">
        <v>0</v>
      </c>
      <c r="AU805" s="31">
        <v>270</v>
      </c>
      <c r="AV805" s="31">
        <v>261.5</v>
      </c>
      <c r="AW805" s="31">
        <v>234.5</v>
      </c>
      <c r="AX805" s="31">
        <v>233.5</v>
      </c>
      <c r="AY805" s="31">
        <v>999.5</v>
      </c>
      <c r="AZ805" s="31"/>
      <c r="BA805" s="31">
        <v>0</v>
      </c>
      <c r="BB805" s="31">
        <v>0</v>
      </c>
      <c r="BC805" s="31">
        <v>0</v>
      </c>
      <c r="BD805" s="31">
        <v>0</v>
      </c>
      <c r="BE805" s="31">
        <v>0</v>
      </c>
      <c r="BF805" s="31"/>
      <c r="BG805">
        <v>11638</v>
      </c>
      <c r="BJ805" s="30">
        <f t="shared" si="79"/>
        <v>991</v>
      </c>
      <c r="BK805" s="30">
        <f t="shared" si="80"/>
        <v>982.5</v>
      </c>
      <c r="BL805" s="30">
        <f t="shared" si="81"/>
        <v>999.5</v>
      </c>
      <c r="BN805" s="30">
        <f t="shared" si="82"/>
        <v>0</v>
      </c>
      <c r="BO805" s="30">
        <f t="shared" si="83"/>
        <v>0</v>
      </c>
      <c r="BP805" s="30">
        <f t="shared" si="84"/>
        <v>0</v>
      </c>
    </row>
    <row r="806" spans="1:68" x14ac:dyDescent="0.35">
      <c r="A806" s="26" t="s">
        <v>1677</v>
      </c>
      <c r="B806" t="s">
        <v>2388</v>
      </c>
      <c r="C806" s="25" t="s">
        <v>108</v>
      </c>
      <c r="E806" s="31">
        <v>1</v>
      </c>
      <c r="F806" s="31">
        <v>9</v>
      </c>
      <c r="G806" s="31">
        <v>3.5</v>
      </c>
      <c r="H806" s="31">
        <v>10.5</v>
      </c>
      <c r="I806" s="31">
        <v>9</v>
      </c>
      <c r="J806" s="31">
        <v>9</v>
      </c>
      <c r="K806" s="31">
        <v>6.5</v>
      </c>
      <c r="L806" s="31">
        <v>9</v>
      </c>
      <c r="M806" s="31">
        <v>8.5</v>
      </c>
      <c r="N806" s="31">
        <v>8</v>
      </c>
      <c r="O806" s="31">
        <v>0</v>
      </c>
      <c r="P806" s="31">
        <v>0</v>
      </c>
      <c r="Q806" s="31">
        <v>0</v>
      </c>
      <c r="R806" s="31">
        <v>0</v>
      </c>
      <c r="S806" s="31">
        <v>74</v>
      </c>
      <c r="T806" s="31"/>
      <c r="U806" s="31">
        <v>0</v>
      </c>
      <c r="V806" s="31">
        <v>6</v>
      </c>
      <c r="W806" s="31">
        <v>8</v>
      </c>
      <c r="X806" s="31">
        <v>4.5</v>
      </c>
      <c r="Y806" s="31">
        <v>9</v>
      </c>
      <c r="Z806" s="31">
        <v>8</v>
      </c>
      <c r="AA806" s="31">
        <v>9</v>
      </c>
      <c r="AB806" s="31">
        <v>8</v>
      </c>
      <c r="AC806" s="31">
        <v>10</v>
      </c>
      <c r="AD806" s="31">
        <v>7</v>
      </c>
      <c r="AE806" s="31">
        <v>0</v>
      </c>
      <c r="AF806" s="31">
        <v>0</v>
      </c>
      <c r="AG806" s="31">
        <v>0</v>
      </c>
      <c r="AH806" s="31">
        <v>0</v>
      </c>
      <c r="AI806" s="31">
        <v>69.5</v>
      </c>
      <c r="AJ806" s="31"/>
      <c r="AK806" s="31">
        <v>0</v>
      </c>
      <c r="AL806" s="31">
        <v>4.5</v>
      </c>
      <c r="AM806" s="31">
        <v>6</v>
      </c>
      <c r="AN806" s="31">
        <v>8</v>
      </c>
      <c r="AO806" s="31">
        <v>4.5</v>
      </c>
      <c r="AP806" s="31">
        <v>7</v>
      </c>
      <c r="AQ806" s="31">
        <v>6.5</v>
      </c>
      <c r="AR806" s="31">
        <v>8</v>
      </c>
      <c r="AS806" s="31">
        <v>8</v>
      </c>
      <c r="AT806" s="31">
        <v>8.5</v>
      </c>
      <c r="AU806" s="31">
        <v>0</v>
      </c>
      <c r="AV806" s="31">
        <v>0</v>
      </c>
      <c r="AW806" s="31">
        <v>0</v>
      </c>
      <c r="AX806" s="31">
        <v>0</v>
      </c>
      <c r="AY806" s="31">
        <v>61</v>
      </c>
      <c r="AZ806" s="31"/>
      <c r="BA806" s="31">
        <v>0.33</v>
      </c>
      <c r="BB806" s="31">
        <v>6.5</v>
      </c>
      <c r="BC806" s="31">
        <v>5.83</v>
      </c>
      <c r="BD806" s="31">
        <v>7.66</v>
      </c>
      <c r="BE806" s="31">
        <v>7.5</v>
      </c>
      <c r="BF806" s="31"/>
      <c r="BG806">
        <v>4120</v>
      </c>
      <c r="BJ806" s="30">
        <f t="shared" si="79"/>
        <v>73</v>
      </c>
      <c r="BK806" s="30">
        <f t="shared" si="80"/>
        <v>69.5</v>
      </c>
      <c r="BL806" s="30">
        <f t="shared" si="81"/>
        <v>61</v>
      </c>
      <c r="BN806" s="30">
        <f t="shared" si="82"/>
        <v>0</v>
      </c>
      <c r="BO806" s="30">
        <f t="shared" si="83"/>
        <v>0</v>
      </c>
      <c r="BP806" s="30">
        <f t="shared" si="84"/>
        <v>0</v>
      </c>
    </row>
    <row r="807" spans="1:68" x14ac:dyDescent="0.35">
      <c r="A807" s="26" t="s">
        <v>1679</v>
      </c>
      <c r="B807" t="s">
        <v>2377</v>
      </c>
      <c r="C807" s="25" t="s">
        <v>10</v>
      </c>
      <c r="E807" s="31">
        <v>7.25</v>
      </c>
      <c r="F807" s="31">
        <v>78</v>
      </c>
      <c r="G807" s="31">
        <v>62</v>
      </c>
      <c r="H807" s="31">
        <v>72.5</v>
      </c>
      <c r="I807" s="31">
        <v>84.5</v>
      </c>
      <c r="J807" s="31">
        <v>77</v>
      </c>
      <c r="K807" s="31">
        <v>70</v>
      </c>
      <c r="L807" s="31">
        <v>80.5</v>
      </c>
      <c r="M807" s="31">
        <v>77</v>
      </c>
      <c r="N807" s="31">
        <v>89.5</v>
      </c>
      <c r="O807" s="31">
        <v>90.5</v>
      </c>
      <c r="P807" s="31">
        <v>76</v>
      </c>
      <c r="Q807" s="31">
        <v>97</v>
      </c>
      <c r="R807" s="31">
        <v>83.5</v>
      </c>
      <c r="S807" s="31">
        <v>1045.25</v>
      </c>
      <c r="T807" s="31"/>
      <c r="U807" s="31">
        <v>5.75</v>
      </c>
      <c r="V807" s="31">
        <v>72.5</v>
      </c>
      <c r="W807" s="31">
        <v>79.5</v>
      </c>
      <c r="X807" s="31">
        <v>56.5</v>
      </c>
      <c r="Y807" s="31">
        <v>76.5</v>
      </c>
      <c r="Z807" s="31">
        <v>80</v>
      </c>
      <c r="AA807" s="31">
        <v>76</v>
      </c>
      <c r="AB807" s="31">
        <v>68.5</v>
      </c>
      <c r="AC807" s="31">
        <v>74.5</v>
      </c>
      <c r="AD807" s="31">
        <v>75</v>
      </c>
      <c r="AE807" s="31">
        <v>80</v>
      </c>
      <c r="AF807" s="31">
        <v>88.5</v>
      </c>
      <c r="AG807" s="31">
        <v>73</v>
      </c>
      <c r="AH807" s="31">
        <v>99</v>
      </c>
      <c r="AI807" s="31">
        <v>1005.25</v>
      </c>
      <c r="AJ807" s="31"/>
      <c r="AK807" s="31">
        <v>6.25</v>
      </c>
      <c r="AL807" s="31">
        <v>84.5</v>
      </c>
      <c r="AM807" s="31">
        <v>78</v>
      </c>
      <c r="AN807" s="31">
        <v>76.5</v>
      </c>
      <c r="AO807" s="31">
        <v>61.5</v>
      </c>
      <c r="AP807" s="31">
        <v>76.5</v>
      </c>
      <c r="AQ807" s="31">
        <v>83.5</v>
      </c>
      <c r="AR807" s="31">
        <v>77.5</v>
      </c>
      <c r="AS807" s="31">
        <v>70</v>
      </c>
      <c r="AT807" s="31">
        <v>75.5</v>
      </c>
      <c r="AU807" s="31">
        <v>77</v>
      </c>
      <c r="AV807" s="31">
        <v>80.5</v>
      </c>
      <c r="AW807" s="31">
        <v>86.5</v>
      </c>
      <c r="AX807" s="31">
        <v>82</v>
      </c>
      <c r="AY807" s="31">
        <v>1015.75</v>
      </c>
      <c r="AZ807" s="31"/>
      <c r="BA807" s="31">
        <v>6.41</v>
      </c>
      <c r="BB807" s="31">
        <v>78.33</v>
      </c>
      <c r="BC807" s="31">
        <v>73.16</v>
      </c>
      <c r="BD807" s="31">
        <v>68.5</v>
      </c>
      <c r="BE807" s="31">
        <v>74.16</v>
      </c>
      <c r="BF807" s="31"/>
      <c r="BG807">
        <v>8136</v>
      </c>
      <c r="BJ807" s="30">
        <f t="shared" si="79"/>
        <v>1038</v>
      </c>
      <c r="BK807" s="30">
        <f t="shared" si="80"/>
        <v>999.5</v>
      </c>
      <c r="BL807" s="30">
        <f t="shared" si="81"/>
        <v>1009.5</v>
      </c>
      <c r="BN807" s="30">
        <f t="shared" si="82"/>
        <v>0</v>
      </c>
      <c r="BO807" s="30">
        <f t="shared" si="83"/>
        <v>0</v>
      </c>
      <c r="BP807" s="30">
        <f t="shared" si="84"/>
        <v>0</v>
      </c>
    </row>
    <row r="808" spans="1:68" x14ac:dyDescent="0.35">
      <c r="A808" s="26" t="s">
        <v>1681</v>
      </c>
      <c r="B808" t="s">
        <v>2368</v>
      </c>
      <c r="C808" s="25" t="s">
        <v>10</v>
      </c>
      <c r="E808" s="31">
        <v>6</v>
      </c>
      <c r="F808" s="31">
        <v>69.5</v>
      </c>
      <c r="G808" s="31">
        <v>76</v>
      </c>
      <c r="H808" s="31">
        <v>67.5</v>
      </c>
      <c r="I808" s="31">
        <v>69</v>
      </c>
      <c r="J808" s="31">
        <v>66</v>
      </c>
      <c r="K808" s="31">
        <v>65</v>
      </c>
      <c r="L808" s="31">
        <v>70</v>
      </c>
      <c r="M808" s="31">
        <v>80</v>
      </c>
      <c r="N808" s="31">
        <v>88</v>
      </c>
      <c r="O808" s="31">
        <v>80</v>
      </c>
      <c r="P808" s="31">
        <v>88</v>
      </c>
      <c r="Q808" s="31">
        <v>70.5</v>
      </c>
      <c r="R808" s="31">
        <v>73</v>
      </c>
      <c r="S808" s="31">
        <v>968.5</v>
      </c>
      <c r="T808" s="31"/>
      <c r="U808" s="31">
        <v>5.75</v>
      </c>
      <c r="V808" s="31">
        <v>54</v>
      </c>
      <c r="W808" s="31">
        <v>70</v>
      </c>
      <c r="X808" s="31">
        <v>81</v>
      </c>
      <c r="Y808" s="31">
        <v>68</v>
      </c>
      <c r="Z808" s="31">
        <v>76.5</v>
      </c>
      <c r="AA808" s="31">
        <v>68.5</v>
      </c>
      <c r="AB808" s="31">
        <v>64.5</v>
      </c>
      <c r="AC808" s="31">
        <v>74.5</v>
      </c>
      <c r="AD808" s="31">
        <v>83.5</v>
      </c>
      <c r="AE808" s="31">
        <v>92.5</v>
      </c>
      <c r="AF808" s="31">
        <v>83.5</v>
      </c>
      <c r="AG808" s="31">
        <v>90</v>
      </c>
      <c r="AH808" s="31">
        <v>70.5</v>
      </c>
      <c r="AI808" s="31">
        <v>982.75</v>
      </c>
      <c r="AJ808" s="31"/>
      <c r="AK808" s="31">
        <v>8.5</v>
      </c>
      <c r="AL808" s="31">
        <v>62.5</v>
      </c>
      <c r="AM808" s="31">
        <v>58.5</v>
      </c>
      <c r="AN808" s="31">
        <v>72.5</v>
      </c>
      <c r="AO808" s="31">
        <v>81.5</v>
      </c>
      <c r="AP808" s="31">
        <v>66</v>
      </c>
      <c r="AQ808" s="31">
        <v>82.5</v>
      </c>
      <c r="AR808" s="31">
        <v>69</v>
      </c>
      <c r="AS808" s="31">
        <v>70</v>
      </c>
      <c r="AT808" s="31">
        <v>73.5</v>
      </c>
      <c r="AU808" s="31">
        <v>92</v>
      </c>
      <c r="AV808" s="31">
        <v>93</v>
      </c>
      <c r="AW808" s="31">
        <v>82.5</v>
      </c>
      <c r="AX808" s="31">
        <v>93</v>
      </c>
      <c r="AY808" s="31">
        <v>1005</v>
      </c>
      <c r="AZ808" s="31"/>
      <c r="BA808" s="31">
        <v>6.75</v>
      </c>
      <c r="BB808" s="31">
        <v>62</v>
      </c>
      <c r="BC808" s="31">
        <v>68.16</v>
      </c>
      <c r="BD808" s="31">
        <v>73.66</v>
      </c>
      <c r="BE808" s="31">
        <v>72.83</v>
      </c>
      <c r="BF808" s="31"/>
      <c r="BG808">
        <v>47</v>
      </c>
      <c r="BJ808" s="30">
        <f t="shared" si="79"/>
        <v>962.5</v>
      </c>
      <c r="BK808" s="30">
        <f t="shared" si="80"/>
        <v>977</v>
      </c>
      <c r="BL808" s="30">
        <f t="shared" si="81"/>
        <v>996.5</v>
      </c>
      <c r="BN808" s="30">
        <f t="shared" si="82"/>
        <v>0</v>
      </c>
      <c r="BO808" s="30">
        <f t="shared" si="83"/>
        <v>0</v>
      </c>
      <c r="BP808" s="30">
        <f t="shared" si="84"/>
        <v>0</v>
      </c>
    </row>
    <row r="809" spans="1:68" x14ac:dyDescent="0.35">
      <c r="A809" s="26" t="s">
        <v>1683</v>
      </c>
      <c r="B809" t="s">
        <v>2359</v>
      </c>
      <c r="C809" s="25" t="s">
        <v>10</v>
      </c>
      <c r="E809" s="31">
        <v>7.25</v>
      </c>
      <c r="F809" s="31">
        <v>27</v>
      </c>
      <c r="G809" s="31">
        <v>31</v>
      </c>
      <c r="H809" s="31">
        <v>33</v>
      </c>
      <c r="I809" s="31">
        <v>37.5</v>
      </c>
      <c r="J809" s="31">
        <v>38</v>
      </c>
      <c r="K809" s="31">
        <v>40.5</v>
      </c>
      <c r="L809" s="31">
        <v>33</v>
      </c>
      <c r="M809" s="31">
        <v>37.5</v>
      </c>
      <c r="N809" s="31">
        <v>40.5</v>
      </c>
      <c r="O809" s="31">
        <v>35.5</v>
      </c>
      <c r="P809" s="31">
        <v>29</v>
      </c>
      <c r="Q809" s="31">
        <v>41</v>
      </c>
      <c r="R809" s="31">
        <v>34.5</v>
      </c>
      <c r="S809" s="31">
        <v>465.25</v>
      </c>
      <c r="T809" s="31"/>
      <c r="U809" s="31">
        <v>7.75</v>
      </c>
      <c r="V809" s="31">
        <v>27.5</v>
      </c>
      <c r="W809" s="31">
        <v>31.5</v>
      </c>
      <c r="X809" s="31">
        <v>34</v>
      </c>
      <c r="Y809" s="31">
        <v>34.5</v>
      </c>
      <c r="Z809" s="31">
        <v>38</v>
      </c>
      <c r="AA809" s="31">
        <v>33</v>
      </c>
      <c r="AB809" s="31">
        <v>43.5</v>
      </c>
      <c r="AC809" s="31">
        <v>32.5</v>
      </c>
      <c r="AD809" s="31">
        <v>30</v>
      </c>
      <c r="AE809" s="31">
        <v>45</v>
      </c>
      <c r="AF809" s="31">
        <v>31</v>
      </c>
      <c r="AG809" s="31">
        <v>29.5</v>
      </c>
      <c r="AH809" s="31">
        <v>34.5</v>
      </c>
      <c r="AI809" s="31">
        <v>452.25</v>
      </c>
      <c r="AJ809" s="31"/>
      <c r="AK809" s="31">
        <v>5.5</v>
      </c>
      <c r="AL809" s="31">
        <v>39.5</v>
      </c>
      <c r="AM809" s="31">
        <v>24.5</v>
      </c>
      <c r="AN809" s="31">
        <v>29</v>
      </c>
      <c r="AO809" s="31">
        <v>35</v>
      </c>
      <c r="AP809" s="31">
        <v>32.5</v>
      </c>
      <c r="AQ809" s="31">
        <v>41</v>
      </c>
      <c r="AR809" s="31">
        <v>29</v>
      </c>
      <c r="AS809" s="31">
        <v>44.5</v>
      </c>
      <c r="AT809" s="31">
        <v>32.5</v>
      </c>
      <c r="AU809" s="31">
        <v>34.5</v>
      </c>
      <c r="AV809" s="31">
        <v>43.5</v>
      </c>
      <c r="AW809" s="31">
        <v>31</v>
      </c>
      <c r="AX809" s="31">
        <v>29</v>
      </c>
      <c r="AY809" s="31">
        <v>451</v>
      </c>
      <c r="AZ809" s="31"/>
      <c r="BA809" s="31">
        <v>6.83</v>
      </c>
      <c r="BB809" s="31">
        <v>31.33</v>
      </c>
      <c r="BC809" s="31">
        <v>29</v>
      </c>
      <c r="BD809" s="31">
        <v>32</v>
      </c>
      <c r="BE809" s="31">
        <v>35.659999999999997</v>
      </c>
      <c r="BF809" s="31"/>
      <c r="BG809">
        <v>9000</v>
      </c>
      <c r="BJ809" s="30">
        <f t="shared" si="79"/>
        <v>458</v>
      </c>
      <c r="BK809" s="30">
        <f t="shared" si="80"/>
        <v>444.5</v>
      </c>
      <c r="BL809" s="30">
        <f t="shared" si="81"/>
        <v>445.5</v>
      </c>
      <c r="BN809" s="30">
        <f t="shared" si="82"/>
        <v>0</v>
      </c>
      <c r="BO809" s="30">
        <f t="shared" si="83"/>
        <v>0</v>
      </c>
      <c r="BP809" s="30">
        <f t="shared" si="84"/>
        <v>0</v>
      </c>
    </row>
    <row r="810" spans="1:68" x14ac:dyDescent="0.35">
      <c r="A810" s="26" t="s">
        <v>1685</v>
      </c>
      <c r="B810" t="s">
        <v>2350</v>
      </c>
      <c r="C810" s="25" t="s">
        <v>10</v>
      </c>
      <c r="E810" s="31">
        <v>25.75</v>
      </c>
      <c r="F810" s="31">
        <v>202</v>
      </c>
      <c r="G810" s="31">
        <v>236</v>
      </c>
      <c r="H810" s="31">
        <v>220</v>
      </c>
      <c r="I810" s="31">
        <v>224.5</v>
      </c>
      <c r="J810" s="31">
        <v>236</v>
      </c>
      <c r="K810" s="31">
        <v>246</v>
      </c>
      <c r="L810" s="31">
        <v>231</v>
      </c>
      <c r="M810" s="31">
        <v>227</v>
      </c>
      <c r="N810" s="31">
        <v>248</v>
      </c>
      <c r="O810" s="31">
        <v>224.5</v>
      </c>
      <c r="P810" s="31">
        <v>238.5</v>
      </c>
      <c r="Q810" s="31">
        <v>229</v>
      </c>
      <c r="R810" s="31">
        <v>229.5</v>
      </c>
      <c r="S810" s="31">
        <v>3017.75</v>
      </c>
      <c r="T810" s="31"/>
      <c r="U810" s="31">
        <v>25.5</v>
      </c>
      <c r="V810" s="31">
        <v>215</v>
      </c>
      <c r="W810" s="31">
        <v>213.5</v>
      </c>
      <c r="X810" s="31">
        <v>232</v>
      </c>
      <c r="Y810" s="31">
        <v>209</v>
      </c>
      <c r="Z810" s="31">
        <v>230</v>
      </c>
      <c r="AA810" s="31">
        <v>237</v>
      </c>
      <c r="AB810" s="31">
        <v>246.5</v>
      </c>
      <c r="AC810" s="31">
        <v>247.5</v>
      </c>
      <c r="AD810" s="31">
        <v>225.5</v>
      </c>
      <c r="AE810" s="31">
        <v>264.5</v>
      </c>
      <c r="AF810" s="31">
        <v>219</v>
      </c>
      <c r="AG810" s="31">
        <v>232.5</v>
      </c>
      <c r="AH810" s="31">
        <v>243.5</v>
      </c>
      <c r="AI810" s="31">
        <v>3041</v>
      </c>
      <c r="AJ810" s="31"/>
      <c r="AK810" s="31">
        <v>24.5</v>
      </c>
      <c r="AL810" s="31">
        <v>233.5</v>
      </c>
      <c r="AM810" s="31">
        <v>221.5</v>
      </c>
      <c r="AN810" s="31">
        <v>220</v>
      </c>
      <c r="AO810" s="31">
        <v>237.5</v>
      </c>
      <c r="AP810" s="31">
        <v>210.5</v>
      </c>
      <c r="AQ810" s="31">
        <v>237</v>
      </c>
      <c r="AR810" s="31">
        <v>241.5</v>
      </c>
      <c r="AS810" s="31">
        <v>261</v>
      </c>
      <c r="AT810" s="31">
        <v>246.5</v>
      </c>
      <c r="AU810" s="31">
        <v>251.5</v>
      </c>
      <c r="AV810" s="31">
        <v>266</v>
      </c>
      <c r="AW810" s="31">
        <v>213</v>
      </c>
      <c r="AX810" s="31">
        <v>237</v>
      </c>
      <c r="AY810" s="31">
        <v>3101</v>
      </c>
      <c r="AZ810" s="31"/>
      <c r="BA810" s="31">
        <v>25.25</v>
      </c>
      <c r="BB810" s="31">
        <v>216.83</v>
      </c>
      <c r="BC810" s="31">
        <v>223.66</v>
      </c>
      <c r="BD810" s="31">
        <v>224</v>
      </c>
      <c r="BE810" s="31">
        <v>223.66</v>
      </c>
      <c r="BF810" s="31"/>
      <c r="BG810">
        <v>11395</v>
      </c>
      <c r="BJ810" s="30">
        <f t="shared" si="79"/>
        <v>2992</v>
      </c>
      <c r="BK810" s="30">
        <f t="shared" si="80"/>
        <v>3015.5</v>
      </c>
      <c r="BL810" s="30">
        <f t="shared" si="81"/>
        <v>3076.5</v>
      </c>
      <c r="BN810" s="30">
        <f t="shared" si="82"/>
        <v>0</v>
      </c>
      <c r="BO810" s="30">
        <f t="shared" si="83"/>
        <v>0</v>
      </c>
      <c r="BP810" s="30">
        <f t="shared" si="84"/>
        <v>0</v>
      </c>
    </row>
    <row r="811" spans="1:68" x14ac:dyDescent="0.35">
      <c r="A811" s="26" t="s">
        <v>1687</v>
      </c>
      <c r="B811" t="s">
        <v>2338</v>
      </c>
      <c r="C811" s="25" t="s">
        <v>108</v>
      </c>
      <c r="E811" s="31">
        <v>4.5</v>
      </c>
      <c r="F811" s="31">
        <v>101.5</v>
      </c>
      <c r="G811" s="31">
        <v>97.5</v>
      </c>
      <c r="H811" s="31">
        <v>88.5</v>
      </c>
      <c r="I811" s="31">
        <v>100.5</v>
      </c>
      <c r="J811" s="31">
        <v>103.5</v>
      </c>
      <c r="K811" s="31">
        <v>82</v>
      </c>
      <c r="L811" s="31">
        <v>99.5</v>
      </c>
      <c r="M811" s="31">
        <v>111.5</v>
      </c>
      <c r="N811" s="31">
        <v>105.5</v>
      </c>
      <c r="O811" s="31">
        <v>0</v>
      </c>
      <c r="P811" s="31">
        <v>0</v>
      </c>
      <c r="Q811" s="31">
        <v>0</v>
      </c>
      <c r="R811" s="31">
        <v>0</v>
      </c>
      <c r="S811" s="31">
        <v>894.5</v>
      </c>
      <c r="T811" s="31"/>
      <c r="U811" s="31">
        <v>4.25</v>
      </c>
      <c r="V811" s="31">
        <v>99.5</v>
      </c>
      <c r="W811" s="31">
        <v>94.5</v>
      </c>
      <c r="X811" s="31">
        <v>94.5</v>
      </c>
      <c r="Y811" s="31">
        <v>84</v>
      </c>
      <c r="Z811" s="31">
        <v>103</v>
      </c>
      <c r="AA811" s="31">
        <v>101.5</v>
      </c>
      <c r="AB811" s="31">
        <v>83.5</v>
      </c>
      <c r="AC811" s="31">
        <v>100</v>
      </c>
      <c r="AD811" s="31">
        <v>111</v>
      </c>
      <c r="AE811" s="31">
        <v>0</v>
      </c>
      <c r="AF811" s="31">
        <v>0</v>
      </c>
      <c r="AG811" s="31">
        <v>0</v>
      </c>
      <c r="AH811" s="31">
        <v>0</v>
      </c>
      <c r="AI811" s="31">
        <v>875.75</v>
      </c>
      <c r="AJ811" s="31"/>
      <c r="AK811" s="31">
        <v>5.75</v>
      </c>
      <c r="AL811" s="31">
        <v>100.5</v>
      </c>
      <c r="AM811" s="31">
        <v>99</v>
      </c>
      <c r="AN811" s="31">
        <v>92.5</v>
      </c>
      <c r="AO811" s="31">
        <v>102</v>
      </c>
      <c r="AP811" s="31">
        <v>91</v>
      </c>
      <c r="AQ811" s="31">
        <v>104.5</v>
      </c>
      <c r="AR811" s="31">
        <v>101.5</v>
      </c>
      <c r="AS811" s="31">
        <v>88.5</v>
      </c>
      <c r="AT811" s="31">
        <v>98.5</v>
      </c>
      <c r="AU811" s="31">
        <v>0</v>
      </c>
      <c r="AV811" s="31">
        <v>0</v>
      </c>
      <c r="AW811" s="31">
        <v>0</v>
      </c>
      <c r="AX811" s="31">
        <v>0</v>
      </c>
      <c r="AY811" s="31">
        <v>883.75</v>
      </c>
      <c r="AZ811" s="31"/>
      <c r="BA811" s="31">
        <v>4.83</v>
      </c>
      <c r="BB811" s="31">
        <v>100.5</v>
      </c>
      <c r="BC811" s="31">
        <v>97</v>
      </c>
      <c r="BD811" s="31">
        <v>91.83</v>
      </c>
      <c r="BE811" s="31">
        <v>95.5</v>
      </c>
      <c r="BF811" s="31"/>
      <c r="BG811">
        <v>9786</v>
      </c>
      <c r="BJ811" s="30">
        <f t="shared" si="79"/>
        <v>890</v>
      </c>
      <c r="BK811" s="30">
        <f t="shared" si="80"/>
        <v>871.5</v>
      </c>
      <c r="BL811" s="30">
        <f t="shared" si="81"/>
        <v>878</v>
      </c>
      <c r="BN811" s="30">
        <f t="shared" si="82"/>
        <v>0</v>
      </c>
      <c r="BO811" s="30">
        <f t="shared" si="83"/>
        <v>0</v>
      </c>
      <c r="BP811" s="30">
        <f t="shared" si="84"/>
        <v>0</v>
      </c>
    </row>
    <row r="812" spans="1:68" x14ac:dyDescent="0.35">
      <c r="A812" s="26" t="s">
        <v>1690</v>
      </c>
      <c r="B812" t="s">
        <v>2330</v>
      </c>
      <c r="C812" s="25" t="s">
        <v>108</v>
      </c>
      <c r="E812" s="31">
        <v>0.5</v>
      </c>
      <c r="F812" s="31">
        <v>20</v>
      </c>
      <c r="G812" s="31">
        <v>23</v>
      </c>
      <c r="H812" s="31">
        <v>22.5</v>
      </c>
      <c r="I812" s="31">
        <v>24</v>
      </c>
      <c r="J812" s="31">
        <v>33</v>
      </c>
      <c r="K812" s="31">
        <v>27.5</v>
      </c>
      <c r="L812" s="31">
        <v>17.5</v>
      </c>
      <c r="M812" s="31">
        <v>32</v>
      </c>
      <c r="N812" s="31">
        <v>25.5</v>
      </c>
      <c r="O812" s="31">
        <v>0</v>
      </c>
      <c r="P812" s="31">
        <v>0</v>
      </c>
      <c r="Q812" s="31">
        <v>0</v>
      </c>
      <c r="R812" s="31">
        <v>0</v>
      </c>
      <c r="S812" s="31">
        <v>225.5</v>
      </c>
      <c r="T812" s="31"/>
      <c r="U812" s="31">
        <v>2.25</v>
      </c>
      <c r="V812" s="31">
        <v>23</v>
      </c>
      <c r="W812" s="31">
        <v>19.5</v>
      </c>
      <c r="X812" s="31">
        <v>22</v>
      </c>
      <c r="Y812" s="31">
        <v>22</v>
      </c>
      <c r="Z812" s="31">
        <v>23.5</v>
      </c>
      <c r="AA812" s="31">
        <v>26</v>
      </c>
      <c r="AB812" s="31">
        <v>27.5</v>
      </c>
      <c r="AC812" s="31">
        <v>18.5</v>
      </c>
      <c r="AD812" s="31">
        <v>27.5</v>
      </c>
      <c r="AE812" s="31">
        <v>0</v>
      </c>
      <c r="AF812" s="31">
        <v>0</v>
      </c>
      <c r="AG812" s="31">
        <v>0</v>
      </c>
      <c r="AH812" s="31">
        <v>0</v>
      </c>
      <c r="AI812" s="31">
        <v>211.75</v>
      </c>
      <c r="AJ812" s="31"/>
      <c r="AK812" s="31">
        <v>2.25</v>
      </c>
      <c r="AL812" s="31">
        <v>21.5</v>
      </c>
      <c r="AM812" s="31">
        <v>17.5</v>
      </c>
      <c r="AN812" s="31">
        <v>22.5</v>
      </c>
      <c r="AO812" s="31">
        <v>22.5</v>
      </c>
      <c r="AP812" s="31">
        <v>23.5</v>
      </c>
      <c r="AQ812" s="31">
        <v>26</v>
      </c>
      <c r="AR812" s="31">
        <v>27</v>
      </c>
      <c r="AS812" s="31">
        <v>27</v>
      </c>
      <c r="AT812" s="31">
        <v>18.5</v>
      </c>
      <c r="AU812" s="31">
        <v>0</v>
      </c>
      <c r="AV812" s="31">
        <v>0</v>
      </c>
      <c r="AW812" s="31">
        <v>0</v>
      </c>
      <c r="AX812" s="31">
        <v>0</v>
      </c>
      <c r="AY812" s="31">
        <v>208.25</v>
      </c>
      <c r="AZ812" s="31"/>
      <c r="BA812" s="31">
        <v>1.66</v>
      </c>
      <c r="BB812" s="31">
        <v>21.5</v>
      </c>
      <c r="BC812" s="31">
        <v>20</v>
      </c>
      <c r="BD812" s="31">
        <v>22.33</v>
      </c>
      <c r="BE812" s="31">
        <v>22.83</v>
      </c>
      <c r="BF812" s="31"/>
      <c r="BG812">
        <v>1806</v>
      </c>
      <c r="BJ812" s="30">
        <f t="shared" si="79"/>
        <v>225</v>
      </c>
      <c r="BK812" s="30">
        <f t="shared" si="80"/>
        <v>209.5</v>
      </c>
      <c r="BL812" s="30">
        <f t="shared" si="81"/>
        <v>206</v>
      </c>
      <c r="BN812" s="30">
        <f t="shared" si="82"/>
        <v>0</v>
      </c>
      <c r="BO812" s="30">
        <f t="shared" si="83"/>
        <v>0</v>
      </c>
      <c r="BP812" s="30">
        <f t="shared" si="84"/>
        <v>0</v>
      </c>
    </row>
    <row r="813" spans="1:68" x14ac:dyDescent="0.35">
      <c r="A813" s="26" t="s">
        <v>1692</v>
      </c>
      <c r="B813" t="s">
        <v>2321</v>
      </c>
      <c r="C813" s="25" t="s">
        <v>10</v>
      </c>
      <c r="E813" s="31">
        <v>4</v>
      </c>
      <c r="F813" s="31">
        <v>55</v>
      </c>
      <c r="G813" s="31">
        <v>61</v>
      </c>
      <c r="H813" s="31">
        <v>58</v>
      </c>
      <c r="I813" s="31">
        <v>74</v>
      </c>
      <c r="J813" s="31">
        <v>63.5</v>
      </c>
      <c r="K813" s="31">
        <v>74.5</v>
      </c>
      <c r="L813" s="31">
        <v>83.5</v>
      </c>
      <c r="M813" s="31">
        <v>70.5</v>
      </c>
      <c r="N813" s="31">
        <v>75.5</v>
      </c>
      <c r="O813" s="31">
        <v>110</v>
      </c>
      <c r="P813" s="31">
        <v>78.5</v>
      </c>
      <c r="Q813" s="31">
        <v>86</v>
      </c>
      <c r="R813" s="31">
        <v>65</v>
      </c>
      <c r="S813" s="31">
        <v>959</v>
      </c>
      <c r="T813" s="31"/>
      <c r="U813" s="31">
        <v>3</v>
      </c>
      <c r="V813" s="31">
        <v>60.5</v>
      </c>
      <c r="W813" s="31">
        <v>61</v>
      </c>
      <c r="X813" s="31">
        <v>59.5</v>
      </c>
      <c r="Y813" s="31">
        <v>58</v>
      </c>
      <c r="Z813" s="31">
        <v>71</v>
      </c>
      <c r="AA813" s="31">
        <v>59.5</v>
      </c>
      <c r="AB813" s="31">
        <v>75.5</v>
      </c>
      <c r="AC813" s="31">
        <v>83.5</v>
      </c>
      <c r="AD813" s="31">
        <v>74</v>
      </c>
      <c r="AE813" s="31">
        <v>83.5</v>
      </c>
      <c r="AF813" s="31">
        <v>96</v>
      </c>
      <c r="AG813" s="31">
        <v>72.5</v>
      </c>
      <c r="AH813" s="31">
        <v>80</v>
      </c>
      <c r="AI813" s="31">
        <v>937.5</v>
      </c>
      <c r="AJ813" s="31"/>
      <c r="AK813" s="31">
        <v>4</v>
      </c>
      <c r="AL813" s="31">
        <v>63</v>
      </c>
      <c r="AM813" s="31">
        <v>61.5</v>
      </c>
      <c r="AN813" s="31">
        <v>63</v>
      </c>
      <c r="AO813" s="31">
        <v>65.5</v>
      </c>
      <c r="AP813" s="31">
        <v>57.5</v>
      </c>
      <c r="AQ813" s="31">
        <v>67.5</v>
      </c>
      <c r="AR813" s="31">
        <v>58</v>
      </c>
      <c r="AS813" s="31">
        <v>77.5</v>
      </c>
      <c r="AT813" s="31">
        <v>85</v>
      </c>
      <c r="AU813" s="31">
        <v>86</v>
      </c>
      <c r="AV813" s="31">
        <v>70</v>
      </c>
      <c r="AW813" s="31">
        <v>90</v>
      </c>
      <c r="AX813" s="31">
        <v>70</v>
      </c>
      <c r="AY813" s="31">
        <v>918.5</v>
      </c>
      <c r="AZ813" s="31"/>
      <c r="BA813" s="31">
        <v>3.66</v>
      </c>
      <c r="BB813" s="31">
        <v>59.5</v>
      </c>
      <c r="BC813" s="31">
        <v>61.16</v>
      </c>
      <c r="BD813" s="31">
        <v>60.16</v>
      </c>
      <c r="BE813" s="31">
        <v>65.83</v>
      </c>
      <c r="BF813" s="31"/>
      <c r="BG813">
        <v>11468</v>
      </c>
      <c r="BJ813" s="30">
        <f t="shared" si="79"/>
        <v>955</v>
      </c>
      <c r="BK813" s="30">
        <f t="shared" si="80"/>
        <v>934.5</v>
      </c>
      <c r="BL813" s="30">
        <f t="shared" si="81"/>
        <v>914.5</v>
      </c>
      <c r="BN813" s="30">
        <f t="shared" si="82"/>
        <v>0</v>
      </c>
      <c r="BO813" s="30">
        <f t="shared" si="83"/>
        <v>0</v>
      </c>
      <c r="BP813" s="30">
        <f t="shared" si="84"/>
        <v>0</v>
      </c>
    </row>
    <row r="814" spans="1:68" x14ac:dyDescent="0.35">
      <c r="A814" s="26" t="s">
        <v>1694</v>
      </c>
      <c r="B814" t="s">
        <v>2312</v>
      </c>
      <c r="C814" s="25" t="s">
        <v>10</v>
      </c>
      <c r="E814" s="31">
        <v>9.25</v>
      </c>
      <c r="F814" s="31">
        <v>90</v>
      </c>
      <c r="G814" s="31">
        <v>92.5</v>
      </c>
      <c r="H814" s="31">
        <v>108.5</v>
      </c>
      <c r="I814" s="31">
        <v>76.5</v>
      </c>
      <c r="J814" s="31">
        <v>80.5</v>
      </c>
      <c r="K814" s="31">
        <v>101</v>
      </c>
      <c r="L814" s="31">
        <v>82</v>
      </c>
      <c r="M814" s="31">
        <v>99.5</v>
      </c>
      <c r="N814" s="31">
        <v>93.5</v>
      </c>
      <c r="O814" s="31">
        <v>81.5</v>
      </c>
      <c r="P814" s="31">
        <v>97</v>
      </c>
      <c r="Q814" s="31">
        <v>90</v>
      </c>
      <c r="R814" s="31">
        <v>91.5</v>
      </c>
      <c r="S814" s="31">
        <v>1193.25</v>
      </c>
      <c r="T814" s="31"/>
      <c r="U814" s="31">
        <v>6.5</v>
      </c>
      <c r="V814" s="31">
        <v>86</v>
      </c>
      <c r="W814" s="31">
        <v>83</v>
      </c>
      <c r="X814" s="31">
        <v>98</v>
      </c>
      <c r="Y814" s="31">
        <v>103.5</v>
      </c>
      <c r="Z814" s="31">
        <v>79.5</v>
      </c>
      <c r="AA814" s="31">
        <v>80</v>
      </c>
      <c r="AB814" s="31">
        <v>99.5</v>
      </c>
      <c r="AC814" s="31">
        <v>86.5</v>
      </c>
      <c r="AD814" s="31">
        <v>97</v>
      </c>
      <c r="AE814" s="31">
        <v>97</v>
      </c>
      <c r="AF814" s="31">
        <v>84.5</v>
      </c>
      <c r="AG814" s="31">
        <v>95.5</v>
      </c>
      <c r="AH814" s="31">
        <v>95</v>
      </c>
      <c r="AI814" s="31">
        <v>1191.5</v>
      </c>
      <c r="AJ814" s="31"/>
      <c r="AK814" s="31">
        <v>6.25</v>
      </c>
      <c r="AL814" s="31">
        <v>74.5</v>
      </c>
      <c r="AM814" s="31">
        <v>82</v>
      </c>
      <c r="AN814" s="31">
        <v>81</v>
      </c>
      <c r="AO814" s="31">
        <v>100.5</v>
      </c>
      <c r="AP814" s="31">
        <v>106</v>
      </c>
      <c r="AQ814" s="31">
        <v>78</v>
      </c>
      <c r="AR814" s="31">
        <v>79</v>
      </c>
      <c r="AS814" s="31">
        <v>96.5</v>
      </c>
      <c r="AT814" s="31">
        <v>91.5</v>
      </c>
      <c r="AU814" s="31">
        <v>92.5</v>
      </c>
      <c r="AV814" s="31">
        <v>100</v>
      </c>
      <c r="AW814" s="31">
        <v>73.5</v>
      </c>
      <c r="AX814" s="31">
        <v>99.5</v>
      </c>
      <c r="AY814" s="31">
        <v>1160.75</v>
      </c>
      <c r="AZ814" s="31"/>
      <c r="BA814" s="31">
        <v>7.33</v>
      </c>
      <c r="BB814" s="31">
        <v>83.5</v>
      </c>
      <c r="BC814" s="31">
        <v>85.83</v>
      </c>
      <c r="BD814" s="31">
        <v>95.83</v>
      </c>
      <c r="BE814" s="31">
        <v>93.5</v>
      </c>
      <c r="BF814" s="31"/>
      <c r="BG814">
        <v>2583</v>
      </c>
      <c r="BJ814" s="30">
        <f t="shared" si="79"/>
        <v>1184</v>
      </c>
      <c r="BK814" s="30">
        <f t="shared" si="80"/>
        <v>1185</v>
      </c>
      <c r="BL814" s="30">
        <f t="shared" si="81"/>
        <v>1154.5</v>
      </c>
      <c r="BN814" s="30">
        <f t="shared" si="82"/>
        <v>0</v>
      </c>
      <c r="BO814" s="30">
        <f t="shared" si="83"/>
        <v>0</v>
      </c>
      <c r="BP814" s="30">
        <f t="shared" si="84"/>
        <v>0</v>
      </c>
    </row>
    <row r="815" spans="1:68" x14ac:dyDescent="0.35">
      <c r="A815" s="26" t="s">
        <v>1696</v>
      </c>
      <c r="B815" t="s">
        <v>2303</v>
      </c>
      <c r="C815" s="25" t="s">
        <v>10</v>
      </c>
      <c r="E815" s="31">
        <v>2</v>
      </c>
      <c r="F815" s="31">
        <v>33</v>
      </c>
      <c r="G815" s="31">
        <v>23</v>
      </c>
      <c r="H815" s="31">
        <v>22</v>
      </c>
      <c r="I815" s="31">
        <v>19</v>
      </c>
      <c r="J815" s="31">
        <v>18</v>
      </c>
      <c r="K815" s="31">
        <v>28.5</v>
      </c>
      <c r="L815" s="31">
        <v>28</v>
      </c>
      <c r="M815" s="31">
        <v>24.5</v>
      </c>
      <c r="N815" s="31">
        <v>20.5</v>
      </c>
      <c r="O815" s="31">
        <v>26.5</v>
      </c>
      <c r="P815" s="31">
        <v>32</v>
      </c>
      <c r="Q815" s="31">
        <v>23.5</v>
      </c>
      <c r="R815" s="31">
        <v>27.5</v>
      </c>
      <c r="S815" s="31">
        <v>328</v>
      </c>
      <c r="T815" s="31"/>
      <c r="U815" s="31">
        <v>4.25</v>
      </c>
      <c r="V815" s="31">
        <v>28.5</v>
      </c>
      <c r="W815" s="31">
        <v>29.5</v>
      </c>
      <c r="X815" s="31">
        <v>23</v>
      </c>
      <c r="Y815" s="31">
        <v>25.5</v>
      </c>
      <c r="Z815" s="31">
        <v>23</v>
      </c>
      <c r="AA815" s="31">
        <v>16</v>
      </c>
      <c r="AB815" s="31">
        <v>25.5</v>
      </c>
      <c r="AC815" s="31">
        <v>26</v>
      </c>
      <c r="AD815" s="31">
        <v>22</v>
      </c>
      <c r="AE815" s="31">
        <v>19</v>
      </c>
      <c r="AF815" s="31">
        <v>30</v>
      </c>
      <c r="AG815" s="31">
        <v>34.5</v>
      </c>
      <c r="AH815" s="31">
        <v>20</v>
      </c>
      <c r="AI815" s="31">
        <v>326.75</v>
      </c>
      <c r="AJ815" s="31"/>
      <c r="AK815" s="31">
        <v>2.5</v>
      </c>
      <c r="AL815" s="31">
        <v>27</v>
      </c>
      <c r="AM815" s="31">
        <v>26</v>
      </c>
      <c r="AN815" s="31">
        <v>32</v>
      </c>
      <c r="AO815" s="31">
        <v>23.5</v>
      </c>
      <c r="AP815" s="31">
        <v>27.5</v>
      </c>
      <c r="AQ815" s="31">
        <v>21.5</v>
      </c>
      <c r="AR815" s="31">
        <v>14</v>
      </c>
      <c r="AS815" s="31">
        <v>24.5</v>
      </c>
      <c r="AT815" s="31">
        <v>25.5</v>
      </c>
      <c r="AU815" s="31">
        <v>21</v>
      </c>
      <c r="AV815" s="31">
        <v>20</v>
      </c>
      <c r="AW815" s="31">
        <v>29</v>
      </c>
      <c r="AX815" s="31">
        <v>32.5</v>
      </c>
      <c r="AY815" s="31">
        <v>326.5</v>
      </c>
      <c r="AZ815" s="31"/>
      <c r="BA815" s="31">
        <v>2.91</v>
      </c>
      <c r="BB815" s="31">
        <v>29.5</v>
      </c>
      <c r="BC815" s="31">
        <v>26.16</v>
      </c>
      <c r="BD815" s="31">
        <v>25.66</v>
      </c>
      <c r="BE815" s="31">
        <v>22.66</v>
      </c>
      <c r="BF815" s="31"/>
      <c r="BG815">
        <v>9574</v>
      </c>
      <c r="BJ815" s="30">
        <f t="shared" si="79"/>
        <v>326</v>
      </c>
      <c r="BK815" s="30">
        <f t="shared" si="80"/>
        <v>322.5</v>
      </c>
      <c r="BL815" s="30">
        <f t="shared" si="81"/>
        <v>324</v>
      </c>
      <c r="BN815" s="30">
        <f t="shared" si="82"/>
        <v>0</v>
      </c>
      <c r="BO815" s="30">
        <f t="shared" si="83"/>
        <v>0</v>
      </c>
      <c r="BP815" s="30">
        <f t="shared" si="84"/>
        <v>0</v>
      </c>
    </row>
    <row r="816" spans="1:68" x14ac:dyDescent="0.35">
      <c r="A816" s="26" t="s">
        <v>1698</v>
      </c>
      <c r="B816" t="s">
        <v>2293</v>
      </c>
      <c r="C816" s="25" t="s">
        <v>10</v>
      </c>
      <c r="E816" s="31">
        <v>1</v>
      </c>
      <c r="F816" s="31">
        <v>45.5</v>
      </c>
      <c r="G816" s="31">
        <v>44.5</v>
      </c>
      <c r="H816" s="31">
        <v>34.5</v>
      </c>
      <c r="I816" s="31">
        <v>38</v>
      </c>
      <c r="J816" s="31">
        <v>36</v>
      </c>
      <c r="K816" s="31">
        <v>37.5</v>
      </c>
      <c r="L816" s="31">
        <v>28</v>
      </c>
      <c r="M816" s="31">
        <v>33</v>
      </c>
      <c r="N816" s="31">
        <v>39</v>
      </c>
      <c r="O816" s="31">
        <v>46</v>
      </c>
      <c r="P816" s="31">
        <v>40</v>
      </c>
      <c r="Q816" s="31">
        <v>46.5</v>
      </c>
      <c r="R816" s="31">
        <v>38.5</v>
      </c>
      <c r="S816" s="31">
        <v>508</v>
      </c>
      <c r="T816" s="31"/>
      <c r="U816" s="31">
        <v>1.5</v>
      </c>
      <c r="V816" s="31">
        <v>27</v>
      </c>
      <c r="W816" s="31">
        <v>43.5</v>
      </c>
      <c r="X816" s="31">
        <v>47.5</v>
      </c>
      <c r="Y816" s="31">
        <v>34</v>
      </c>
      <c r="Z816" s="31">
        <v>34</v>
      </c>
      <c r="AA816" s="31">
        <v>38</v>
      </c>
      <c r="AB816" s="31">
        <v>43</v>
      </c>
      <c r="AC816" s="31">
        <v>31</v>
      </c>
      <c r="AD816" s="31">
        <v>35</v>
      </c>
      <c r="AE816" s="31">
        <v>41</v>
      </c>
      <c r="AF816" s="31">
        <v>45.5</v>
      </c>
      <c r="AG816" s="31">
        <v>40</v>
      </c>
      <c r="AH816" s="31">
        <v>44</v>
      </c>
      <c r="AI816" s="31">
        <v>505</v>
      </c>
      <c r="AJ816" s="31"/>
      <c r="AK816" s="31">
        <v>1.5</v>
      </c>
      <c r="AL816" s="31">
        <v>34</v>
      </c>
      <c r="AM816" s="31">
        <v>27.5</v>
      </c>
      <c r="AN816" s="31">
        <v>46</v>
      </c>
      <c r="AO816" s="31">
        <v>47.5</v>
      </c>
      <c r="AP816" s="31">
        <v>32.5</v>
      </c>
      <c r="AQ816" s="31">
        <v>37</v>
      </c>
      <c r="AR816" s="31">
        <v>39</v>
      </c>
      <c r="AS816" s="31">
        <v>41.5</v>
      </c>
      <c r="AT816" s="31">
        <v>29.5</v>
      </c>
      <c r="AU816" s="31">
        <v>33</v>
      </c>
      <c r="AV816" s="31">
        <v>42.5</v>
      </c>
      <c r="AW816" s="31">
        <v>45</v>
      </c>
      <c r="AX816" s="31">
        <v>40</v>
      </c>
      <c r="AY816" s="31">
        <v>496.5</v>
      </c>
      <c r="AZ816" s="31"/>
      <c r="BA816" s="31">
        <v>1.33</v>
      </c>
      <c r="BB816" s="31">
        <v>35.5</v>
      </c>
      <c r="BC816" s="31">
        <v>38.5</v>
      </c>
      <c r="BD816" s="31">
        <v>42.66</v>
      </c>
      <c r="BE816" s="31">
        <v>39.83</v>
      </c>
      <c r="BF816" s="31"/>
      <c r="BG816">
        <v>2420</v>
      </c>
      <c r="BJ816" s="30">
        <f t="shared" si="79"/>
        <v>507</v>
      </c>
      <c r="BK816" s="30">
        <f t="shared" si="80"/>
        <v>503.5</v>
      </c>
      <c r="BL816" s="30">
        <f t="shared" si="81"/>
        <v>495</v>
      </c>
      <c r="BN816" s="30">
        <f t="shared" si="82"/>
        <v>0</v>
      </c>
      <c r="BO816" s="30">
        <f t="shared" si="83"/>
        <v>0</v>
      </c>
      <c r="BP816" s="30">
        <f t="shared" si="84"/>
        <v>0</v>
      </c>
    </row>
    <row r="817" spans="1:68" x14ac:dyDescent="0.35">
      <c r="A817" s="26" t="s">
        <v>1700</v>
      </c>
      <c r="B817" t="s">
        <v>2283</v>
      </c>
      <c r="C817" s="25" t="s">
        <v>108</v>
      </c>
      <c r="E817" s="31">
        <v>6.5</v>
      </c>
      <c r="F817" s="31">
        <v>73.5</v>
      </c>
      <c r="G817" s="31">
        <v>77.5</v>
      </c>
      <c r="H817" s="31">
        <v>87.5</v>
      </c>
      <c r="I817" s="31">
        <v>93.5</v>
      </c>
      <c r="J817" s="31">
        <v>76</v>
      </c>
      <c r="K817" s="31">
        <v>89.5</v>
      </c>
      <c r="L817" s="31">
        <v>102.5</v>
      </c>
      <c r="M817" s="31">
        <v>89.5</v>
      </c>
      <c r="N817" s="31">
        <v>108.5</v>
      </c>
      <c r="O817" s="31">
        <v>0</v>
      </c>
      <c r="P817" s="31">
        <v>0</v>
      </c>
      <c r="Q817" s="31">
        <v>0</v>
      </c>
      <c r="R817" s="31">
        <v>0</v>
      </c>
      <c r="S817" s="31">
        <v>804.5</v>
      </c>
      <c r="T817" s="31"/>
      <c r="U817" s="31">
        <v>7.5</v>
      </c>
      <c r="V817" s="31">
        <v>85</v>
      </c>
      <c r="W817" s="31">
        <v>82</v>
      </c>
      <c r="X817" s="31">
        <v>84.5</v>
      </c>
      <c r="Y817" s="31">
        <v>92</v>
      </c>
      <c r="Z817" s="31">
        <v>99</v>
      </c>
      <c r="AA817" s="31">
        <v>79</v>
      </c>
      <c r="AB817" s="31">
        <v>92.5</v>
      </c>
      <c r="AC817" s="31">
        <v>105</v>
      </c>
      <c r="AD817" s="31">
        <v>90</v>
      </c>
      <c r="AE817" s="31">
        <v>0</v>
      </c>
      <c r="AF817" s="31">
        <v>0</v>
      </c>
      <c r="AG817" s="31">
        <v>0</v>
      </c>
      <c r="AH817" s="31">
        <v>0</v>
      </c>
      <c r="AI817" s="31">
        <v>816.5</v>
      </c>
      <c r="AJ817" s="31"/>
      <c r="AK817" s="31">
        <v>7.25</v>
      </c>
      <c r="AL817" s="31">
        <v>93</v>
      </c>
      <c r="AM817" s="31">
        <v>81</v>
      </c>
      <c r="AN817" s="31">
        <v>89</v>
      </c>
      <c r="AO817" s="31">
        <v>85.5</v>
      </c>
      <c r="AP817" s="31">
        <v>93</v>
      </c>
      <c r="AQ817" s="31">
        <v>96.5</v>
      </c>
      <c r="AR817" s="31">
        <v>84</v>
      </c>
      <c r="AS817" s="31">
        <v>96</v>
      </c>
      <c r="AT817" s="31">
        <v>100.5</v>
      </c>
      <c r="AU817" s="31">
        <v>0</v>
      </c>
      <c r="AV817" s="31">
        <v>0</v>
      </c>
      <c r="AW817" s="31">
        <v>0</v>
      </c>
      <c r="AX817" s="31">
        <v>0</v>
      </c>
      <c r="AY817" s="31">
        <v>825.75</v>
      </c>
      <c r="AZ817" s="31"/>
      <c r="BA817" s="31">
        <v>7.08</v>
      </c>
      <c r="BB817" s="31">
        <v>83.83</v>
      </c>
      <c r="BC817" s="31">
        <v>80.16</v>
      </c>
      <c r="BD817" s="31">
        <v>87</v>
      </c>
      <c r="BE817" s="31">
        <v>90.33</v>
      </c>
      <c r="BF817" s="31"/>
      <c r="BG817">
        <v>5408</v>
      </c>
      <c r="BJ817" s="30">
        <f t="shared" si="79"/>
        <v>798</v>
      </c>
      <c r="BK817" s="30">
        <f t="shared" si="80"/>
        <v>809</v>
      </c>
      <c r="BL817" s="30">
        <f t="shared" si="81"/>
        <v>818.5</v>
      </c>
      <c r="BN817" s="30">
        <f t="shared" si="82"/>
        <v>0</v>
      </c>
      <c r="BO817" s="30">
        <f t="shared" si="83"/>
        <v>0</v>
      </c>
      <c r="BP817" s="30">
        <f t="shared" si="84"/>
        <v>0</v>
      </c>
    </row>
    <row r="818" spans="1:68" x14ac:dyDescent="0.35">
      <c r="A818" s="26" t="s">
        <v>1702</v>
      </c>
      <c r="B818" t="s">
        <v>2274</v>
      </c>
      <c r="C818" s="25" t="s">
        <v>119</v>
      </c>
      <c r="E818" s="31">
        <v>0</v>
      </c>
      <c r="F818" s="31">
        <v>0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0</v>
      </c>
      <c r="N818" s="31">
        <v>0</v>
      </c>
      <c r="O818" s="31">
        <v>226.5</v>
      </c>
      <c r="P818" s="31">
        <v>252.5</v>
      </c>
      <c r="Q818" s="31">
        <v>271</v>
      </c>
      <c r="R818" s="31">
        <v>241</v>
      </c>
      <c r="S818" s="31">
        <v>991</v>
      </c>
      <c r="T818" s="31"/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v>0</v>
      </c>
      <c r="AD818" s="31">
        <v>0</v>
      </c>
      <c r="AE818" s="31">
        <v>270</v>
      </c>
      <c r="AF818" s="31">
        <v>230</v>
      </c>
      <c r="AG818" s="31">
        <v>249.5</v>
      </c>
      <c r="AH818" s="31">
        <v>272</v>
      </c>
      <c r="AI818" s="31">
        <v>1021.5</v>
      </c>
      <c r="AJ818" s="31"/>
      <c r="AK818" s="31">
        <v>0</v>
      </c>
      <c r="AL818" s="31">
        <v>0</v>
      </c>
      <c r="AM818" s="31">
        <v>0</v>
      </c>
      <c r="AN818" s="31">
        <v>0</v>
      </c>
      <c r="AO818" s="31">
        <v>0</v>
      </c>
      <c r="AP818" s="31">
        <v>0</v>
      </c>
      <c r="AQ818" s="31">
        <v>0</v>
      </c>
      <c r="AR818" s="31">
        <v>0</v>
      </c>
      <c r="AS818" s="31">
        <v>0</v>
      </c>
      <c r="AT818" s="31">
        <v>0</v>
      </c>
      <c r="AU818" s="31">
        <v>242</v>
      </c>
      <c r="AV818" s="31">
        <v>263</v>
      </c>
      <c r="AW818" s="31">
        <v>218</v>
      </c>
      <c r="AX818" s="31">
        <v>234.5</v>
      </c>
      <c r="AY818" s="31">
        <v>957.5</v>
      </c>
      <c r="AZ818" s="31"/>
      <c r="BA818" s="31">
        <v>0</v>
      </c>
      <c r="BB818" s="31">
        <v>0</v>
      </c>
      <c r="BC818" s="31">
        <v>0</v>
      </c>
      <c r="BD818" s="31">
        <v>0</v>
      </c>
      <c r="BE818" s="31">
        <v>0</v>
      </c>
      <c r="BF818" s="31"/>
      <c r="BG818">
        <v>7836</v>
      </c>
      <c r="BJ818" s="30">
        <f t="shared" si="79"/>
        <v>991</v>
      </c>
      <c r="BK818" s="30">
        <f t="shared" si="80"/>
        <v>1021.5</v>
      </c>
      <c r="BL818" s="30">
        <f t="shared" si="81"/>
        <v>957.5</v>
      </c>
      <c r="BN818" s="30">
        <f t="shared" si="82"/>
        <v>0</v>
      </c>
      <c r="BO818" s="30">
        <f t="shared" si="83"/>
        <v>0</v>
      </c>
      <c r="BP818" s="30">
        <f t="shared" si="84"/>
        <v>0</v>
      </c>
    </row>
    <row r="819" spans="1:68" x14ac:dyDescent="0.35">
      <c r="A819" s="26" t="s">
        <v>1704</v>
      </c>
      <c r="B819" t="s">
        <v>2262</v>
      </c>
      <c r="C819" s="25" t="s">
        <v>10</v>
      </c>
      <c r="E819" s="31">
        <v>7</v>
      </c>
      <c r="F819" s="31">
        <v>111</v>
      </c>
      <c r="G819" s="31">
        <v>106.5</v>
      </c>
      <c r="H819" s="31">
        <v>125.5</v>
      </c>
      <c r="I819" s="31">
        <v>136</v>
      </c>
      <c r="J819" s="31">
        <v>130.5</v>
      </c>
      <c r="K819" s="31">
        <v>120</v>
      </c>
      <c r="L819" s="31">
        <v>112.5</v>
      </c>
      <c r="M819" s="31">
        <v>113</v>
      </c>
      <c r="N819" s="31">
        <v>107.5</v>
      </c>
      <c r="O819" s="31">
        <v>122</v>
      </c>
      <c r="P819" s="31">
        <v>128.5</v>
      </c>
      <c r="Q819" s="31">
        <v>124</v>
      </c>
      <c r="R819" s="31">
        <v>134.5</v>
      </c>
      <c r="S819" s="31">
        <v>1578.5</v>
      </c>
      <c r="T819" s="31"/>
      <c r="U819" s="31">
        <v>9.5</v>
      </c>
      <c r="V819" s="31">
        <v>107.5</v>
      </c>
      <c r="W819" s="31">
        <v>118.5</v>
      </c>
      <c r="X819" s="31">
        <v>107.5</v>
      </c>
      <c r="Y819" s="31">
        <v>128.5</v>
      </c>
      <c r="Z819" s="31">
        <v>129.5</v>
      </c>
      <c r="AA819" s="31">
        <v>136.5</v>
      </c>
      <c r="AB819" s="31">
        <v>115.5</v>
      </c>
      <c r="AC819" s="31">
        <v>114.5</v>
      </c>
      <c r="AD819" s="31">
        <v>116</v>
      </c>
      <c r="AE819" s="31">
        <v>110.5</v>
      </c>
      <c r="AF819" s="31">
        <v>123.5</v>
      </c>
      <c r="AG819" s="31">
        <v>123</v>
      </c>
      <c r="AH819" s="31">
        <v>113</v>
      </c>
      <c r="AI819" s="31">
        <v>1553.5</v>
      </c>
      <c r="AJ819" s="31"/>
      <c r="AK819" s="31">
        <v>8</v>
      </c>
      <c r="AL819" s="31">
        <v>115</v>
      </c>
      <c r="AM819" s="31">
        <v>106.5</v>
      </c>
      <c r="AN819" s="31">
        <v>117.5</v>
      </c>
      <c r="AO819" s="31">
        <v>110</v>
      </c>
      <c r="AP819" s="31">
        <v>133.5</v>
      </c>
      <c r="AQ819" s="31">
        <v>134.5</v>
      </c>
      <c r="AR819" s="31">
        <v>130</v>
      </c>
      <c r="AS819" s="31">
        <v>118.5</v>
      </c>
      <c r="AT819" s="31">
        <v>113</v>
      </c>
      <c r="AU819" s="31">
        <v>117</v>
      </c>
      <c r="AV819" s="31">
        <v>112</v>
      </c>
      <c r="AW819" s="31">
        <v>121.5</v>
      </c>
      <c r="AX819" s="31">
        <v>119</v>
      </c>
      <c r="AY819" s="31">
        <v>1556</v>
      </c>
      <c r="AZ819" s="31"/>
      <c r="BA819" s="31">
        <v>8.16</v>
      </c>
      <c r="BB819" s="31">
        <v>111.16</v>
      </c>
      <c r="BC819" s="31">
        <v>110.5</v>
      </c>
      <c r="BD819" s="31">
        <v>116.83</v>
      </c>
      <c r="BE819" s="31">
        <v>124.83</v>
      </c>
      <c r="BF819" s="31"/>
      <c r="BG819">
        <v>8013</v>
      </c>
      <c r="BJ819" s="30">
        <f t="shared" si="79"/>
        <v>1571.5</v>
      </c>
      <c r="BK819" s="30">
        <f t="shared" si="80"/>
        <v>1544</v>
      </c>
      <c r="BL819" s="30">
        <f t="shared" si="81"/>
        <v>1548</v>
      </c>
      <c r="BN819" s="30">
        <f t="shared" si="82"/>
        <v>0</v>
      </c>
      <c r="BO819" s="30">
        <f t="shared" si="83"/>
        <v>0</v>
      </c>
      <c r="BP819" s="30">
        <f t="shared" si="84"/>
        <v>0</v>
      </c>
    </row>
    <row r="820" spans="1:68" x14ac:dyDescent="0.35">
      <c r="A820" s="26" t="s">
        <v>1707</v>
      </c>
      <c r="B820" t="s">
        <v>2252</v>
      </c>
      <c r="C820" s="25" t="s">
        <v>10</v>
      </c>
      <c r="E820" s="31">
        <v>4</v>
      </c>
      <c r="F820" s="31">
        <v>39</v>
      </c>
      <c r="G820" s="31">
        <v>79</v>
      </c>
      <c r="H820" s="31">
        <v>62</v>
      </c>
      <c r="I820" s="31">
        <v>56.5</v>
      </c>
      <c r="J820" s="31">
        <v>74.5</v>
      </c>
      <c r="K820" s="31">
        <v>56.5</v>
      </c>
      <c r="L820" s="31">
        <v>70</v>
      </c>
      <c r="M820" s="31">
        <v>60.5</v>
      </c>
      <c r="N820" s="31">
        <v>64</v>
      </c>
      <c r="O820" s="31">
        <v>59.5</v>
      </c>
      <c r="P820" s="31">
        <v>55</v>
      </c>
      <c r="Q820" s="31">
        <v>65.5</v>
      </c>
      <c r="R820" s="31">
        <v>71.5</v>
      </c>
      <c r="S820" s="31">
        <v>817.5</v>
      </c>
      <c r="T820" s="31"/>
      <c r="U820" s="31">
        <v>3.25</v>
      </c>
      <c r="V820" s="31">
        <v>60.5</v>
      </c>
      <c r="W820" s="31">
        <v>44.5</v>
      </c>
      <c r="X820" s="31">
        <v>75</v>
      </c>
      <c r="Y820" s="31">
        <v>65</v>
      </c>
      <c r="Z820" s="31">
        <v>62</v>
      </c>
      <c r="AA820" s="31">
        <v>75</v>
      </c>
      <c r="AB820" s="31">
        <v>56.5</v>
      </c>
      <c r="AC820" s="31">
        <v>71</v>
      </c>
      <c r="AD820" s="31">
        <v>59</v>
      </c>
      <c r="AE820" s="31">
        <v>62.5</v>
      </c>
      <c r="AF820" s="31">
        <v>57</v>
      </c>
      <c r="AG820" s="31">
        <v>52</v>
      </c>
      <c r="AH820" s="31">
        <v>63</v>
      </c>
      <c r="AI820" s="31">
        <v>806.25</v>
      </c>
      <c r="AJ820" s="31"/>
      <c r="AK820" s="31">
        <v>5</v>
      </c>
      <c r="AL820" s="31">
        <v>47.5</v>
      </c>
      <c r="AM820" s="31">
        <v>62.5</v>
      </c>
      <c r="AN820" s="31">
        <v>41</v>
      </c>
      <c r="AO820" s="31">
        <v>71.5</v>
      </c>
      <c r="AP820" s="31">
        <v>64.5</v>
      </c>
      <c r="AQ820" s="31">
        <v>60</v>
      </c>
      <c r="AR820" s="31">
        <v>75</v>
      </c>
      <c r="AS820" s="31">
        <v>58.5</v>
      </c>
      <c r="AT820" s="31">
        <v>71</v>
      </c>
      <c r="AU820" s="31">
        <v>60</v>
      </c>
      <c r="AV820" s="31">
        <v>66</v>
      </c>
      <c r="AW820" s="31">
        <v>55</v>
      </c>
      <c r="AX820" s="31">
        <v>52.5</v>
      </c>
      <c r="AY820" s="31">
        <v>790</v>
      </c>
      <c r="AZ820" s="31"/>
      <c r="BA820" s="31">
        <v>4.08</v>
      </c>
      <c r="BB820" s="31">
        <v>49</v>
      </c>
      <c r="BC820" s="31">
        <v>62</v>
      </c>
      <c r="BD820" s="31">
        <v>59.33</v>
      </c>
      <c r="BE820" s="31">
        <v>64.33</v>
      </c>
      <c r="BF820" s="31"/>
      <c r="BG820">
        <v>2697</v>
      </c>
      <c r="BJ820" s="30">
        <f t="shared" si="79"/>
        <v>813.5</v>
      </c>
      <c r="BK820" s="30">
        <f t="shared" si="80"/>
        <v>803</v>
      </c>
      <c r="BL820" s="30">
        <f t="shared" si="81"/>
        <v>785</v>
      </c>
      <c r="BN820" s="30">
        <f t="shared" si="82"/>
        <v>0</v>
      </c>
      <c r="BO820" s="30">
        <f t="shared" si="83"/>
        <v>0</v>
      </c>
      <c r="BP820" s="30">
        <f t="shared" si="84"/>
        <v>0</v>
      </c>
    </row>
    <row r="821" spans="1:68" x14ac:dyDescent="0.35">
      <c r="A821" s="26" t="s">
        <v>1709</v>
      </c>
      <c r="B821" t="s">
        <v>2246</v>
      </c>
      <c r="C821" s="25" t="s">
        <v>10</v>
      </c>
      <c r="E821" s="31">
        <v>8.5</v>
      </c>
      <c r="F821" s="31">
        <v>92.5</v>
      </c>
      <c r="G821" s="31">
        <v>105.5</v>
      </c>
      <c r="H821" s="31">
        <v>95</v>
      </c>
      <c r="I821" s="31">
        <v>97.5</v>
      </c>
      <c r="J821" s="31">
        <v>103.5</v>
      </c>
      <c r="K821" s="31">
        <v>95</v>
      </c>
      <c r="L821" s="31">
        <v>91.5</v>
      </c>
      <c r="M821" s="31">
        <v>108</v>
      </c>
      <c r="N821" s="31">
        <v>97</v>
      </c>
      <c r="O821" s="31">
        <v>105.5</v>
      </c>
      <c r="P821" s="31">
        <v>88</v>
      </c>
      <c r="Q821" s="31">
        <v>94</v>
      </c>
      <c r="R821" s="31">
        <v>91.5</v>
      </c>
      <c r="S821" s="31">
        <v>1273</v>
      </c>
      <c r="T821" s="31"/>
      <c r="U821" s="31">
        <v>7.25</v>
      </c>
      <c r="V821" s="31">
        <v>89</v>
      </c>
      <c r="W821" s="31">
        <v>97</v>
      </c>
      <c r="X821" s="31">
        <v>109</v>
      </c>
      <c r="Y821" s="31">
        <v>99.5</v>
      </c>
      <c r="Z821" s="31">
        <v>99</v>
      </c>
      <c r="AA821" s="31">
        <v>110</v>
      </c>
      <c r="AB821" s="31">
        <v>99.5</v>
      </c>
      <c r="AC821" s="31">
        <v>97</v>
      </c>
      <c r="AD821" s="31">
        <v>110.5</v>
      </c>
      <c r="AE821" s="31">
        <v>110</v>
      </c>
      <c r="AF821" s="31">
        <v>88.5</v>
      </c>
      <c r="AG821" s="31">
        <v>82</v>
      </c>
      <c r="AH821" s="31">
        <v>90</v>
      </c>
      <c r="AI821" s="31">
        <v>1288.25</v>
      </c>
      <c r="AJ821" s="31"/>
      <c r="AK821" s="31">
        <v>12.25</v>
      </c>
      <c r="AL821" s="31">
        <v>70</v>
      </c>
      <c r="AM821" s="31">
        <v>89.5</v>
      </c>
      <c r="AN821" s="31">
        <v>96</v>
      </c>
      <c r="AO821" s="31">
        <v>108.5</v>
      </c>
      <c r="AP821" s="31">
        <v>96</v>
      </c>
      <c r="AQ821" s="31">
        <v>96.5</v>
      </c>
      <c r="AR821" s="31">
        <v>112</v>
      </c>
      <c r="AS821" s="31">
        <v>96.5</v>
      </c>
      <c r="AT821" s="31">
        <v>90</v>
      </c>
      <c r="AU821" s="31">
        <v>109</v>
      </c>
      <c r="AV821" s="31">
        <v>104</v>
      </c>
      <c r="AW821" s="31">
        <v>80.5</v>
      </c>
      <c r="AX821" s="31">
        <v>77.5</v>
      </c>
      <c r="AY821" s="31">
        <v>1238.25</v>
      </c>
      <c r="AZ821" s="31"/>
      <c r="BA821" s="31">
        <v>9.33</v>
      </c>
      <c r="BB821" s="31">
        <v>83.83</v>
      </c>
      <c r="BC821" s="31">
        <v>97.33</v>
      </c>
      <c r="BD821" s="31">
        <v>100</v>
      </c>
      <c r="BE821" s="31">
        <v>101.83</v>
      </c>
      <c r="BF821" s="31"/>
      <c r="BG821">
        <v>10765</v>
      </c>
      <c r="BJ821" s="30">
        <f t="shared" si="79"/>
        <v>1264.5</v>
      </c>
      <c r="BK821" s="30">
        <f t="shared" si="80"/>
        <v>1281</v>
      </c>
      <c r="BL821" s="30">
        <f t="shared" si="81"/>
        <v>1226</v>
      </c>
      <c r="BN821" s="30">
        <f t="shared" si="82"/>
        <v>0</v>
      </c>
      <c r="BO821" s="30">
        <f t="shared" si="83"/>
        <v>0</v>
      </c>
      <c r="BP821" s="30">
        <f t="shared" si="84"/>
        <v>0</v>
      </c>
    </row>
    <row r="822" spans="1:68" x14ac:dyDescent="0.35">
      <c r="A822" s="26" t="s">
        <v>1711</v>
      </c>
      <c r="B822" t="s">
        <v>2237</v>
      </c>
      <c r="C822" s="25" t="s">
        <v>10</v>
      </c>
      <c r="E822" s="31">
        <v>8.25</v>
      </c>
      <c r="F822" s="31">
        <v>78</v>
      </c>
      <c r="G822" s="31">
        <v>76</v>
      </c>
      <c r="H822" s="31">
        <v>67.5</v>
      </c>
      <c r="I822" s="31">
        <v>66</v>
      </c>
      <c r="J822" s="31">
        <v>75.5</v>
      </c>
      <c r="K822" s="31">
        <v>74</v>
      </c>
      <c r="L822" s="31">
        <v>67.5</v>
      </c>
      <c r="M822" s="31">
        <v>75.5</v>
      </c>
      <c r="N822" s="31">
        <v>71</v>
      </c>
      <c r="O822" s="31">
        <v>75</v>
      </c>
      <c r="P822" s="31">
        <v>76</v>
      </c>
      <c r="Q822" s="31">
        <v>81.5</v>
      </c>
      <c r="R822" s="31">
        <v>62</v>
      </c>
      <c r="S822" s="31">
        <v>953.75</v>
      </c>
      <c r="T822" s="31"/>
      <c r="U822" s="31">
        <v>6.5</v>
      </c>
      <c r="V822" s="31">
        <v>67.5</v>
      </c>
      <c r="W822" s="31">
        <v>73</v>
      </c>
      <c r="X822" s="31">
        <v>71.5</v>
      </c>
      <c r="Y822" s="31">
        <v>70.5</v>
      </c>
      <c r="Z822" s="31">
        <v>63</v>
      </c>
      <c r="AA822" s="31">
        <v>79</v>
      </c>
      <c r="AB822" s="31">
        <v>67.5</v>
      </c>
      <c r="AC822" s="31">
        <v>65.5</v>
      </c>
      <c r="AD822" s="31">
        <v>72.5</v>
      </c>
      <c r="AE822" s="31">
        <v>73.5</v>
      </c>
      <c r="AF822" s="31">
        <v>69</v>
      </c>
      <c r="AG822" s="31">
        <v>74</v>
      </c>
      <c r="AH822" s="31">
        <v>75</v>
      </c>
      <c r="AI822" s="31">
        <v>928</v>
      </c>
      <c r="AJ822" s="31"/>
      <c r="AK822" s="31">
        <v>9.25</v>
      </c>
      <c r="AL822" s="31">
        <v>67</v>
      </c>
      <c r="AM822" s="31">
        <v>70.5</v>
      </c>
      <c r="AN822" s="31">
        <v>70</v>
      </c>
      <c r="AO822" s="31">
        <v>74</v>
      </c>
      <c r="AP822" s="31">
        <v>68.5</v>
      </c>
      <c r="AQ822" s="31">
        <v>64</v>
      </c>
      <c r="AR822" s="31">
        <v>79</v>
      </c>
      <c r="AS822" s="31">
        <v>68</v>
      </c>
      <c r="AT822" s="31">
        <v>65.5</v>
      </c>
      <c r="AU822" s="31">
        <v>81</v>
      </c>
      <c r="AV822" s="31">
        <v>65.5</v>
      </c>
      <c r="AW822" s="31">
        <v>63</v>
      </c>
      <c r="AX822" s="31">
        <v>68</v>
      </c>
      <c r="AY822" s="31">
        <v>913.25</v>
      </c>
      <c r="AZ822" s="31"/>
      <c r="BA822" s="31">
        <v>8</v>
      </c>
      <c r="BB822" s="31">
        <v>70.83</v>
      </c>
      <c r="BC822" s="31">
        <v>73.16</v>
      </c>
      <c r="BD822" s="31">
        <v>69.66</v>
      </c>
      <c r="BE822" s="31">
        <v>70.16</v>
      </c>
      <c r="BF822" s="31"/>
      <c r="BG822">
        <v>9827</v>
      </c>
      <c r="BJ822" s="30">
        <f t="shared" si="79"/>
        <v>945.5</v>
      </c>
      <c r="BK822" s="30">
        <f t="shared" si="80"/>
        <v>921.5</v>
      </c>
      <c r="BL822" s="30">
        <f t="shared" si="81"/>
        <v>904</v>
      </c>
      <c r="BN822" s="30">
        <f t="shared" si="82"/>
        <v>0</v>
      </c>
      <c r="BO822" s="30">
        <f t="shared" si="83"/>
        <v>0</v>
      </c>
      <c r="BP822" s="30">
        <f t="shared" si="84"/>
        <v>0</v>
      </c>
    </row>
    <row r="823" spans="1:68" x14ac:dyDescent="0.35">
      <c r="A823" s="26" t="s">
        <v>1713</v>
      </c>
      <c r="B823" t="s">
        <v>2228</v>
      </c>
      <c r="C823" s="25" t="s">
        <v>10</v>
      </c>
      <c r="E823" s="31">
        <v>1.5</v>
      </c>
      <c r="F823" s="31">
        <v>30.5</v>
      </c>
      <c r="G823" s="31">
        <v>29</v>
      </c>
      <c r="H823" s="31">
        <v>39.5</v>
      </c>
      <c r="I823" s="31">
        <v>27</v>
      </c>
      <c r="J823" s="31">
        <v>33</v>
      </c>
      <c r="K823" s="31">
        <v>33</v>
      </c>
      <c r="L823" s="31">
        <v>30</v>
      </c>
      <c r="M823" s="31">
        <v>31</v>
      </c>
      <c r="N823" s="31">
        <v>26.5</v>
      </c>
      <c r="O823" s="31">
        <v>34</v>
      </c>
      <c r="P823" s="31">
        <v>23</v>
      </c>
      <c r="Q823" s="31">
        <v>19.5</v>
      </c>
      <c r="R823" s="31">
        <v>27.5</v>
      </c>
      <c r="S823" s="31">
        <v>385</v>
      </c>
      <c r="T823" s="31"/>
      <c r="U823" s="31">
        <v>2.25</v>
      </c>
      <c r="V823" s="31">
        <v>19</v>
      </c>
      <c r="W823" s="31">
        <v>35.5</v>
      </c>
      <c r="X823" s="31">
        <v>29.5</v>
      </c>
      <c r="Y823" s="31">
        <v>39</v>
      </c>
      <c r="Z823" s="31">
        <v>26</v>
      </c>
      <c r="AA823" s="31">
        <v>31.5</v>
      </c>
      <c r="AB823" s="31">
        <v>34</v>
      </c>
      <c r="AC823" s="31">
        <v>31.5</v>
      </c>
      <c r="AD823" s="31">
        <v>28</v>
      </c>
      <c r="AE823" s="31">
        <v>28.5</v>
      </c>
      <c r="AF823" s="31">
        <v>32.5</v>
      </c>
      <c r="AG823" s="31">
        <v>23</v>
      </c>
      <c r="AH823" s="31">
        <v>25.5</v>
      </c>
      <c r="AI823" s="31">
        <v>385.75</v>
      </c>
      <c r="AJ823" s="31"/>
      <c r="AK823" s="31">
        <v>2.25</v>
      </c>
      <c r="AL823" s="31">
        <v>36</v>
      </c>
      <c r="AM823" s="31">
        <v>15</v>
      </c>
      <c r="AN823" s="31">
        <v>32.5</v>
      </c>
      <c r="AO823" s="31">
        <v>24.5</v>
      </c>
      <c r="AP823" s="31">
        <v>33.5</v>
      </c>
      <c r="AQ823" s="31">
        <v>29</v>
      </c>
      <c r="AR823" s="31">
        <v>28.5</v>
      </c>
      <c r="AS823" s="31">
        <v>30.5</v>
      </c>
      <c r="AT823" s="31">
        <v>29</v>
      </c>
      <c r="AU823" s="31">
        <v>26.5</v>
      </c>
      <c r="AV823" s="31">
        <v>24</v>
      </c>
      <c r="AW823" s="31">
        <v>30.5</v>
      </c>
      <c r="AX823" s="31">
        <v>27</v>
      </c>
      <c r="AY823" s="31">
        <v>368.75</v>
      </c>
      <c r="AZ823" s="31"/>
      <c r="BA823" s="31">
        <v>2</v>
      </c>
      <c r="BB823" s="31">
        <v>28.5</v>
      </c>
      <c r="BC823" s="31">
        <v>26.5</v>
      </c>
      <c r="BD823" s="31">
        <v>33.83</v>
      </c>
      <c r="BE823" s="31">
        <v>30.16</v>
      </c>
      <c r="BF823" s="31"/>
      <c r="BG823">
        <v>11863</v>
      </c>
      <c r="BJ823" s="30">
        <f t="shared" si="79"/>
        <v>383.5</v>
      </c>
      <c r="BK823" s="30">
        <f t="shared" si="80"/>
        <v>383.5</v>
      </c>
      <c r="BL823" s="30">
        <f t="shared" si="81"/>
        <v>366.5</v>
      </c>
      <c r="BN823" s="30">
        <f t="shared" si="82"/>
        <v>0</v>
      </c>
      <c r="BO823" s="30">
        <f t="shared" si="83"/>
        <v>0</v>
      </c>
      <c r="BP823" s="30">
        <f t="shared" si="84"/>
        <v>0</v>
      </c>
    </row>
    <row r="824" spans="1:68" x14ac:dyDescent="0.35">
      <c r="A824" s="26" t="s">
        <v>1715</v>
      </c>
      <c r="B824" t="s">
        <v>2219</v>
      </c>
      <c r="C824" s="25" t="s">
        <v>10</v>
      </c>
      <c r="E824" s="31">
        <v>1</v>
      </c>
      <c r="F824" s="31">
        <v>13.5</v>
      </c>
      <c r="G824" s="31">
        <v>12</v>
      </c>
      <c r="H824" s="31">
        <v>20</v>
      </c>
      <c r="I824" s="31">
        <v>16</v>
      </c>
      <c r="J824" s="31">
        <v>13.5</v>
      </c>
      <c r="K824" s="31">
        <v>11</v>
      </c>
      <c r="L824" s="31">
        <v>22</v>
      </c>
      <c r="M824" s="31">
        <v>18</v>
      </c>
      <c r="N824" s="31">
        <v>15</v>
      </c>
      <c r="O824" s="31">
        <v>18</v>
      </c>
      <c r="P824" s="31">
        <v>16</v>
      </c>
      <c r="Q824" s="31">
        <v>19</v>
      </c>
      <c r="R824" s="31">
        <v>17</v>
      </c>
      <c r="S824" s="31">
        <v>212</v>
      </c>
      <c r="T824" s="31"/>
      <c r="U824" s="31">
        <v>1.5</v>
      </c>
      <c r="V824" s="31">
        <v>15</v>
      </c>
      <c r="W824" s="31">
        <v>13</v>
      </c>
      <c r="X824" s="31">
        <v>13.5</v>
      </c>
      <c r="Y824" s="31">
        <v>20.5</v>
      </c>
      <c r="Z824" s="31">
        <v>16</v>
      </c>
      <c r="AA824" s="31">
        <v>15</v>
      </c>
      <c r="AB824" s="31">
        <v>9.5</v>
      </c>
      <c r="AC824" s="31">
        <v>21.5</v>
      </c>
      <c r="AD824" s="31">
        <v>17.5</v>
      </c>
      <c r="AE824" s="31">
        <v>17</v>
      </c>
      <c r="AF824" s="31">
        <v>16</v>
      </c>
      <c r="AG824" s="31">
        <v>16</v>
      </c>
      <c r="AH824" s="31">
        <v>19.5</v>
      </c>
      <c r="AI824" s="31">
        <v>211.5</v>
      </c>
      <c r="AJ824" s="31"/>
      <c r="AK824" s="31">
        <v>4</v>
      </c>
      <c r="AL824" s="31">
        <v>14.5</v>
      </c>
      <c r="AM824" s="31">
        <v>13</v>
      </c>
      <c r="AN824" s="31">
        <v>13</v>
      </c>
      <c r="AO824" s="31">
        <v>11</v>
      </c>
      <c r="AP824" s="31">
        <v>20.5</v>
      </c>
      <c r="AQ824" s="31">
        <v>18.5</v>
      </c>
      <c r="AR824" s="31">
        <v>11</v>
      </c>
      <c r="AS824" s="31">
        <v>9</v>
      </c>
      <c r="AT824" s="31">
        <v>23</v>
      </c>
      <c r="AU824" s="31">
        <v>19</v>
      </c>
      <c r="AV824" s="31">
        <v>18</v>
      </c>
      <c r="AW824" s="31">
        <v>16</v>
      </c>
      <c r="AX824" s="31">
        <v>14</v>
      </c>
      <c r="AY824" s="31">
        <v>204.5</v>
      </c>
      <c r="AZ824" s="31"/>
      <c r="BA824" s="31">
        <v>2.16</v>
      </c>
      <c r="BB824" s="31">
        <v>14.33</v>
      </c>
      <c r="BC824" s="31">
        <v>12.66</v>
      </c>
      <c r="BD824" s="31">
        <v>15.5</v>
      </c>
      <c r="BE824" s="31">
        <v>15.83</v>
      </c>
      <c r="BF824" s="31"/>
      <c r="BG824">
        <v>2987</v>
      </c>
      <c r="BJ824" s="30">
        <f t="shared" si="79"/>
        <v>211</v>
      </c>
      <c r="BK824" s="30">
        <f t="shared" si="80"/>
        <v>210</v>
      </c>
      <c r="BL824" s="30">
        <f t="shared" si="81"/>
        <v>200.5</v>
      </c>
      <c r="BN824" s="30">
        <f t="shared" si="82"/>
        <v>0</v>
      </c>
      <c r="BO824" s="30">
        <f t="shared" si="83"/>
        <v>0</v>
      </c>
      <c r="BP824" s="30">
        <f t="shared" si="84"/>
        <v>0</v>
      </c>
    </row>
    <row r="825" spans="1:68" x14ac:dyDescent="0.35">
      <c r="A825" s="26" t="s">
        <v>1717</v>
      </c>
      <c r="B825" t="s">
        <v>2210</v>
      </c>
      <c r="C825" s="25" t="s">
        <v>10</v>
      </c>
      <c r="E825" s="31">
        <v>7.5</v>
      </c>
      <c r="F825" s="31">
        <v>89</v>
      </c>
      <c r="G825" s="31">
        <v>79</v>
      </c>
      <c r="H825" s="31">
        <v>73.5</v>
      </c>
      <c r="I825" s="31">
        <v>85.5</v>
      </c>
      <c r="J825" s="31">
        <v>103</v>
      </c>
      <c r="K825" s="31">
        <v>100</v>
      </c>
      <c r="L825" s="31">
        <v>94</v>
      </c>
      <c r="M825" s="31">
        <v>85</v>
      </c>
      <c r="N825" s="31">
        <v>103</v>
      </c>
      <c r="O825" s="31">
        <v>92.5</v>
      </c>
      <c r="P825" s="31">
        <v>86</v>
      </c>
      <c r="Q825" s="31">
        <v>76</v>
      </c>
      <c r="R825" s="31">
        <v>101</v>
      </c>
      <c r="S825" s="31">
        <v>1175</v>
      </c>
      <c r="T825" s="31"/>
      <c r="U825" s="31">
        <v>9</v>
      </c>
      <c r="V825" s="31">
        <v>95.5</v>
      </c>
      <c r="W825" s="31">
        <v>83.5</v>
      </c>
      <c r="X825" s="31">
        <v>77.5</v>
      </c>
      <c r="Y825" s="31">
        <v>76.5</v>
      </c>
      <c r="Z825" s="31">
        <v>89.5</v>
      </c>
      <c r="AA825" s="31">
        <v>109</v>
      </c>
      <c r="AB825" s="31">
        <v>93.5</v>
      </c>
      <c r="AC825" s="31">
        <v>94.5</v>
      </c>
      <c r="AD825" s="31">
        <v>84</v>
      </c>
      <c r="AE825" s="31">
        <v>100.5</v>
      </c>
      <c r="AF825" s="31">
        <v>80</v>
      </c>
      <c r="AG825" s="31">
        <v>72</v>
      </c>
      <c r="AH825" s="31">
        <v>63</v>
      </c>
      <c r="AI825" s="31">
        <v>1128</v>
      </c>
      <c r="AJ825" s="31"/>
      <c r="AK825" s="31">
        <v>10</v>
      </c>
      <c r="AL825" s="31">
        <v>84</v>
      </c>
      <c r="AM825" s="31">
        <v>94</v>
      </c>
      <c r="AN825" s="31">
        <v>79.5</v>
      </c>
      <c r="AO825" s="31">
        <v>87</v>
      </c>
      <c r="AP825" s="31">
        <v>74</v>
      </c>
      <c r="AQ825" s="31">
        <v>85</v>
      </c>
      <c r="AR825" s="31">
        <v>102.5</v>
      </c>
      <c r="AS825" s="31">
        <v>89.5</v>
      </c>
      <c r="AT825" s="31">
        <v>89.5</v>
      </c>
      <c r="AU825" s="31">
        <v>84.5</v>
      </c>
      <c r="AV825" s="31">
        <v>94.5</v>
      </c>
      <c r="AW825" s="31">
        <v>64</v>
      </c>
      <c r="AX825" s="31">
        <v>64.5</v>
      </c>
      <c r="AY825" s="31">
        <v>1102.5</v>
      </c>
      <c r="AZ825" s="31"/>
      <c r="BA825" s="31">
        <v>8.83</v>
      </c>
      <c r="BB825" s="31">
        <v>89.5</v>
      </c>
      <c r="BC825" s="31">
        <v>85.5</v>
      </c>
      <c r="BD825" s="31">
        <v>76.83</v>
      </c>
      <c r="BE825" s="31">
        <v>83</v>
      </c>
      <c r="BF825" s="31"/>
      <c r="BG825">
        <v>11057</v>
      </c>
      <c r="BJ825" s="30">
        <f t="shared" si="79"/>
        <v>1167.5</v>
      </c>
      <c r="BK825" s="30">
        <f t="shared" si="80"/>
        <v>1119</v>
      </c>
      <c r="BL825" s="30">
        <f t="shared" si="81"/>
        <v>1092.5</v>
      </c>
      <c r="BN825" s="30">
        <f t="shared" si="82"/>
        <v>0</v>
      </c>
      <c r="BO825" s="30">
        <f t="shared" si="83"/>
        <v>0</v>
      </c>
      <c r="BP825" s="30">
        <f t="shared" si="84"/>
        <v>0</v>
      </c>
    </row>
    <row r="826" spans="1:68" x14ac:dyDescent="0.35">
      <c r="A826" s="26" t="s">
        <v>1719</v>
      </c>
      <c r="B826" t="s">
        <v>2201</v>
      </c>
      <c r="C826" s="25" t="s">
        <v>108</v>
      </c>
      <c r="E826" s="31">
        <v>0.5</v>
      </c>
      <c r="F826" s="31">
        <v>9</v>
      </c>
      <c r="G826" s="31">
        <v>13.5</v>
      </c>
      <c r="H826" s="31">
        <v>7</v>
      </c>
      <c r="I826" s="31">
        <v>7</v>
      </c>
      <c r="J826" s="31">
        <v>2</v>
      </c>
      <c r="K826" s="31">
        <v>10.5</v>
      </c>
      <c r="L826" s="31">
        <v>6</v>
      </c>
      <c r="M826" s="31">
        <v>11</v>
      </c>
      <c r="N826" s="31">
        <v>8</v>
      </c>
      <c r="O826" s="31">
        <v>0</v>
      </c>
      <c r="P826" s="31">
        <v>0</v>
      </c>
      <c r="Q826" s="31">
        <v>0</v>
      </c>
      <c r="R826" s="31">
        <v>0</v>
      </c>
      <c r="S826" s="31">
        <v>74.5</v>
      </c>
      <c r="T826" s="31"/>
      <c r="U826" s="31">
        <v>0.75</v>
      </c>
      <c r="V826" s="31">
        <v>5</v>
      </c>
      <c r="W826" s="31">
        <v>10</v>
      </c>
      <c r="X826" s="31">
        <v>13</v>
      </c>
      <c r="Y826" s="31">
        <v>6</v>
      </c>
      <c r="Z826" s="31">
        <v>8.5</v>
      </c>
      <c r="AA826" s="31">
        <v>2</v>
      </c>
      <c r="AB826" s="31">
        <v>9</v>
      </c>
      <c r="AC826" s="31">
        <v>6</v>
      </c>
      <c r="AD826" s="31">
        <v>12</v>
      </c>
      <c r="AE826" s="31">
        <v>0</v>
      </c>
      <c r="AF826" s="31">
        <v>0</v>
      </c>
      <c r="AG826" s="31">
        <v>0</v>
      </c>
      <c r="AH826" s="31">
        <v>0</v>
      </c>
      <c r="AI826" s="31">
        <v>72.25</v>
      </c>
      <c r="AJ826" s="31"/>
      <c r="AK826" s="31">
        <v>0.5</v>
      </c>
      <c r="AL826" s="31">
        <v>9.5</v>
      </c>
      <c r="AM826" s="31">
        <v>4.5</v>
      </c>
      <c r="AN826" s="31">
        <v>10</v>
      </c>
      <c r="AO826" s="31">
        <v>14.5</v>
      </c>
      <c r="AP826" s="31">
        <v>7.5</v>
      </c>
      <c r="AQ826" s="31">
        <v>10</v>
      </c>
      <c r="AR826" s="31">
        <v>4</v>
      </c>
      <c r="AS826" s="31">
        <v>11.5</v>
      </c>
      <c r="AT826" s="31">
        <v>6</v>
      </c>
      <c r="AU826" s="31">
        <v>0</v>
      </c>
      <c r="AV826" s="31">
        <v>0</v>
      </c>
      <c r="AW826" s="31">
        <v>0</v>
      </c>
      <c r="AX826" s="31">
        <v>0</v>
      </c>
      <c r="AY826" s="31">
        <v>78</v>
      </c>
      <c r="AZ826" s="31"/>
      <c r="BA826" s="31">
        <v>0.57999999999999996</v>
      </c>
      <c r="BB826" s="31">
        <v>7.83</v>
      </c>
      <c r="BC826" s="31">
        <v>9.33</v>
      </c>
      <c r="BD826" s="31">
        <v>10</v>
      </c>
      <c r="BE826" s="31">
        <v>9.16</v>
      </c>
      <c r="BF826" s="31"/>
      <c r="BG826">
        <v>4912</v>
      </c>
      <c r="BJ826" s="30">
        <f t="shared" si="79"/>
        <v>74</v>
      </c>
      <c r="BK826" s="30">
        <f t="shared" si="80"/>
        <v>71.5</v>
      </c>
      <c r="BL826" s="30">
        <f t="shared" si="81"/>
        <v>77.5</v>
      </c>
      <c r="BN826" s="30">
        <f t="shared" si="82"/>
        <v>0</v>
      </c>
      <c r="BO826" s="30">
        <f t="shared" si="83"/>
        <v>0</v>
      </c>
      <c r="BP826" s="30">
        <f t="shared" si="84"/>
        <v>0</v>
      </c>
    </row>
    <row r="827" spans="1:68" x14ac:dyDescent="0.35">
      <c r="A827" s="26" t="s">
        <v>1721</v>
      </c>
      <c r="B827" t="s">
        <v>2193</v>
      </c>
      <c r="C827" s="25" t="s">
        <v>10</v>
      </c>
      <c r="E827" s="31">
        <v>5.25</v>
      </c>
      <c r="F827" s="31">
        <v>72</v>
      </c>
      <c r="G827" s="31">
        <v>43</v>
      </c>
      <c r="H827" s="31">
        <v>71.5</v>
      </c>
      <c r="I827" s="31">
        <v>66.5</v>
      </c>
      <c r="J827" s="31">
        <v>76</v>
      </c>
      <c r="K827" s="31">
        <v>85</v>
      </c>
      <c r="L827" s="31">
        <v>77.5</v>
      </c>
      <c r="M827" s="31">
        <v>77</v>
      </c>
      <c r="N827" s="31">
        <v>79.5</v>
      </c>
      <c r="O827" s="31">
        <v>87</v>
      </c>
      <c r="P827" s="31">
        <v>85.5</v>
      </c>
      <c r="Q827" s="31">
        <v>67</v>
      </c>
      <c r="R827" s="31">
        <v>66</v>
      </c>
      <c r="S827" s="31">
        <v>958.75</v>
      </c>
      <c r="T827" s="31"/>
      <c r="U827" s="31">
        <v>4</v>
      </c>
      <c r="V827" s="31">
        <v>59</v>
      </c>
      <c r="W827" s="31">
        <v>74.5</v>
      </c>
      <c r="X827" s="31">
        <v>49</v>
      </c>
      <c r="Y827" s="31">
        <v>70.5</v>
      </c>
      <c r="Z827" s="31">
        <v>66.5</v>
      </c>
      <c r="AA827" s="31">
        <v>80</v>
      </c>
      <c r="AB827" s="31">
        <v>85.5</v>
      </c>
      <c r="AC827" s="31">
        <v>78</v>
      </c>
      <c r="AD827" s="31">
        <v>79</v>
      </c>
      <c r="AE827" s="31">
        <v>81.5</v>
      </c>
      <c r="AF827" s="31">
        <v>84</v>
      </c>
      <c r="AG827" s="31">
        <v>79</v>
      </c>
      <c r="AH827" s="31">
        <v>68.5</v>
      </c>
      <c r="AI827" s="31">
        <v>959</v>
      </c>
      <c r="AJ827" s="31"/>
      <c r="AK827" s="31">
        <v>4</v>
      </c>
      <c r="AL827" s="31">
        <v>61</v>
      </c>
      <c r="AM827" s="31">
        <v>61.5</v>
      </c>
      <c r="AN827" s="31">
        <v>77</v>
      </c>
      <c r="AO827" s="31">
        <v>51</v>
      </c>
      <c r="AP827" s="31">
        <v>66</v>
      </c>
      <c r="AQ827" s="31">
        <v>63.5</v>
      </c>
      <c r="AR827" s="31">
        <v>79.5</v>
      </c>
      <c r="AS827" s="31">
        <v>82</v>
      </c>
      <c r="AT827" s="31">
        <v>78</v>
      </c>
      <c r="AU827" s="31">
        <v>86.5</v>
      </c>
      <c r="AV827" s="31">
        <v>72.5</v>
      </c>
      <c r="AW827" s="31">
        <v>80.5</v>
      </c>
      <c r="AX827" s="31">
        <v>79.5</v>
      </c>
      <c r="AY827" s="31">
        <v>942.5</v>
      </c>
      <c r="AZ827" s="31"/>
      <c r="BA827" s="31">
        <v>4.41</v>
      </c>
      <c r="BB827" s="31">
        <v>64</v>
      </c>
      <c r="BC827" s="31">
        <v>59.66</v>
      </c>
      <c r="BD827" s="31">
        <v>65.83</v>
      </c>
      <c r="BE827" s="31">
        <v>62.66</v>
      </c>
      <c r="BF827" s="31"/>
      <c r="BG827">
        <v>558</v>
      </c>
      <c r="BJ827" s="30">
        <f t="shared" si="79"/>
        <v>953.5</v>
      </c>
      <c r="BK827" s="30">
        <f t="shared" si="80"/>
        <v>955</v>
      </c>
      <c r="BL827" s="30">
        <f t="shared" si="81"/>
        <v>938.5</v>
      </c>
      <c r="BN827" s="30">
        <f t="shared" si="82"/>
        <v>0</v>
      </c>
      <c r="BO827" s="30">
        <f t="shared" si="83"/>
        <v>0</v>
      </c>
      <c r="BP827" s="30">
        <f t="shared" si="84"/>
        <v>0</v>
      </c>
    </row>
    <row r="828" spans="1:68" x14ac:dyDescent="0.35">
      <c r="A828" s="26" t="s">
        <v>1723</v>
      </c>
      <c r="B828" t="s">
        <v>2184</v>
      </c>
      <c r="C828" s="25" t="s">
        <v>10</v>
      </c>
      <c r="E828" s="31">
        <v>42.25</v>
      </c>
      <c r="F828" s="31">
        <v>416</v>
      </c>
      <c r="G828" s="31">
        <v>455</v>
      </c>
      <c r="H828" s="31">
        <v>430</v>
      </c>
      <c r="I828" s="31">
        <v>425.5</v>
      </c>
      <c r="J828" s="31">
        <v>411.5</v>
      </c>
      <c r="K828" s="31">
        <v>410.5</v>
      </c>
      <c r="L828" s="31">
        <v>441.5</v>
      </c>
      <c r="M828" s="31">
        <v>437.5</v>
      </c>
      <c r="N828" s="31">
        <v>395</v>
      </c>
      <c r="O828" s="31">
        <v>471</v>
      </c>
      <c r="P828" s="31">
        <v>374</v>
      </c>
      <c r="Q828" s="31">
        <v>315.5</v>
      </c>
      <c r="R828" s="31">
        <v>275</v>
      </c>
      <c r="S828" s="31">
        <v>5300.25</v>
      </c>
      <c r="T828" s="31"/>
      <c r="U828" s="31">
        <v>40.5</v>
      </c>
      <c r="V828" s="31">
        <v>445.75</v>
      </c>
      <c r="W828" s="31">
        <v>423</v>
      </c>
      <c r="X828" s="31">
        <v>420.5</v>
      </c>
      <c r="Y828" s="31">
        <v>403</v>
      </c>
      <c r="Z828" s="31">
        <v>397.5</v>
      </c>
      <c r="AA828" s="31">
        <v>402.5</v>
      </c>
      <c r="AB828" s="31">
        <v>400</v>
      </c>
      <c r="AC828" s="31">
        <v>433</v>
      </c>
      <c r="AD828" s="31">
        <v>414.5</v>
      </c>
      <c r="AE828" s="31">
        <v>453</v>
      </c>
      <c r="AF828" s="31">
        <v>382</v>
      </c>
      <c r="AG828" s="31">
        <v>300.5</v>
      </c>
      <c r="AH828" s="31">
        <v>261.5</v>
      </c>
      <c r="AI828" s="31">
        <v>5177.25</v>
      </c>
      <c r="AJ828" s="31"/>
      <c r="AK828" s="31">
        <v>48.25</v>
      </c>
      <c r="AL828" s="31">
        <v>435.5</v>
      </c>
      <c r="AM828" s="31">
        <v>424</v>
      </c>
      <c r="AN828" s="31">
        <v>407.5</v>
      </c>
      <c r="AO828" s="31">
        <v>397.5</v>
      </c>
      <c r="AP828" s="31">
        <v>393.5</v>
      </c>
      <c r="AQ828" s="31">
        <v>390.5</v>
      </c>
      <c r="AR828" s="31">
        <v>373</v>
      </c>
      <c r="AS828" s="31">
        <v>396.5</v>
      </c>
      <c r="AT828" s="31">
        <v>397</v>
      </c>
      <c r="AU828" s="31">
        <v>438.5</v>
      </c>
      <c r="AV828" s="31">
        <v>364.5</v>
      </c>
      <c r="AW828" s="31">
        <v>298</v>
      </c>
      <c r="AX828" s="31">
        <v>250.5</v>
      </c>
      <c r="AY828" s="31">
        <v>5014.75</v>
      </c>
      <c r="AZ828" s="31"/>
      <c r="BA828" s="31">
        <v>43.66</v>
      </c>
      <c r="BB828" s="31">
        <v>432.41</v>
      </c>
      <c r="BC828" s="31">
        <v>434</v>
      </c>
      <c r="BD828" s="31">
        <v>419.33</v>
      </c>
      <c r="BE828" s="31">
        <v>408.66</v>
      </c>
      <c r="BF828" s="31"/>
      <c r="BG828">
        <v>12396</v>
      </c>
      <c r="BJ828" s="30">
        <f t="shared" si="79"/>
        <v>5258</v>
      </c>
      <c r="BK828" s="30">
        <f t="shared" si="80"/>
        <v>5136.75</v>
      </c>
      <c r="BL828" s="30">
        <f t="shared" si="81"/>
        <v>4966.5</v>
      </c>
      <c r="BN828" s="30">
        <f t="shared" si="82"/>
        <v>0</v>
      </c>
      <c r="BO828" s="30">
        <f t="shared" si="83"/>
        <v>0</v>
      </c>
      <c r="BP828" s="30">
        <f t="shared" si="84"/>
        <v>0</v>
      </c>
    </row>
    <row r="829" spans="1:68" x14ac:dyDescent="0.35">
      <c r="A829" s="26" t="s">
        <v>1725</v>
      </c>
      <c r="B829" t="s">
        <v>2173</v>
      </c>
      <c r="C829" s="25" t="s">
        <v>119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1">
        <v>0</v>
      </c>
      <c r="M829" s="31">
        <v>0</v>
      </c>
      <c r="N829" s="31">
        <v>0</v>
      </c>
      <c r="O829" s="31">
        <v>12.5</v>
      </c>
      <c r="P829" s="31">
        <v>18.5</v>
      </c>
      <c r="Q829" s="31">
        <v>21.5</v>
      </c>
      <c r="R829" s="31">
        <v>13</v>
      </c>
      <c r="S829" s="31">
        <v>65.5</v>
      </c>
      <c r="T829" s="31"/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v>0</v>
      </c>
      <c r="AD829" s="31">
        <v>0</v>
      </c>
      <c r="AE829" s="31">
        <v>13</v>
      </c>
      <c r="AF829" s="31">
        <v>13.5</v>
      </c>
      <c r="AG829" s="31">
        <v>16.5</v>
      </c>
      <c r="AH829" s="31">
        <v>22</v>
      </c>
      <c r="AI829" s="31">
        <v>65</v>
      </c>
      <c r="AJ829" s="31"/>
      <c r="AK829" s="31">
        <v>0</v>
      </c>
      <c r="AL829" s="31">
        <v>0</v>
      </c>
      <c r="AM829" s="31">
        <v>0</v>
      </c>
      <c r="AN829" s="31">
        <v>0</v>
      </c>
      <c r="AO829" s="31">
        <v>0</v>
      </c>
      <c r="AP829" s="31">
        <v>0</v>
      </c>
      <c r="AQ829" s="31">
        <v>0</v>
      </c>
      <c r="AR829" s="31">
        <v>0</v>
      </c>
      <c r="AS829" s="31">
        <v>0</v>
      </c>
      <c r="AT829" s="31">
        <v>0</v>
      </c>
      <c r="AU829" s="31">
        <v>25</v>
      </c>
      <c r="AV829" s="31">
        <v>14.5</v>
      </c>
      <c r="AW829" s="31">
        <v>14</v>
      </c>
      <c r="AX829" s="31">
        <v>17</v>
      </c>
      <c r="AY829" s="31">
        <v>70.5</v>
      </c>
      <c r="AZ829" s="31"/>
      <c r="BA829" s="31">
        <v>0</v>
      </c>
      <c r="BB829" s="31">
        <v>0</v>
      </c>
      <c r="BC829" s="31">
        <v>0</v>
      </c>
      <c r="BD829" s="31">
        <v>0</v>
      </c>
      <c r="BE829" s="31">
        <v>0</v>
      </c>
      <c r="BF829" s="31"/>
      <c r="BG829">
        <v>2348</v>
      </c>
      <c r="BJ829" s="30">
        <f t="shared" si="79"/>
        <v>65.5</v>
      </c>
      <c r="BK829" s="30">
        <f t="shared" si="80"/>
        <v>65</v>
      </c>
      <c r="BL829" s="30">
        <f t="shared" si="81"/>
        <v>70.5</v>
      </c>
      <c r="BN829" s="30">
        <f t="shared" si="82"/>
        <v>0</v>
      </c>
      <c r="BO829" s="30">
        <f t="shared" si="83"/>
        <v>0</v>
      </c>
      <c r="BP829" s="30">
        <f t="shared" si="84"/>
        <v>0</v>
      </c>
    </row>
    <row r="830" spans="1:68" x14ac:dyDescent="0.35">
      <c r="A830" s="26" t="s">
        <v>1727</v>
      </c>
      <c r="B830" t="s">
        <v>2163</v>
      </c>
      <c r="C830" s="25" t="s">
        <v>10</v>
      </c>
      <c r="E830" s="31">
        <v>5</v>
      </c>
      <c r="F830" s="31">
        <v>78.5</v>
      </c>
      <c r="G830" s="31">
        <v>67.5</v>
      </c>
      <c r="H830" s="31">
        <v>71</v>
      </c>
      <c r="I830" s="31">
        <v>65</v>
      </c>
      <c r="J830" s="31">
        <v>72</v>
      </c>
      <c r="K830" s="31">
        <v>61</v>
      </c>
      <c r="L830" s="31">
        <v>57.5</v>
      </c>
      <c r="M830" s="31">
        <v>79</v>
      </c>
      <c r="N830" s="31">
        <v>49.5</v>
      </c>
      <c r="O830" s="31">
        <v>60</v>
      </c>
      <c r="P830" s="31">
        <v>64</v>
      </c>
      <c r="Q830" s="31">
        <v>76.5</v>
      </c>
      <c r="R830" s="31">
        <v>63.5</v>
      </c>
      <c r="S830" s="31">
        <v>870</v>
      </c>
      <c r="T830" s="31"/>
      <c r="U830" s="31">
        <v>6.75</v>
      </c>
      <c r="V830" s="31">
        <v>68.5</v>
      </c>
      <c r="W830" s="31">
        <v>74.5</v>
      </c>
      <c r="X830" s="31">
        <v>65.5</v>
      </c>
      <c r="Y830" s="31">
        <v>70</v>
      </c>
      <c r="Z830" s="31">
        <v>63.5</v>
      </c>
      <c r="AA830" s="31">
        <v>67</v>
      </c>
      <c r="AB830" s="31">
        <v>60.5</v>
      </c>
      <c r="AC830" s="31">
        <v>60.5</v>
      </c>
      <c r="AD830" s="31">
        <v>76.5</v>
      </c>
      <c r="AE830" s="31">
        <v>50</v>
      </c>
      <c r="AF830" s="31">
        <v>67</v>
      </c>
      <c r="AG830" s="31">
        <v>65</v>
      </c>
      <c r="AH830" s="31">
        <v>76.5</v>
      </c>
      <c r="AI830" s="31">
        <v>871.75</v>
      </c>
      <c r="AJ830" s="31"/>
      <c r="AK830" s="31">
        <v>8.5</v>
      </c>
      <c r="AL830" s="31">
        <v>62.5</v>
      </c>
      <c r="AM830" s="31">
        <v>70</v>
      </c>
      <c r="AN830" s="31">
        <v>73.5</v>
      </c>
      <c r="AO830" s="31">
        <v>68</v>
      </c>
      <c r="AP830" s="31">
        <v>70.5</v>
      </c>
      <c r="AQ830" s="31">
        <v>62.5</v>
      </c>
      <c r="AR830" s="31">
        <v>67.5</v>
      </c>
      <c r="AS830" s="31">
        <v>61</v>
      </c>
      <c r="AT830" s="31">
        <v>61.5</v>
      </c>
      <c r="AU830" s="31">
        <v>76</v>
      </c>
      <c r="AV830" s="31">
        <v>52.5</v>
      </c>
      <c r="AW830" s="31">
        <v>64</v>
      </c>
      <c r="AX830" s="31">
        <v>58.5</v>
      </c>
      <c r="AY830" s="31">
        <v>856.5</v>
      </c>
      <c r="AZ830" s="31"/>
      <c r="BA830" s="31">
        <v>6.75</v>
      </c>
      <c r="BB830" s="31">
        <v>69.83</v>
      </c>
      <c r="BC830" s="31">
        <v>70.66</v>
      </c>
      <c r="BD830" s="31">
        <v>70</v>
      </c>
      <c r="BE830" s="31">
        <v>67.66</v>
      </c>
      <c r="BF830" s="31"/>
      <c r="BG830">
        <v>62120</v>
      </c>
      <c r="BJ830" s="30">
        <f t="shared" si="79"/>
        <v>865</v>
      </c>
      <c r="BK830" s="30">
        <f t="shared" si="80"/>
        <v>865</v>
      </c>
      <c r="BL830" s="30">
        <f t="shared" si="81"/>
        <v>848</v>
      </c>
      <c r="BN830" s="30">
        <f t="shared" si="82"/>
        <v>0</v>
      </c>
      <c r="BO830" s="30">
        <f t="shared" si="83"/>
        <v>0</v>
      </c>
      <c r="BP830" s="30">
        <f t="shared" si="84"/>
        <v>0</v>
      </c>
    </row>
    <row r="831" spans="1:68" x14ac:dyDescent="0.35">
      <c r="A831" s="26" t="s">
        <v>1729</v>
      </c>
      <c r="B831" t="s">
        <v>2144</v>
      </c>
      <c r="C831" s="25" t="s">
        <v>108</v>
      </c>
      <c r="E831" s="31">
        <v>12.5</v>
      </c>
      <c r="F831" s="31">
        <v>120</v>
      </c>
      <c r="G831" s="31">
        <v>108</v>
      </c>
      <c r="H831" s="31">
        <v>114</v>
      </c>
      <c r="I831" s="31">
        <v>120.5</v>
      </c>
      <c r="J831" s="31">
        <v>148</v>
      </c>
      <c r="K831" s="31">
        <v>148.5</v>
      </c>
      <c r="L831" s="31">
        <v>162.5</v>
      </c>
      <c r="M831" s="31">
        <v>140</v>
      </c>
      <c r="N831" s="31">
        <v>151</v>
      </c>
      <c r="O831" s="31">
        <v>0</v>
      </c>
      <c r="P831" s="31">
        <v>0</v>
      </c>
      <c r="Q831" s="31">
        <v>0</v>
      </c>
      <c r="R831" s="31">
        <v>0</v>
      </c>
      <c r="S831" s="31">
        <v>1225</v>
      </c>
      <c r="T831" s="31"/>
      <c r="U831" s="31">
        <v>16.5</v>
      </c>
      <c r="V831" s="31">
        <v>105.5</v>
      </c>
      <c r="W831" s="31">
        <v>130</v>
      </c>
      <c r="X831" s="31">
        <v>115.5</v>
      </c>
      <c r="Y831" s="31">
        <v>116.5</v>
      </c>
      <c r="Z831" s="31">
        <v>124</v>
      </c>
      <c r="AA831" s="31">
        <v>150</v>
      </c>
      <c r="AB831" s="31">
        <v>149.5</v>
      </c>
      <c r="AC831" s="31">
        <v>163</v>
      </c>
      <c r="AD831" s="31">
        <v>138.5</v>
      </c>
      <c r="AE831" s="31">
        <v>0</v>
      </c>
      <c r="AF831" s="31">
        <v>0</v>
      </c>
      <c r="AG831" s="31">
        <v>0</v>
      </c>
      <c r="AH831" s="31">
        <v>0</v>
      </c>
      <c r="AI831" s="31">
        <v>1209</v>
      </c>
      <c r="AJ831" s="31"/>
      <c r="AK831" s="31">
        <v>16.75</v>
      </c>
      <c r="AL831" s="31">
        <v>136.5</v>
      </c>
      <c r="AM831" s="31">
        <v>112.5</v>
      </c>
      <c r="AN831" s="31">
        <v>137.5</v>
      </c>
      <c r="AO831" s="31">
        <v>116.5</v>
      </c>
      <c r="AP831" s="31">
        <v>119.5</v>
      </c>
      <c r="AQ831" s="31">
        <v>129</v>
      </c>
      <c r="AR831" s="31">
        <v>149.5</v>
      </c>
      <c r="AS831" s="31">
        <v>148</v>
      </c>
      <c r="AT831" s="31">
        <v>169</v>
      </c>
      <c r="AU831" s="31">
        <v>0</v>
      </c>
      <c r="AV831" s="31">
        <v>0</v>
      </c>
      <c r="AW831" s="31">
        <v>0</v>
      </c>
      <c r="AX831" s="31">
        <v>0</v>
      </c>
      <c r="AY831" s="31">
        <v>1234.75</v>
      </c>
      <c r="AZ831" s="31"/>
      <c r="BA831" s="31">
        <v>15.25</v>
      </c>
      <c r="BB831" s="31">
        <v>120.66</v>
      </c>
      <c r="BC831" s="31">
        <v>116.83</v>
      </c>
      <c r="BD831" s="31">
        <v>122.33</v>
      </c>
      <c r="BE831" s="31">
        <v>117.83</v>
      </c>
      <c r="BF831" s="31"/>
      <c r="BG831">
        <v>7956</v>
      </c>
      <c r="BJ831" s="30">
        <f t="shared" si="79"/>
        <v>1212.5</v>
      </c>
      <c r="BK831" s="30">
        <f t="shared" si="80"/>
        <v>1192.5</v>
      </c>
      <c r="BL831" s="30">
        <f t="shared" si="81"/>
        <v>1218</v>
      </c>
      <c r="BN831" s="30">
        <f t="shared" si="82"/>
        <v>0</v>
      </c>
      <c r="BO831" s="30">
        <f t="shared" si="83"/>
        <v>0</v>
      </c>
      <c r="BP831" s="30">
        <f t="shared" si="84"/>
        <v>0</v>
      </c>
    </row>
    <row r="832" spans="1:68" x14ac:dyDescent="0.35">
      <c r="A832" s="26" t="s">
        <v>1790</v>
      </c>
      <c r="B832" t="s">
        <v>2135</v>
      </c>
      <c r="C832" s="25" t="s">
        <v>108</v>
      </c>
      <c r="E832" s="31">
        <v>47</v>
      </c>
      <c r="F832" s="31">
        <v>404.75</v>
      </c>
      <c r="G832" s="31">
        <v>409.5</v>
      </c>
      <c r="H832" s="31">
        <v>402.5</v>
      </c>
      <c r="I832" s="31">
        <v>449</v>
      </c>
      <c r="J832" s="31">
        <v>485</v>
      </c>
      <c r="K832" s="31">
        <v>487</v>
      </c>
      <c r="L832" s="31">
        <v>484</v>
      </c>
      <c r="M832" s="31">
        <v>483.5</v>
      </c>
      <c r="N832" s="31">
        <v>460</v>
      </c>
      <c r="O832" s="31">
        <v>0</v>
      </c>
      <c r="P832" s="31">
        <v>0</v>
      </c>
      <c r="Q832" s="31">
        <v>0</v>
      </c>
      <c r="R832" s="31">
        <v>0</v>
      </c>
      <c r="S832" s="31">
        <v>4112.25</v>
      </c>
      <c r="T832" s="31"/>
      <c r="U832" s="31">
        <v>45.5</v>
      </c>
      <c r="V832" s="31">
        <v>362</v>
      </c>
      <c r="W832" s="31">
        <v>403.5</v>
      </c>
      <c r="X832" s="31">
        <v>401</v>
      </c>
      <c r="Y832" s="31">
        <v>410.5</v>
      </c>
      <c r="Z832" s="31">
        <v>459</v>
      </c>
      <c r="AA832" s="31">
        <v>486.5</v>
      </c>
      <c r="AB832" s="31">
        <v>509</v>
      </c>
      <c r="AC832" s="31">
        <v>476</v>
      </c>
      <c r="AD832" s="31">
        <v>498.5</v>
      </c>
      <c r="AE832" s="31">
        <v>0</v>
      </c>
      <c r="AF832" s="31">
        <v>0</v>
      </c>
      <c r="AG832" s="31">
        <v>0</v>
      </c>
      <c r="AH832" s="31">
        <v>0</v>
      </c>
      <c r="AI832" s="31">
        <v>4051.5</v>
      </c>
      <c r="AJ832" s="31"/>
      <c r="AK832" s="31">
        <v>46.75</v>
      </c>
      <c r="AL832" s="31">
        <v>401</v>
      </c>
      <c r="AM832" s="31">
        <v>359.5</v>
      </c>
      <c r="AN832" s="31">
        <v>399.5</v>
      </c>
      <c r="AO832" s="31">
        <v>405.5</v>
      </c>
      <c r="AP832" s="31">
        <v>428.5</v>
      </c>
      <c r="AQ832" s="31">
        <v>465.5</v>
      </c>
      <c r="AR832" s="31">
        <v>495</v>
      </c>
      <c r="AS832" s="31">
        <v>520.5</v>
      </c>
      <c r="AT832" s="31">
        <v>500.5</v>
      </c>
      <c r="AU832" s="31">
        <v>0</v>
      </c>
      <c r="AV832" s="31">
        <v>0</v>
      </c>
      <c r="AW832" s="31">
        <v>0</v>
      </c>
      <c r="AX832" s="31">
        <v>0</v>
      </c>
      <c r="AY832" s="31">
        <v>4022.25</v>
      </c>
      <c r="AZ832" s="31"/>
      <c r="BA832" s="31">
        <v>46.41</v>
      </c>
      <c r="BB832" s="31">
        <v>389.25</v>
      </c>
      <c r="BC832" s="31">
        <v>390.83</v>
      </c>
      <c r="BD832" s="31">
        <v>401</v>
      </c>
      <c r="BE832" s="31">
        <v>421.66</v>
      </c>
      <c r="BF832" s="31"/>
      <c r="BG832">
        <v>3801</v>
      </c>
      <c r="BJ832" s="30">
        <f t="shared" si="79"/>
        <v>4065.25</v>
      </c>
      <c r="BK832" s="30">
        <f t="shared" si="80"/>
        <v>4006</v>
      </c>
      <c r="BL832" s="30">
        <f t="shared" si="81"/>
        <v>3975.5</v>
      </c>
      <c r="BN832" s="30">
        <f t="shared" si="82"/>
        <v>0</v>
      </c>
      <c r="BO832" s="30">
        <f t="shared" si="83"/>
        <v>0</v>
      </c>
      <c r="BP832" s="30">
        <f t="shared" si="84"/>
        <v>0</v>
      </c>
    </row>
    <row r="833" spans="1:68" x14ac:dyDescent="0.35">
      <c r="A833" s="26" t="s">
        <v>1792</v>
      </c>
      <c r="B833" t="s">
        <v>2127</v>
      </c>
      <c r="C833" s="25" t="s">
        <v>108</v>
      </c>
      <c r="E833" s="31">
        <v>40.5</v>
      </c>
      <c r="F833" s="31">
        <v>407.5</v>
      </c>
      <c r="G833" s="31">
        <v>360.5</v>
      </c>
      <c r="H833" s="31">
        <v>384</v>
      </c>
      <c r="I833" s="31">
        <v>414.5</v>
      </c>
      <c r="J833" s="31">
        <v>419</v>
      </c>
      <c r="K833" s="31">
        <v>401</v>
      </c>
      <c r="L833" s="31">
        <v>459.5</v>
      </c>
      <c r="M833" s="31">
        <v>432.5</v>
      </c>
      <c r="N833" s="31">
        <v>428.5</v>
      </c>
      <c r="O833" s="31">
        <v>0</v>
      </c>
      <c r="P833" s="31">
        <v>0</v>
      </c>
      <c r="Q833" s="31">
        <v>0</v>
      </c>
      <c r="R833" s="31">
        <v>0</v>
      </c>
      <c r="S833" s="31">
        <v>3747.5</v>
      </c>
      <c r="T833" s="31"/>
      <c r="U833" s="31">
        <v>43.25</v>
      </c>
      <c r="V833" s="31">
        <v>372.25</v>
      </c>
      <c r="W833" s="31">
        <v>424.5</v>
      </c>
      <c r="X833" s="31">
        <v>373.5</v>
      </c>
      <c r="Y833" s="31">
        <v>376.5</v>
      </c>
      <c r="Z833" s="31">
        <v>422</v>
      </c>
      <c r="AA833" s="31">
        <v>428.5</v>
      </c>
      <c r="AB833" s="31">
        <v>405</v>
      </c>
      <c r="AC833" s="31">
        <v>472</v>
      </c>
      <c r="AD833" s="31">
        <v>445</v>
      </c>
      <c r="AE833" s="31">
        <v>0</v>
      </c>
      <c r="AF833" s="31">
        <v>0</v>
      </c>
      <c r="AG833" s="31">
        <v>0</v>
      </c>
      <c r="AH833" s="31">
        <v>0</v>
      </c>
      <c r="AI833" s="31">
        <v>3762.5</v>
      </c>
      <c r="AJ833" s="31"/>
      <c r="AK833" s="31">
        <v>43.75</v>
      </c>
      <c r="AL833" s="31">
        <v>379</v>
      </c>
      <c r="AM833" s="31">
        <v>394</v>
      </c>
      <c r="AN833" s="31">
        <v>434.5</v>
      </c>
      <c r="AO833" s="31">
        <v>369.5</v>
      </c>
      <c r="AP833" s="31">
        <v>383.5</v>
      </c>
      <c r="AQ833" s="31">
        <v>432</v>
      </c>
      <c r="AR833" s="31">
        <v>446</v>
      </c>
      <c r="AS833" s="31">
        <v>414</v>
      </c>
      <c r="AT833" s="31">
        <v>472</v>
      </c>
      <c r="AU833" s="31">
        <v>0</v>
      </c>
      <c r="AV833" s="31">
        <v>0</v>
      </c>
      <c r="AW833" s="31">
        <v>0</v>
      </c>
      <c r="AX833" s="31">
        <v>0</v>
      </c>
      <c r="AY833" s="31">
        <v>3768.25</v>
      </c>
      <c r="AZ833" s="31"/>
      <c r="BA833" s="31">
        <v>42.5</v>
      </c>
      <c r="BB833" s="31">
        <v>386.25</v>
      </c>
      <c r="BC833" s="31">
        <v>393</v>
      </c>
      <c r="BD833" s="31">
        <v>397.33</v>
      </c>
      <c r="BE833" s="31">
        <v>386.83</v>
      </c>
      <c r="BF833" s="31"/>
      <c r="BG833">
        <v>14282</v>
      </c>
      <c r="BJ833" s="30">
        <f t="shared" si="79"/>
        <v>3707</v>
      </c>
      <c r="BK833" s="30">
        <f t="shared" si="80"/>
        <v>3719.25</v>
      </c>
      <c r="BL833" s="30">
        <f t="shared" si="81"/>
        <v>3724.5</v>
      </c>
      <c r="BN833" s="30">
        <f t="shared" si="82"/>
        <v>0</v>
      </c>
      <c r="BO833" s="30">
        <f t="shared" si="83"/>
        <v>0</v>
      </c>
      <c r="BP833" s="30">
        <f t="shared" si="84"/>
        <v>0</v>
      </c>
    </row>
    <row r="834" spans="1:68" x14ac:dyDescent="0.35">
      <c r="A834" s="26" t="s">
        <v>1794</v>
      </c>
      <c r="B834" t="s">
        <v>2119</v>
      </c>
      <c r="C834" s="25" t="s">
        <v>108</v>
      </c>
      <c r="E834" s="31">
        <v>7.75</v>
      </c>
      <c r="F834" s="31">
        <v>38</v>
      </c>
      <c r="G834" s="31">
        <v>36.5</v>
      </c>
      <c r="H834" s="31">
        <v>36</v>
      </c>
      <c r="I834" s="31">
        <v>38.5</v>
      </c>
      <c r="J834" s="31">
        <v>42.5</v>
      </c>
      <c r="K834" s="31">
        <v>39.5</v>
      </c>
      <c r="L834" s="31">
        <v>36</v>
      </c>
      <c r="M834" s="31">
        <v>49</v>
      </c>
      <c r="N834" s="31">
        <v>49</v>
      </c>
      <c r="O834" s="31">
        <v>0</v>
      </c>
      <c r="P834" s="31">
        <v>0</v>
      </c>
      <c r="Q834" s="31">
        <v>0</v>
      </c>
      <c r="R834" s="31">
        <v>0</v>
      </c>
      <c r="S834" s="31">
        <v>372.75</v>
      </c>
      <c r="T834" s="31"/>
      <c r="U834" s="31">
        <v>9.25</v>
      </c>
      <c r="V834" s="31">
        <v>53</v>
      </c>
      <c r="W834" s="31">
        <v>41</v>
      </c>
      <c r="X834" s="31">
        <v>43</v>
      </c>
      <c r="Y834" s="31">
        <v>46.5</v>
      </c>
      <c r="Z834" s="31">
        <v>42</v>
      </c>
      <c r="AA834" s="31">
        <v>44</v>
      </c>
      <c r="AB834" s="31">
        <v>44</v>
      </c>
      <c r="AC834" s="31">
        <v>33.5</v>
      </c>
      <c r="AD834" s="31">
        <v>46.5</v>
      </c>
      <c r="AE834" s="31">
        <v>0</v>
      </c>
      <c r="AF834" s="31">
        <v>0</v>
      </c>
      <c r="AG834" s="31">
        <v>0</v>
      </c>
      <c r="AH834" s="31">
        <v>0</v>
      </c>
      <c r="AI834" s="31">
        <v>402.75</v>
      </c>
      <c r="AJ834" s="31"/>
      <c r="AK834" s="31">
        <v>11</v>
      </c>
      <c r="AL834" s="31">
        <v>49.5</v>
      </c>
      <c r="AM834" s="31">
        <v>49.5</v>
      </c>
      <c r="AN834" s="31">
        <v>40.5</v>
      </c>
      <c r="AO834" s="31">
        <v>49</v>
      </c>
      <c r="AP834" s="31">
        <v>48</v>
      </c>
      <c r="AQ834" s="31">
        <v>39</v>
      </c>
      <c r="AR834" s="31">
        <v>44</v>
      </c>
      <c r="AS834" s="31">
        <v>48.5</v>
      </c>
      <c r="AT834" s="31">
        <v>33.5</v>
      </c>
      <c r="AU834" s="31">
        <v>0</v>
      </c>
      <c r="AV834" s="31">
        <v>0</v>
      </c>
      <c r="AW834" s="31">
        <v>0</v>
      </c>
      <c r="AX834" s="31">
        <v>0</v>
      </c>
      <c r="AY834" s="31">
        <v>412.5</v>
      </c>
      <c r="AZ834" s="31"/>
      <c r="BA834" s="31">
        <v>9.33</v>
      </c>
      <c r="BB834" s="31">
        <v>46.83</v>
      </c>
      <c r="BC834" s="31">
        <v>42.33</v>
      </c>
      <c r="BD834" s="31">
        <v>39.83</v>
      </c>
      <c r="BE834" s="31">
        <v>44.66</v>
      </c>
      <c r="BF834" s="31"/>
      <c r="BG834">
        <v>427</v>
      </c>
      <c r="BJ834" s="30">
        <f t="shared" si="79"/>
        <v>365</v>
      </c>
      <c r="BK834" s="30">
        <f t="shared" si="80"/>
        <v>393.5</v>
      </c>
      <c r="BL834" s="30">
        <f t="shared" si="81"/>
        <v>401.5</v>
      </c>
      <c r="BN834" s="30">
        <f t="shared" si="82"/>
        <v>0</v>
      </c>
      <c r="BO834" s="30">
        <f t="shared" si="83"/>
        <v>0</v>
      </c>
      <c r="BP834" s="30">
        <f t="shared" si="84"/>
        <v>0</v>
      </c>
    </row>
    <row r="835" spans="1:68" x14ac:dyDescent="0.35">
      <c r="A835" s="26" t="s">
        <v>1731</v>
      </c>
      <c r="B835" t="s">
        <v>2112</v>
      </c>
      <c r="C835" s="25" t="s">
        <v>108</v>
      </c>
      <c r="E835" s="31">
        <v>0.5</v>
      </c>
      <c r="F835" s="31">
        <v>10.5</v>
      </c>
      <c r="G835" s="31">
        <v>8</v>
      </c>
      <c r="H835" s="31">
        <v>6.5</v>
      </c>
      <c r="I835" s="31">
        <v>12.5</v>
      </c>
      <c r="J835" s="31">
        <v>13</v>
      </c>
      <c r="K835" s="31">
        <v>13</v>
      </c>
      <c r="L835" s="31">
        <v>11</v>
      </c>
      <c r="M835" s="31">
        <v>12</v>
      </c>
      <c r="N835" s="31">
        <v>7.5</v>
      </c>
      <c r="O835" s="31">
        <v>0</v>
      </c>
      <c r="P835" s="31">
        <v>0</v>
      </c>
      <c r="Q835" s="31">
        <v>0</v>
      </c>
      <c r="R835" s="31">
        <v>0</v>
      </c>
      <c r="S835" s="31">
        <v>94.5</v>
      </c>
      <c r="T835" s="31"/>
      <c r="U835" s="31">
        <v>2.5</v>
      </c>
      <c r="V835" s="31">
        <v>17.5</v>
      </c>
      <c r="W835" s="31">
        <v>11</v>
      </c>
      <c r="X835" s="31">
        <v>10</v>
      </c>
      <c r="Y835" s="31">
        <v>7</v>
      </c>
      <c r="Z835" s="31">
        <v>12</v>
      </c>
      <c r="AA835" s="31">
        <v>11.5</v>
      </c>
      <c r="AB835" s="31">
        <v>12.5</v>
      </c>
      <c r="AC835" s="31">
        <v>12.5</v>
      </c>
      <c r="AD835" s="31">
        <v>11</v>
      </c>
      <c r="AE835" s="31">
        <v>0</v>
      </c>
      <c r="AF835" s="31">
        <v>0</v>
      </c>
      <c r="AG835" s="31">
        <v>0</v>
      </c>
      <c r="AH835" s="31">
        <v>0</v>
      </c>
      <c r="AI835" s="31">
        <v>107.5</v>
      </c>
      <c r="AJ835" s="31"/>
      <c r="AK835" s="31">
        <v>2.25</v>
      </c>
      <c r="AL835" s="31">
        <v>11.5</v>
      </c>
      <c r="AM835" s="31">
        <v>16</v>
      </c>
      <c r="AN835" s="31">
        <v>11.5</v>
      </c>
      <c r="AO835" s="31">
        <v>9.5</v>
      </c>
      <c r="AP835" s="31">
        <v>9</v>
      </c>
      <c r="AQ835" s="31">
        <v>11</v>
      </c>
      <c r="AR835" s="31">
        <v>12</v>
      </c>
      <c r="AS835" s="31">
        <v>10.5</v>
      </c>
      <c r="AT835" s="31">
        <v>15</v>
      </c>
      <c r="AU835" s="31">
        <v>0</v>
      </c>
      <c r="AV835" s="31">
        <v>0</v>
      </c>
      <c r="AW835" s="31">
        <v>0</v>
      </c>
      <c r="AX835" s="31">
        <v>0</v>
      </c>
      <c r="AY835" s="31">
        <v>108.25</v>
      </c>
      <c r="AZ835" s="31"/>
      <c r="BA835" s="31">
        <v>1.75</v>
      </c>
      <c r="BB835" s="31">
        <v>13.16</v>
      </c>
      <c r="BC835" s="31">
        <v>11.66</v>
      </c>
      <c r="BD835" s="31">
        <v>9.33</v>
      </c>
      <c r="BE835" s="31">
        <v>9.66</v>
      </c>
      <c r="BF835" s="31"/>
      <c r="BG835">
        <v>12841</v>
      </c>
      <c r="BJ835" s="30">
        <f t="shared" si="79"/>
        <v>94</v>
      </c>
      <c r="BK835" s="30">
        <f t="shared" si="80"/>
        <v>105</v>
      </c>
      <c r="BL835" s="30">
        <f t="shared" si="81"/>
        <v>106</v>
      </c>
      <c r="BN835" s="30">
        <f t="shared" si="82"/>
        <v>0</v>
      </c>
      <c r="BO835" s="30">
        <f t="shared" si="83"/>
        <v>0</v>
      </c>
      <c r="BP835" s="30">
        <f t="shared" si="84"/>
        <v>0</v>
      </c>
    </row>
    <row r="836" spans="1:68" x14ac:dyDescent="0.35">
      <c r="A836" s="26" t="s">
        <v>1733</v>
      </c>
      <c r="B836" t="s">
        <v>2104</v>
      </c>
      <c r="C836" s="25" t="s">
        <v>108</v>
      </c>
      <c r="E836" s="31">
        <v>4.25</v>
      </c>
      <c r="F836" s="31">
        <v>29</v>
      </c>
      <c r="G836" s="31">
        <v>31</v>
      </c>
      <c r="H836" s="31">
        <v>31</v>
      </c>
      <c r="I836" s="31">
        <v>34.5</v>
      </c>
      <c r="J836" s="31">
        <v>34</v>
      </c>
      <c r="K836" s="31">
        <v>37.5</v>
      </c>
      <c r="L836" s="31">
        <v>30.5</v>
      </c>
      <c r="M836" s="31">
        <v>30</v>
      </c>
      <c r="N836" s="31">
        <v>27.5</v>
      </c>
      <c r="O836" s="31">
        <v>0</v>
      </c>
      <c r="P836" s="31">
        <v>0</v>
      </c>
      <c r="Q836" s="31">
        <v>0</v>
      </c>
      <c r="R836" s="31">
        <v>0</v>
      </c>
      <c r="S836" s="31">
        <v>289.25</v>
      </c>
      <c r="T836" s="31"/>
      <c r="U836" s="31">
        <v>4</v>
      </c>
      <c r="V836" s="31">
        <v>31</v>
      </c>
      <c r="W836" s="31">
        <v>32.5</v>
      </c>
      <c r="X836" s="31">
        <v>30</v>
      </c>
      <c r="Y836" s="31">
        <v>32.5</v>
      </c>
      <c r="Z836" s="31">
        <v>33.5</v>
      </c>
      <c r="AA836" s="31">
        <v>33.5</v>
      </c>
      <c r="AB836" s="31">
        <v>36.5</v>
      </c>
      <c r="AC836" s="31">
        <v>24.5</v>
      </c>
      <c r="AD836" s="31">
        <v>30</v>
      </c>
      <c r="AE836" s="31">
        <v>0</v>
      </c>
      <c r="AF836" s="31">
        <v>0</v>
      </c>
      <c r="AG836" s="31">
        <v>0</v>
      </c>
      <c r="AH836" s="31">
        <v>0</v>
      </c>
      <c r="AI836" s="31">
        <v>288</v>
      </c>
      <c r="AJ836" s="31"/>
      <c r="AK836" s="31">
        <v>1.5</v>
      </c>
      <c r="AL836" s="31">
        <v>24.5</v>
      </c>
      <c r="AM836" s="31">
        <v>30</v>
      </c>
      <c r="AN836" s="31">
        <v>26</v>
      </c>
      <c r="AO836" s="31">
        <v>26</v>
      </c>
      <c r="AP836" s="31">
        <v>33.5</v>
      </c>
      <c r="AQ836" s="31">
        <v>33.5</v>
      </c>
      <c r="AR836" s="31">
        <v>29</v>
      </c>
      <c r="AS836" s="31">
        <v>34</v>
      </c>
      <c r="AT836" s="31">
        <v>23</v>
      </c>
      <c r="AU836" s="31">
        <v>0</v>
      </c>
      <c r="AV836" s="31">
        <v>0</v>
      </c>
      <c r="AW836" s="31">
        <v>0</v>
      </c>
      <c r="AX836" s="31">
        <v>0</v>
      </c>
      <c r="AY836" s="31">
        <v>261</v>
      </c>
      <c r="AZ836" s="31"/>
      <c r="BA836" s="31">
        <v>3.25</v>
      </c>
      <c r="BB836" s="31">
        <v>28.16</v>
      </c>
      <c r="BC836" s="31">
        <v>31.16</v>
      </c>
      <c r="BD836" s="31">
        <v>29</v>
      </c>
      <c r="BE836" s="31">
        <v>31</v>
      </c>
      <c r="BF836" s="31"/>
      <c r="BG836">
        <v>6515</v>
      </c>
      <c r="BJ836" s="30">
        <f t="shared" si="79"/>
        <v>285</v>
      </c>
      <c r="BK836" s="30">
        <f t="shared" si="80"/>
        <v>284</v>
      </c>
      <c r="BL836" s="30">
        <f t="shared" si="81"/>
        <v>259.5</v>
      </c>
      <c r="BN836" s="30">
        <f t="shared" si="82"/>
        <v>0</v>
      </c>
      <c r="BO836" s="30">
        <f t="shared" si="83"/>
        <v>0</v>
      </c>
      <c r="BP836" s="30">
        <f t="shared" si="84"/>
        <v>0</v>
      </c>
    </row>
    <row r="837" spans="1:68" x14ac:dyDescent="0.35">
      <c r="A837" s="26" t="s">
        <v>1735</v>
      </c>
      <c r="B837" t="s">
        <v>2095</v>
      </c>
      <c r="C837" s="25" t="s">
        <v>108</v>
      </c>
      <c r="E837" s="31">
        <v>97.5</v>
      </c>
      <c r="F837" s="31">
        <v>1183.5</v>
      </c>
      <c r="G837" s="31">
        <v>1175</v>
      </c>
      <c r="H837" s="31">
        <v>1192</v>
      </c>
      <c r="I837" s="31">
        <v>1233</v>
      </c>
      <c r="J837" s="31">
        <v>1239.5</v>
      </c>
      <c r="K837" s="31">
        <v>1340.5</v>
      </c>
      <c r="L837" s="31">
        <v>1277.5</v>
      </c>
      <c r="M837" s="31">
        <v>1163</v>
      </c>
      <c r="N837" s="31">
        <v>1189</v>
      </c>
      <c r="O837" s="31">
        <v>0</v>
      </c>
      <c r="P837" s="31">
        <v>0</v>
      </c>
      <c r="Q837" s="31">
        <v>0</v>
      </c>
      <c r="R837" s="31">
        <v>0</v>
      </c>
      <c r="S837" s="31">
        <v>11090.5</v>
      </c>
      <c r="T837" s="31"/>
      <c r="U837" s="31">
        <v>85.25</v>
      </c>
      <c r="V837" s="31">
        <v>1165</v>
      </c>
      <c r="W837" s="31">
        <v>1178.5</v>
      </c>
      <c r="X837" s="31">
        <v>1125</v>
      </c>
      <c r="Y837" s="31">
        <v>1156</v>
      </c>
      <c r="Z837" s="31">
        <v>1216</v>
      </c>
      <c r="AA837" s="31">
        <v>1188</v>
      </c>
      <c r="AB837" s="31">
        <v>1275.5</v>
      </c>
      <c r="AC837" s="31">
        <v>1240</v>
      </c>
      <c r="AD837" s="31">
        <v>1170</v>
      </c>
      <c r="AE837" s="31">
        <v>0</v>
      </c>
      <c r="AF837" s="31">
        <v>0</v>
      </c>
      <c r="AG837" s="31">
        <v>0</v>
      </c>
      <c r="AH837" s="31">
        <v>0</v>
      </c>
      <c r="AI837" s="31">
        <v>10799.25</v>
      </c>
      <c r="AJ837" s="31"/>
      <c r="AK837" s="31">
        <v>88.5</v>
      </c>
      <c r="AL837" s="31">
        <v>1001</v>
      </c>
      <c r="AM837" s="31">
        <v>1153</v>
      </c>
      <c r="AN837" s="31">
        <v>1136.5</v>
      </c>
      <c r="AO837" s="31">
        <v>1097.5</v>
      </c>
      <c r="AP837" s="31">
        <v>1114.5</v>
      </c>
      <c r="AQ837" s="31">
        <v>1176</v>
      </c>
      <c r="AR837" s="31">
        <v>1161</v>
      </c>
      <c r="AS837" s="31">
        <v>1265</v>
      </c>
      <c r="AT837" s="31">
        <v>1220</v>
      </c>
      <c r="AU837" s="31">
        <v>0</v>
      </c>
      <c r="AV837" s="31">
        <v>0</v>
      </c>
      <c r="AW837" s="31">
        <v>0</v>
      </c>
      <c r="AX837" s="31">
        <v>0</v>
      </c>
      <c r="AY837" s="31">
        <v>10413</v>
      </c>
      <c r="AZ837" s="31"/>
      <c r="BA837" s="31">
        <v>90.41</v>
      </c>
      <c r="BB837" s="31">
        <v>1116.5</v>
      </c>
      <c r="BC837" s="31">
        <v>1168.83</v>
      </c>
      <c r="BD837" s="31">
        <v>1151.1600000000001</v>
      </c>
      <c r="BE837" s="31">
        <v>1162.1600000000001</v>
      </c>
      <c r="BF837" s="31"/>
      <c r="BG837">
        <v>4054</v>
      </c>
      <c r="BJ837" s="30">
        <f t="shared" si="79"/>
        <v>10993</v>
      </c>
      <c r="BK837" s="30">
        <f t="shared" si="80"/>
        <v>10714</v>
      </c>
      <c r="BL837" s="30">
        <f t="shared" si="81"/>
        <v>10324.5</v>
      </c>
      <c r="BN837" s="30">
        <f t="shared" si="82"/>
        <v>0</v>
      </c>
      <c r="BO837" s="30">
        <f t="shared" si="83"/>
        <v>0</v>
      </c>
      <c r="BP837" s="30">
        <f t="shared" si="84"/>
        <v>0</v>
      </c>
    </row>
    <row r="838" spans="1:68" x14ac:dyDescent="0.35">
      <c r="A838" s="26" t="s">
        <v>1737</v>
      </c>
      <c r="B838" t="s">
        <v>2086</v>
      </c>
      <c r="C838" s="25" t="s">
        <v>108</v>
      </c>
      <c r="E838" s="31">
        <v>5.75</v>
      </c>
      <c r="F838" s="31">
        <v>28</v>
      </c>
      <c r="G838" s="31">
        <v>46.5</v>
      </c>
      <c r="H838" s="31">
        <v>48.5</v>
      </c>
      <c r="I838" s="31">
        <v>47.5</v>
      </c>
      <c r="J838" s="31">
        <v>69</v>
      </c>
      <c r="K838" s="31">
        <v>51</v>
      </c>
      <c r="L838" s="31">
        <v>52.5</v>
      </c>
      <c r="M838" s="31">
        <v>56.5</v>
      </c>
      <c r="N838" s="31">
        <v>50</v>
      </c>
      <c r="O838" s="31">
        <v>0</v>
      </c>
      <c r="P838" s="31">
        <v>0</v>
      </c>
      <c r="Q838" s="31">
        <v>0</v>
      </c>
      <c r="R838" s="31">
        <v>0</v>
      </c>
      <c r="S838" s="31">
        <v>455.25</v>
      </c>
      <c r="T838" s="31"/>
      <c r="U838" s="31">
        <v>6.25</v>
      </c>
      <c r="V838" s="31">
        <v>43.5</v>
      </c>
      <c r="W838" s="31">
        <v>39</v>
      </c>
      <c r="X838" s="31">
        <v>53.5</v>
      </c>
      <c r="Y838" s="31">
        <v>51</v>
      </c>
      <c r="Z838" s="31">
        <v>41</v>
      </c>
      <c r="AA838" s="31">
        <v>69</v>
      </c>
      <c r="AB838" s="31">
        <v>50</v>
      </c>
      <c r="AC838" s="31">
        <v>53</v>
      </c>
      <c r="AD838" s="31">
        <v>51</v>
      </c>
      <c r="AE838" s="31">
        <v>0</v>
      </c>
      <c r="AF838" s="31">
        <v>0</v>
      </c>
      <c r="AG838" s="31">
        <v>0</v>
      </c>
      <c r="AH838" s="31">
        <v>0</v>
      </c>
      <c r="AI838" s="31">
        <v>457.25</v>
      </c>
      <c r="AJ838" s="31"/>
      <c r="AK838" s="31">
        <v>6.75</v>
      </c>
      <c r="AL838" s="31">
        <v>41.5</v>
      </c>
      <c r="AM838" s="31">
        <v>44.5</v>
      </c>
      <c r="AN838" s="31">
        <v>42.5</v>
      </c>
      <c r="AO838" s="31">
        <v>50.5</v>
      </c>
      <c r="AP838" s="31">
        <v>49</v>
      </c>
      <c r="AQ838" s="31">
        <v>44.5</v>
      </c>
      <c r="AR838" s="31">
        <v>67.5</v>
      </c>
      <c r="AS838" s="31">
        <v>53.5</v>
      </c>
      <c r="AT838" s="31">
        <v>47</v>
      </c>
      <c r="AU838" s="31">
        <v>0</v>
      </c>
      <c r="AV838" s="31">
        <v>0</v>
      </c>
      <c r="AW838" s="31">
        <v>0</v>
      </c>
      <c r="AX838" s="31">
        <v>0</v>
      </c>
      <c r="AY838" s="31">
        <v>447.25</v>
      </c>
      <c r="AZ838" s="31"/>
      <c r="BA838" s="31">
        <v>6.25</v>
      </c>
      <c r="BB838" s="31">
        <v>37.659999999999997</v>
      </c>
      <c r="BC838" s="31">
        <v>43.33</v>
      </c>
      <c r="BD838" s="31">
        <v>48.16</v>
      </c>
      <c r="BE838" s="31">
        <v>49.66</v>
      </c>
      <c r="BF838" s="31"/>
      <c r="BG838">
        <v>9672</v>
      </c>
      <c r="BJ838" s="30">
        <f t="shared" si="79"/>
        <v>449.5</v>
      </c>
      <c r="BK838" s="30">
        <f t="shared" si="80"/>
        <v>451</v>
      </c>
      <c r="BL838" s="30">
        <f t="shared" si="81"/>
        <v>440.5</v>
      </c>
      <c r="BN838" s="30">
        <f t="shared" si="82"/>
        <v>0</v>
      </c>
      <c r="BO838" s="30">
        <f t="shared" si="83"/>
        <v>0</v>
      </c>
      <c r="BP838" s="30">
        <f t="shared" si="84"/>
        <v>0</v>
      </c>
    </row>
    <row r="839" spans="1:68" x14ac:dyDescent="0.35">
      <c r="A839" s="26" t="s">
        <v>1796</v>
      </c>
      <c r="B839" t="s">
        <v>2077</v>
      </c>
      <c r="C839" s="25" t="s">
        <v>108</v>
      </c>
      <c r="E839" s="31">
        <v>7.75</v>
      </c>
      <c r="F839" s="31">
        <v>68.5</v>
      </c>
      <c r="G839" s="31">
        <v>85.5</v>
      </c>
      <c r="H839" s="31">
        <v>107.5</v>
      </c>
      <c r="I839" s="31">
        <v>90.5</v>
      </c>
      <c r="J839" s="31">
        <v>115.5</v>
      </c>
      <c r="K839" s="31">
        <v>90</v>
      </c>
      <c r="L839" s="31">
        <v>108.5</v>
      </c>
      <c r="M839" s="31">
        <v>118</v>
      </c>
      <c r="N839" s="31">
        <v>115</v>
      </c>
      <c r="O839" s="31">
        <v>0</v>
      </c>
      <c r="P839" s="31">
        <v>0</v>
      </c>
      <c r="Q839" s="31">
        <v>0</v>
      </c>
      <c r="R839" s="31">
        <v>0</v>
      </c>
      <c r="S839" s="31">
        <v>906.75</v>
      </c>
      <c r="T839" s="31"/>
      <c r="U839" s="31">
        <v>9.75</v>
      </c>
      <c r="V839" s="31">
        <v>78.5</v>
      </c>
      <c r="W839" s="31">
        <v>80</v>
      </c>
      <c r="X839" s="31">
        <v>91.5</v>
      </c>
      <c r="Y839" s="31">
        <v>109.5</v>
      </c>
      <c r="Z839" s="31">
        <v>90</v>
      </c>
      <c r="AA839" s="31">
        <v>114.5</v>
      </c>
      <c r="AB839" s="31">
        <v>89.5</v>
      </c>
      <c r="AC839" s="31">
        <v>115</v>
      </c>
      <c r="AD839" s="31">
        <v>120.5</v>
      </c>
      <c r="AE839" s="31">
        <v>0</v>
      </c>
      <c r="AF839" s="31">
        <v>0</v>
      </c>
      <c r="AG839" s="31">
        <v>0</v>
      </c>
      <c r="AH839" s="31">
        <v>0</v>
      </c>
      <c r="AI839" s="31">
        <v>898.75</v>
      </c>
      <c r="AJ839" s="31"/>
      <c r="AK839" s="31">
        <v>11.25</v>
      </c>
      <c r="AL839" s="31">
        <v>56</v>
      </c>
      <c r="AM839" s="31">
        <v>87.5</v>
      </c>
      <c r="AN839" s="31">
        <v>77.5</v>
      </c>
      <c r="AO839" s="31">
        <v>87</v>
      </c>
      <c r="AP839" s="31">
        <v>109.5</v>
      </c>
      <c r="AQ839" s="31">
        <v>97</v>
      </c>
      <c r="AR839" s="31">
        <v>115</v>
      </c>
      <c r="AS839" s="31">
        <v>86</v>
      </c>
      <c r="AT839" s="31">
        <v>117.5</v>
      </c>
      <c r="AU839" s="31">
        <v>0</v>
      </c>
      <c r="AV839" s="31">
        <v>0</v>
      </c>
      <c r="AW839" s="31">
        <v>0</v>
      </c>
      <c r="AX839" s="31">
        <v>0</v>
      </c>
      <c r="AY839" s="31">
        <v>844.25</v>
      </c>
      <c r="AZ839" s="31"/>
      <c r="BA839" s="31">
        <v>9.58</v>
      </c>
      <c r="BB839" s="31">
        <v>67.66</v>
      </c>
      <c r="BC839" s="31">
        <v>84.33</v>
      </c>
      <c r="BD839" s="31">
        <v>92.16</v>
      </c>
      <c r="BE839" s="31">
        <v>95.66</v>
      </c>
      <c r="BF839" s="31"/>
      <c r="BG839">
        <v>6128</v>
      </c>
      <c r="BJ839" s="30">
        <f t="shared" si="79"/>
        <v>899</v>
      </c>
      <c r="BK839" s="30">
        <f t="shared" si="80"/>
        <v>889</v>
      </c>
      <c r="BL839" s="30">
        <f t="shared" si="81"/>
        <v>833</v>
      </c>
      <c r="BN839" s="30">
        <f t="shared" si="82"/>
        <v>0</v>
      </c>
      <c r="BO839" s="30">
        <f t="shared" si="83"/>
        <v>0</v>
      </c>
      <c r="BP839" s="30">
        <f t="shared" si="84"/>
        <v>0</v>
      </c>
    </row>
    <row r="840" spans="1:68" x14ac:dyDescent="0.35">
      <c r="A840" s="26" t="s">
        <v>1739</v>
      </c>
      <c r="B840" t="s">
        <v>2068</v>
      </c>
      <c r="C840" s="25" t="s">
        <v>108</v>
      </c>
      <c r="E840" s="31">
        <v>3.25</v>
      </c>
      <c r="F840" s="31">
        <v>35</v>
      </c>
      <c r="G840" s="31">
        <v>26</v>
      </c>
      <c r="H840" s="31">
        <v>31</v>
      </c>
      <c r="I840" s="31">
        <v>31.5</v>
      </c>
      <c r="J840" s="31">
        <v>45.5</v>
      </c>
      <c r="K840" s="31">
        <v>29.5</v>
      </c>
      <c r="L840" s="31">
        <v>34.5</v>
      </c>
      <c r="M840" s="31">
        <v>22.5</v>
      </c>
      <c r="N840" s="31">
        <v>30</v>
      </c>
      <c r="O840" s="31">
        <v>0</v>
      </c>
      <c r="P840" s="31">
        <v>0</v>
      </c>
      <c r="Q840" s="31">
        <v>0</v>
      </c>
      <c r="R840" s="31">
        <v>0</v>
      </c>
      <c r="S840" s="31">
        <v>288.75</v>
      </c>
      <c r="T840" s="31"/>
      <c r="U840" s="31">
        <v>2</v>
      </c>
      <c r="V840" s="31">
        <v>30</v>
      </c>
      <c r="W840" s="31">
        <v>37</v>
      </c>
      <c r="X840" s="31">
        <v>30.5</v>
      </c>
      <c r="Y840" s="31">
        <v>33</v>
      </c>
      <c r="Z840" s="31">
        <v>32.5</v>
      </c>
      <c r="AA840" s="31">
        <v>51.5</v>
      </c>
      <c r="AB840" s="31">
        <v>40.5</v>
      </c>
      <c r="AC840" s="31">
        <v>38</v>
      </c>
      <c r="AD840" s="31">
        <v>23</v>
      </c>
      <c r="AE840" s="31">
        <v>0</v>
      </c>
      <c r="AF840" s="31">
        <v>0</v>
      </c>
      <c r="AG840" s="31">
        <v>0</v>
      </c>
      <c r="AH840" s="31">
        <v>0</v>
      </c>
      <c r="AI840" s="31">
        <v>318</v>
      </c>
      <c r="AJ840" s="31"/>
      <c r="AK840" s="31">
        <v>3.25</v>
      </c>
      <c r="AL840" s="31">
        <v>24</v>
      </c>
      <c r="AM840" s="31">
        <v>32.5</v>
      </c>
      <c r="AN840" s="31">
        <v>34.5</v>
      </c>
      <c r="AO840" s="31">
        <v>28.5</v>
      </c>
      <c r="AP840" s="31">
        <v>32</v>
      </c>
      <c r="AQ840" s="31">
        <v>31.5</v>
      </c>
      <c r="AR840" s="31">
        <v>42</v>
      </c>
      <c r="AS840" s="31">
        <v>31</v>
      </c>
      <c r="AT840" s="31">
        <v>36</v>
      </c>
      <c r="AU840" s="31">
        <v>0</v>
      </c>
      <c r="AV840" s="31">
        <v>0</v>
      </c>
      <c r="AW840" s="31">
        <v>0</v>
      </c>
      <c r="AX840" s="31">
        <v>0</v>
      </c>
      <c r="AY840" s="31">
        <v>295.25</v>
      </c>
      <c r="AZ840" s="31"/>
      <c r="BA840" s="31">
        <v>2.83</v>
      </c>
      <c r="BB840" s="31">
        <v>29.66</v>
      </c>
      <c r="BC840" s="31">
        <v>31.83</v>
      </c>
      <c r="BD840" s="31">
        <v>32</v>
      </c>
      <c r="BE840" s="31">
        <v>31</v>
      </c>
      <c r="BF840" s="31"/>
      <c r="BG840">
        <v>2476</v>
      </c>
      <c r="BJ840" s="30">
        <f t="shared" si="79"/>
        <v>285.5</v>
      </c>
      <c r="BK840" s="30">
        <f t="shared" si="80"/>
        <v>316</v>
      </c>
      <c r="BL840" s="30">
        <f t="shared" si="81"/>
        <v>292</v>
      </c>
      <c r="BN840" s="30">
        <f t="shared" si="82"/>
        <v>0</v>
      </c>
      <c r="BO840" s="30">
        <f t="shared" si="83"/>
        <v>0</v>
      </c>
      <c r="BP840" s="30">
        <f t="shared" si="84"/>
        <v>0</v>
      </c>
    </row>
    <row r="841" spans="1:68" x14ac:dyDescent="0.35">
      <c r="A841" s="26" t="s">
        <v>1741</v>
      </c>
      <c r="B841" t="s">
        <v>2060</v>
      </c>
      <c r="C841" s="25" t="s">
        <v>108</v>
      </c>
      <c r="E841" s="31">
        <v>4</v>
      </c>
      <c r="F841" s="31">
        <v>32</v>
      </c>
      <c r="G841" s="31">
        <v>24</v>
      </c>
      <c r="H841" s="31">
        <v>26.5</v>
      </c>
      <c r="I841" s="31">
        <v>36.5</v>
      </c>
      <c r="J841" s="31">
        <v>26</v>
      </c>
      <c r="K841" s="31">
        <v>37</v>
      </c>
      <c r="L841" s="31">
        <v>37.5</v>
      </c>
      <c r="M841" s="31">
        <v>50</v>
      </c>
      <c r="N841" s="31">
        <v>47</v>
      </c>
      <c r="O841" s="31">
        <v>0</v>
      </c>
      <c r="P841" s="31">
        <v>0</v>
      </c>
      <c r="Q841" s="31">
        <v>0</v>
      </c>
      <c r="R841" s="31">
        <v>0</v>
      </c>
      <c r="S841" s="31">
        <v>320.5</v>
      </c>
      <c r="T841" s="31"/>
      <c r="U841" s="31">
        <v>4</v>
      </c>
      <c r="V841" s="31">
        <v>25</v>
      </c>
      <c r="W841" s="31">
        <v>33</v>
      </c>
      <c r="X841" s="31">
        <v>20.5</v>
      </c>
      <c r="Y841" s="31">
        <v>28.5</v>
      </c>
      <c r="Z841" s="31">
        <v>36</v>
      </c>
      <c r="AA841" s="31">
        <v>27.5</v>
      </c>
      <c r="AB841" s="31">
        <v>33</v>
      </c>
      <c r="AC841" s="31">
        <v>39.5</v>
      </c>
      <c r="AD841" s="31">
        <v>44.5</v>
      </c>
      <c r="AE841" s="31">
        <v>0</v>
      </c>
      <c r="AF841" s="31">
        <v>0</v>
      </c>
      <c r="AG841" s="31">
        <v>0</v>
      </c>
      <c r="AH841" s="31">
        <v>0</v>
      </c>
      <c r="AI841" s="31">
        <v>291.5</v>
      </c>
      <c r="AJ841" s="31"/>
      <c r="AK841" s="31">
        <v>4.5</v>
      </c>
      <c r="AL841" s="31">
        <v>32.5</v>
      </c>
      <c r="AM841" s="31">
        <v>27</v>
      </c>
      <c r="AN841" s="31">
        <v>31.5</v>
      </c>
      <c r="AO841" s="31">
        <v>22.5</v>
      </c>
      <c r="AP841" s="31">
        <v>28</v>
      </c>
      <c r="AQ841" s="31">
        <v>35.5</v>
      </c>
      <c r="AR841" s="31">
        <v>29</v>
      </c>
      <c r="AS841" s="31">
        <v>38</v>
      </c>
      <c r="AT841" s="31">
        <v>38.5</v>
      </c>
      <c r="AU841" s="31">
        <v>0</v>
      </c>
      <c r="AV841" s="31">
        <v>0</v>
      </c>
      <c r="AW841" s="31">
        <v>0</v>
      </c>
      <c r="AX841" s="31">
        <v>0</v>
      </c>
      <c r="AY841" s="31">
        <v>287</v>
      </c>
      <c r="AZ841" s="31"/>
      <c r="BA841" s="31">
        <v>4.16</v>
      </c>
      <c r="BB841" s="31">
        <v>29.83</v>
      </c>
      <c r="BC841" s="31">
        <v>28</v>
      </c>
      <c r="BD841" s="31">
        <v>26.16</v>
      </c>
      <c r="BE841" s="31">
        <v>29.16</v>
      </c>
      <c r="BF841" s="31"/>
      <c r="BG841">
        <v>13049</v>
      </c>
      <c r="BJ841" s="30">
        <f t="shared" ref="BJ841:BJ859" si="85">SUM(F841:R841)</f>
        <v>316.5</v>
      </c>
      <c r="BK841" s="30">
        <f t="shared" ref="BK841:BK859" si="86">SUM(V841:AH841)</f>
        <v>287.5</v>
      </c>
      <c r="BL841" s="30">
        <f t="shared" ref="BL841:BL859" si="87">SUM(AL841:AX841)</f>
        <v>282.5</v>
      </c>
      <c r="BN841" s="30">
        <f t="shared" ref="BN841:BN859" si="88">S841-E841-BJ841</f>
        <v>0</v>
      </c>
      <c r="BO841" s="30">
        <f t="shared" ref="BO841:BO859" si="89">AI841-U841-BK841</f>
        <v>0</v>
      </c>
      <c r="BP841" s="30">
        <f t="shared" ref="BP841:BP859" si="90">AY841-AK841-BL841</f>
        <v>0</v>
      </c>
    </row>
    <row r="842" spans="1:68" x14ac:dyDescent="0.35">
      <c r="A842" s="26" t="s">
        <v>1743</v>
      </c>
      <c r="B842" t="s">
        <v>2052</v>
      </c>
      <c r="C842" s="25" t="s">
        <v>108</v>
      </c>
      <c r="E842" s="31">
        <v>5.25</v>
      </c>
      <c r="F842" s="31">
        <v>42</v>
      </c>
      <c r="G842" s="31">
        <v>61</v>
      </c>
      <c r="H842" s="31">
        <v>62.5</v>
      </c>
      <c r="I842" s="31">
        <v>67.5</v>
      </c>
      <c r="J842" s="31">
        <v>69.5</v>
      </c>
      <c r="K842" s="31">
        <v>61</v>
      </c>
      <c r="L842" s="31">
        <v>82</v>
      </c>
      <c r="M842" s="31">
        <v>78.5</v>
      </c>
      <c r="N842" s="31">
        <v>57.5</v>
      </c>
      <c r="O842" s="31">
        <v>0</v>
      </c>
      <c r="P842" s="31">
        <v>0</v>
      </c>
      <c r="Q842" s="31">
        <v>0</v>
      </c>
      <c r="R842" s="31">
        <v>0</v>
      </c>
      <c r="S842" s="31">
        <v>586.75</v>
      </c>
      <c r="T842" s="31"/>
      <c r="U842" s="31">
        <v>6</v>
      </c>
      <c r="V842" s="31">
        <v>34.5</v>
      </c>
      <c r="W842" s="31">
        <v>49</v>
      </c>
      <c r="X842" s="31">
        <v>62</v>
      </c>
      <c r="Y842" s="31">
        <v>63.5</v>
      </c>
      <c r="Z842" s="31">
        <v>67</v>
      </c>
      <c r="AA842" s="31">
        <v>69.5</v>
      </c>
      <c r="AB842" s="31">
        <v>61</v>
      </c>
      <c r="AC842" s="31">
        <v>85.5</v>
      </c>
      <c r="AD842" s="31">
        <v>76</v>
      </c>
      <c r="AE842" s="31">
        <v>0</v>
      </c>
      <c r="AF842" s="31">
        <v>0</v>
      </c>
      <c r="AG842" s="31">
        <v>0</v>
      </c>
      <c r="AH842" s="31">
        <v>0</v>
      </c>
      <c r="AI842" s="31">
        <v>574</v>
      </c>
      <c r="AJ842" s="31"/>
      <c r="AK842" s="31">
        <v>10</v>
      </c>
      <c r="AL842" s="31">
        <v>52</v>
      </c>
      <c r="AM842" s="31">
        <v>42</v>
      </c>
      <c r="AN842" s="31">
        <v>52</v>
      </c>
      <c r="AO842" s="31">
        <v>65.5</v>
      </c>
      <c r="AP842" s="31">
        <v>62.5</v>
      </c>
      <c r="AQ842" s="31">
        <v>71</v>
      </c>
      <c r="AR842" s="31">
        <v>71</v>
      </c>
      <c r="AS842" s="31">
        <v>63.5</v>
      </c>
      <c r="AT842" s="31">
        <v>88</v>
      </c>
      <c r="AU842" s="31">
        <v>0</v>
      </c>
      <c r="AV842" s="31">
        <v>0</v>
      </c>
      <c r="AW842" s="31">
        <v>0</v>
      </c>
      <c r="AX842" s="31">
        <v>0</v>
      </c>
      <c r="AY842" s="31">
        <v>577.5</v>
      </c>
      <c r="AZ842" s="31"/>
      <c r="BA842" s="31">
        <v>7.08</v>
      </c>
      <c r="BB842" s="31">
        <v>42.83</v>
      </c>
      <c r="BC842" s="31">
        <v>50.66</v>
      </c>
      <c r="BD842" s="31">
        <v>58.83</v>
      </c>
      <c r="BE842" s="31">
        <v>65.5</v>
      </c>
      <c r="BF842" s="31"/>
      <c r="BG842">
        <v>5969</v>
      </c>
      <c r="BJ842" s="30">
        <f t="shared" si="85"/>
        <v>581.5</v>
      </c>
      <c r="BK842" s="30">
        <f t="shared" si="86"/>
        <v>568</v>
      </c>
      <c r="BL842" s="30">
        <f t="shared" si="87"/>
        <v>567.5</v>
      </c>
      <c r="BN842" s="30">
        <f t="shared" si="88"/>
        <v>0</v>
      </c>
      <c r="BO842" s="30">
        <f t="shared" si="89"/>
        <v>0</v>
      </c>
      <c r="BP842" s="30">
        <f t="shared" si="90"/>
        <v>0</v>
      </c>
    </row>
    <row r="843" spans="1:68" x14ac:dyDescent="0.35">
      <c r="A843" s="26" t="s">
        <v>1745</v>
      </c>
      <c r="B843" t="s">
        <v>2044</v>
      </c>
      <c r="C843" s="25" t="s">
        <v>108</v>
      </c>
      <c r="E843" s="31">
        <v>23</v>
      </c>
      <c r="F843" s="31">
        <v>136.5</v>
      </c>
      <c r="G843" s="31">
        <v>136</v>
      </c>
      <c r="H843" s="31">
        <v>138.5</v>
      </c>
      <c r="I843" s="31">
        <v>145</v>
      </c>
      <c r="J843" s="31">
        <v>154.5</v>
      </c>
      <c r="K843" s="31">
        <v>164.5</v>
      </c>
      <c r="L843" s="31">
        <v>190</v>
      </c>
      <c r="M843" s="31">
        <v>210.5</v>
      </c>
      <c r="N843" s="31">
        <v>187.5</v>
      </c>
      <c r="O843" s="31">
        <v>0</v>
      </c>
      <c r="P843" s="31">
        <v>0</v>
      </c>
      <c r="Q843" s="31">
        <v>0</v>
      </c>
      <c r="R843" s="31">
        <v>0</v>
      </c>
      <c r="S843" s="31">
        <v>1486</v>
      </c>
      <c r="T843" s="31"/>
      <c r="U843" s="31">
        <v>20.75</v>
      </c>
      <c r="V843" s="31">
        <v>147.5</v>
      </c>
      <c r="W843" s="31">
        <v>141.5</v>
      </c>
      <c r="X843" s="31">
        <v>138</v>
      </c>
      <c r="Y843" s="31">
        <v>142</v>
      </c>
      <c r="Z843" s="31">
        <v>149.5</v>
      </c>
      <c r="AA843" s="31">
        <v>164</v>
      </c>
      <c r="AB843" s="31">
        <v>167.5</v>
      </c>
      <c r="AC843" s="31">
        <v>193.5</v>
      </c>
      <c r="AD843" s="31">
        <v>208.5</v>
      </c>
      <c r="AE843" s="31">
        <v>0</v>
      </c>
      <c r="AF843" s="31">
        <v>0</v>
      </c>
      <c r="AG843" s="31">
        <v>0</v>
      </c>
      <c r="AH843" s="31">
        <v>0</v>
      </c>
      <c r="AI843" s="31">
        <v>1472.75</v>
      </c>
      <c r="AJ843" s="31"/>
      <c r="AK843" s="31">
        <v>24</v>
      </c>
      <c r="AL843" s="31">
        <v>159</v>
      </c>
      <c r="AM843" s="31">
        <v>150.5</v>
      </c>
      <c r="AN843" s="31">
        <v>146</v>
      </c>
      <c r="AO843" s="31">
        <v>144.5</v>
      </c>
      <c r="AP843" s="31">
        <v>141.5</v>
      </c>
      <c r="AQ843" s="31">
        <v>152.5</v>
      </c>
      <c r="AR843" s="31">
        <v>172</v>
      </c>
      <c r="AS843" s="31">
        <v>168</v>
      </c>
      <c r="AT843" s="31">
        <v>197</v>
      </c>
      <c r="AU843" s="31">
        <v>0</v>
      </c>
      <c r="AV843" s="31">
        <v>0</v>
      </c>
      <c r="AW843" s="31">
        <v>0</v>
      </c>
      <c r="AX843" s="31">
        <v>0</v>
      </c>
      <c r="AY843" s="31">
        <v>1455</v>
      </c>
      <c r="AZ843" s="31"/>
      <c r="BA843" s="31">
        <v>22.58</v>
      </c>
      <c r="BB843" s="31">
        <v>147.66</v>
      </c>
      <c r="BC843" s="31">
        <v>142.66</v>
      </c>
      <c r="BD843" s="31">
        <v>140.83000000000001</v>
      </c>
      <c r="BE843" s="31">
        <v>143.83000000000001</v>
      </c>
      <c r="BF843" s="31"/>
      <c r="BG843">
        <v>13837</v>
      </c>
      <c r="BJ843" s="30">
        <f t="shared" si="85"/>
        <v>1463</v>
      </c>
      <c r="BK843" s="30">
        <f t="shared" si="86"/>
        <v>1452</v>
      </c>
      <c r="BL843" s="30">
        <f t="shared" si="87"/>
        <v>1431</v>
      </c>
      <c r="BN843" s="30">
        <f t="shared" si="88"/>
        <v>0</v>
      </c>
      <c r="BO843" s="30">
        <f t="shared" si="89"/>
        <v>0</v>
      </c>
      <c r="BP843" s="30">
        <f t="shared" si="90"/>
        <v>0</v>
      </c>
    </row>
    <row r="844" spans="1:68" x14ac:dyDescent="0.35">
      <c r="A844" s="26" t="s">
        <v>1747</v>
      </c>
      <c r="B844" t="s">
        <v>2033</v>
      </c>
      <c r="C844" s="25" t="s">
        <v>108</v>
      </c>
      <c r="E844" s="31">
        <v>12</v>
      </c>
      <c r="F844" s="31">
        <v>167</v>
      </c>
      <c r="G844" s="31">
        <v>158.5</v>
      </c>
      <c r="H844" s="31">
        <v>157.5</v>
      </c>
      <c r="I844" s="31">
        <v>163.5</v>
      </c>
      <c r="J844" s="31">
        <v>162</v>
      </c>
      <c r="K844" s="31">
        <v>170.5</v>
      </c>
      <c r="L844" s="31">
        <v>159</v>
      </c>
      <c r="M844" s="31">
        <v>169.5</v>
      </c>
      <c r="N844" s="31">
        <v>154</v>
      </c>
      <c r="O844" s="31">
        <v>0</v>
      </c>
      <c r="P844" s="31">
        <v>0</v>
      </c>
      <c r="Q844" s="31">
        <v>0</v>
      </c>
      <c r="R844" s="31">
        <v>0</v>
      </c>
      <c r="S844" s="31">
        <v>1473.5</v>
      </c>
      <c r="T844" s="31"/>
      <c r="U844" s="31">
        <v>19.75</v>
      </c>
      <c r="V844" s="31">
        <v>148</v>
      </c>
      <c r="W844" s="31">
        <v>170.5</v>
      </c>
      <c r="X844" s="31">
        <v>164</v>
      </c>
      <c r="Y844" s="31">
        <v>165.5</v>
      </c>
      <c r="Z844" s="31">
        <v>165.5</v>
      </c>
      <c r="AA844" s="31">
        <v>159</v>
      </c>
      <c r="AB844" s="31">
        <v>172.5</v>
      </c>
      <c r="AC844" s="31">
        <v>162.5</v>
      </c>
      <c r="AD844" s="31">
        <v>168.5</v>
      </c>
      <c r="AE844" s="31">
        <v>0</v>
      </c>
      <c r="AF844" s="31">
        <v>0</v>
      </c>
      <c r="AG844" s="31">
        <v>0</v>
      </c>
      <c r="AH844" s="31">
        <v>0</v>
      </c>
      <c r="AI844" s="31">
        <v>1495.75</v>
      </c>
      <c r="AJ844" s="31"/>
      <c r="AK844" s="31">
        <v>26</v>
      </c>
      <c r="AL844" s="31">
        <v>176.5</v>
      </c>
      <c r="AM844" s="31">
        <v>156</v>
      </c>
      <c r="AN844" s="31">
        <v>185.5</v>
      </c>
      <c r="AO844" s="31">
        <v>174.5</v>
      </c>
      <c r="AP844" s="31">
        <v>176.5</v>
      </c>
      <c r="AQ844" s="31">
        <v>173</v>
      </c>
      <c r="AR844" s="31">
        <v>164</v>
      </c>
      <c r="AS844" s="31">
        <v>185.5</v>
      </c>
      <c r="AT844" s="31">
        <v>163</v>
      </c>
      <c r="AU844" s="31">
        <v>0</v>
      </c>
      <c r="AV844" s="31">
        <v>0</v>
      </c>
      <c r="AW844" s="31">
        <v>0</v>
      </c>
      <c r="AX844" s="31">
        <v>0</v>
      </c>
      <c r="AY844" s="31">
        <v>1580.5</v>
      </c>
      <c r="AZ844" s="31"/>
      <c r="BA844" s="31">
        <v>19.25</v>
      </c>
      <c r="BB844" s="31">
        <v>163.83000000000001</v>
      </c>
      <c r="BC844" s="31">
        <v>161.66</v>
      </c>
      <c r="BD844" s="31">
        <v>169</v>
      </c>
      <c r="BE844" s="31">
        <v>167.83</v>
      </c>
      <c r="BF844" s="31"/>
      <c r="BG844">
        <v>3504</v>
      </c>
      <c r="BJ844" s="30">
        <f t="shared" si="85"/>
        <v>1461.5</v>
      </c>
      <c r="BK844" s="30">
        <f t="shared" si="86"/>
        <v>1476</v>
      </c>
      <c r="BL844" s="30">
        <f t="shared" si="87"/>
        <v>1554.5</v>
      </c>
      <c r="BN844" s="30">
        <f t="shared" si="88"/>
        <v>0</v>
      </c>
      <c r="BO844" s="30">
        <f t="shared" si="89"/>
        <v>0</v>
      </c>
      <c r="BP844" s="30">
        <f t="shared" si="90"/>
        <v>0</v>
      </c>
    </row>
    <row r="845" spans="1:68" x14ac:dyDescent="0.35">
      <c r="A845" s="26" t="s">
        <v>1749</v>
      </c>
      <c r="B845" t="s">
        <v>2024</v>
      </c>
      <c r="C845" s="25" t="s">
        <v>108</v>
      </c>
      <c r="E845" s="31">
        <v>63.75</v>
      </c>
      <c r="F845" s="31">
        <v>245.25</v>
      </c>
      <c r="G845" s="31">
        <v>515.5</v>
      </c>
      <c r="H845" s="31">
        <v>530.5</v>
      </c>
      <c r="I845" s="31">
        <v>569</v>
      </c>
      <c r="J845" s="31">
        <v>609</v>
      </c>
      <c r="K845" s="31">
        <v>548.5</v>
      </c>
      <c r="L845" s="31">
        <v>619.5</v>
      </c>
      <c r="M845" s="31">
        <v>586</v>
      </c>
      <c r="N845" s="31">
        <v>656.5</v>
      </c>
      <c r="O845" s="31">
        <v>0</v>
      </c>
      <c r="P845" s="31">
        <v>0</v>
      </c>
      <c r="Q845" s="31">
        <v>0</v>
      </c>
      <c r="R845" s="31">
        <v>0</v>
      </c>
      <c r="S845" s="31">
        <v>4943.5</v>
      </c>
      <c r="T845" s="31"/>
      <c r="U845" s="31">
        <v>73.5</v>
      </c>
      <c r="V845" s="31">
        <v>237</v>
      </c>
      <c r="W845" s="31">
        <v>573.5</v>
      </c>
      <c r="X845" s="31">
        <v>533.5</v>
      </c>
      <c r="Y845" s="31">
        <v>548</v>
      </c>
      <c r="Z845" s="31">
        <v>588</v>
      </c>
      <c r="AA845" s="31">
        <v>608</v>
      </c>
      <c r="AB845" s="31">
        <v>565.5</v>
      </c>
      <c r="AC845" s="31">
        <v>623.5</v>
      </c>
      <c r="AD845" s="31">
        <v>594.5</v>
      </c>
      <c r="AE845" s="31">
        <v>0</v>
      </c>
      <c r="AF845" s="31">
        <v>0</v>
      </c>
      <c r="AG845" s="31">
        <v>0</v>
      </c>
      <c r="AH845" s="31">
        <v>0</v>
      </c>
      <c r="AI845" s="31">
        <v>4945</v>
      </c>
      <c r="AJ845" s="31"/>
      <c r="AK845" s="31">
        <v>68</v>
      </c>
      <c r="AL845" s="31">
        <v>253</v>
      </c>
      <c r="AM845" s="31">
        <v>552</v>
      </c>
      <c r="AN845" s="31">
        <v>576</v>
      </c>
      <c r="AO845" s="31">
        <v>544</v>
      </c>
      <c r="AP845" s="31">
        <v>553.5</v>
      </c>
      <c r="AQ845" s="31">
        <v>591</v>
      </c>
      <c r="AR845" s="31">
        <v>619</v>
      </c>
      <c r="AS845" s="31">
        <v>579.5</v>
      </c>
      <c r="AT845" s="31">
        <v>628.5</v>
      </c>
      <c r="AU845" s="31">
        <v>0</v>
      </c>
      <c r="AV845" s="31">
        <v>0</v>
      </c>
      <c r="AW845" s="31">
        <v>0</v>
      </c>
      <c r="AX845" s="31">
        <v>0</v>
      </c>
      <c r="AY845" s="31">
        <v>4964.5</v>
      </c>
      <c r="AZ845" s="31"/>
      <c r="BA845" s="31">
        <v>68.41</v>
      </c>
      <c r="BB845" s="31">
        <v>245.08</v>
      </c>
      <c r="BC845" s="31">
        <v>547</v>
      </c>
      <c r="BD845" s="31">
        <v>546.66</v>
      </c>
      <c r="BE845" s="31">
        <v>553.66</v>
      </c>
      <c r="BF845" s="31"/>
      <c r="BG845">
        <v>10696</v>
      </c>
      <c r="BJ845" s="30">
        <f t="shared" si="85"/>
        <v>4879.75</v>
      </c>
      <c r="BK845" s="30">
        <f t="shared" si="86"/>
        <v>4871.5</v>
      </c>
      <c r="BL845" s="30">
        <f t="shared" si="87"/>
        <v>4896.5</v>
      </c>
      <c r="BN845" s="30">
        <f t="shared" si="88"/>
        <v>0</v>
      </c>
      <c r="BO845" s="30">
        <f t="shared" si="89"/>
        <v>0</v>
      </c>
      <c r="BP845" s="30">
        <f t="shared" si="90"/>
        <v>0</v>
      </c>
    </row>
    <row r="846" spans="1:68" x14ac:dyDescent="0.35">
      <c r="A846" s="26" t="s">
        <v>1798</v>
      </c>
      <c r="B846" t="s">
        <v>2016</v>
      </c>
      <c r="C846" s="25" t="s">
        <v>108</v>
      </c>
      <c r="E846" s="31">
        <v>23</v>
      </c>
      <c r="F846" s="31">
        <v>247.5</v>
      </c>
      <c r="G846" s="31">
        <v>241.5</v>
      </c>
      <c r="H846" s="31">
        <v>270.5</v>
      </c>
      <c r="I846" s="31">
        <v>263.5</v>
      </c>
      <c r="J846" s="31">
        <v>267</v>
      </c>
      <c r="K846" s="31">
        <v>286</v>
      </c>
      <c r="L846" s="31">
        <v>304.5</v>
      </c>
      <c r="M846" s="31">
        <v>273</v>
      </c>
      <c r="N846" s="31">
        <v>291</v>
      </c>
      <c r="O846" s="31">
        <v>0</v>
      </c>
      <c r="P846" s="31">
        <v>0</v>
      </c>
      <c r="Q846" s="31">
        <v>0</v>
      </c>
      <c r="R846" s="31">
        <v>0</v>
      </c>
      <c r="S846" s="31">
        <v>2467.5</v>
      </c>
      <c r="T846" s="31"/>
      <c r="U846" s="31">
        <v>22.5</v>
      </c>
      <c r="V846" s="31">
        <v>238</v>
      </c>
      <c r="W846" s="31">
        <v>263.5</v>
      </c>
      <c r="X846" s="31">
        <v>249.5</v>
      </c>
      <c r="Y846" s="31">
        <v>284</v>
      </c>
      <c r="Z846" s="31">
        <v>262</v>
      </c>
      <c r="AA846" s="31">
        <v>274</v>
      </c>
      <c r="AB846" s="31">
        <v>293.5</v>
      </c>
      <c r="AC846" s="31">
        <v>315.5</v>
      </c>
      <c r="AD846" s="31">
        <v>285</v>
      </c>
      <c r="AE846" s="31">
        <v>0</v>
      </c>
      <c r="AF846" s="31">
        <v>0</v>
      </c>
      <c r="AG846" s="31">
        <v>0</v>
      </c>
      <c r="AH846" s="31">
        <v>0</v>
      </c>
      <c r="AI846" s="31">
        <v>2487.5</v>
      </c>
      <c r="AJ846" s="31"/>
      <c r="AK846" s="31">
        <v>26.5</v>
      </c>
      <c r="AL846" s="31">
        <v>238</v>
      </c>
      <c r="AM846" s="31">
        <v>264.5</v>
      </c>
      <c r="AN846" s="31">
        <v>274</v>
      </c>
      <c r="AO846" s="31">
        <v>259</v>
      </c>
      <c r="AP846" s="31">
        <v>287</v>
      </c>
      <c r="AQ846" s="31">
        <v>272</v>
      </c>
      <c r="AR846" s="31">
        <v>286.5</v>
      </c>
      <c r="AS846" s="31">
        <v>302</v>
      </c>
      <c r="AT846" s="31">
        <v>321</v>
      </c>
      <c r="AU846" s="31">
        <v>0</v>
      </c>
      <c r="AV846" s="31">
        <v>0</v>
      </c>
      <c r="AW846" s="31">
        <v>0</v>
      </c>
      <c r="AX846" s="31">
        <v>0</v>
      </c>
      <c r="AY846" s="31">
        <v>2530.5</v>
      </c>
      <c r="AZ846" s="31"/>
      <c r="BA846" s="31">
        <v>24</v>
      </c>
      <c r="BB846" s="31">
        <v>241.16</v>
      </c>
      <c r="BC846" s="31">
        <v>256.5</v>
      </c>
      <c r="BD846" s="31">
        <v>264.66000000000003</v>
      </c>
      <c r="BE846" s="31">
        <v>268.83</v>
      </c>
      <c r="BF846" s="31"/>
      <c r="BG846">
        <v>55</v>
      </c>
      <c r="BJ846" s="30">
        <f t="shared" si="85"/>
        <v>2444.5</v>
      </c>
      <c r="BK846" s="30">
        <f t="shared" si="86"/>
        <v>2465</v>
      </c>
      <c r="BL846" s="30">
        <f t="shared" si="87"/>
        <v>2504</v>
      </c>
      <c r="BN846" s="30">
        <f t="shared" si="88"/>
        <v>0</v>
      </c>
      <c r="BO846" s="30">
        <f t="shared" si="89"/>
        <v>0</v>
      </c>
      <c r="BP846" s="30">
        <f t="shared" si="90"/>
        <v>0</v>
      </c>
    </row>
    <row r="847" spans="1:68" x14ac:dyDescent="0.35">
      <c r="A847" s="26" t="s">
        <v>1751</v>
      </c>
      <c r="B847" t="s">
        <v>2008</v>
      </c>
      <c r="C847" s="25" t="s">
        <v>108</v>
      </c>
      <c r="E847" s="31">
        <v>12.25</v>
      </c>
      <c r="F847" s="31">
        <v>164</v>
      </c>
      <c r="G847" s="31">
        <v>154.5</v>
      </c>
      <c r="H847" s="31">
        <v>152</v>
      </c>
      <c r="I847" s="31">
        <v>156.5</v>
      </c>
      <c r="J847" s="31">
        <v>188.5</v>
      </c>
      <c r="K847" s="31">
        <v>186</v>
      </c>
      <c r="L847" s="31">
        <v>156</v>
      </c>
      <c r="M847" s="31">
        <v>163.5</v>
      </c>
      <c r="N847" s="31">
        <v>192.5</v>
      </c>
      <c r="O847" s="31">
        <v>0</v>
      </c>
      <c r="P847" s="31">
        <v>0</v>
      </c>
      <c r="Q847" s="31">
        <v>0</v>
      </c>
      <c r="R847" s="31">
        <v>0</v>
      </c>
      <c r="S847" s="31">
        <v>1525.75</v>
      </c>
      <c r="T847" s="31"/>
      <c r="U847" s="31">
        <v>14.25</v>
      </c>
      <c r="V847" s="31">
        <v>154.25</v>
      </c>
      <c r="W847" s="31">
        <v>167.5</v>
      </c>
      <c r="X847" s="31">
        <v>152.5</v>
      </c>
      <c r="Y847" s="31">
        <v>153</v>
      </c>
      <c r="Z847" s="31">
        <v>153</v>
      </c>
      <c r="AA847" s="31">
        <v>188.5</v>
      </c>
      <c r="AB847" s="31">
        <v>184.5</v>
      </c>
      <c r="AC847" s="31">
        <v>162.5</v>
      </c>
      <c r="AD847" s="31">
        <v>167.5</v>
      </c>
      <c r="AE847" s="31">
        <v>0</v>
      </c>
      <c r="AF847" s="31">
        <v>0</v>
      </c>
      <c r="AG847" s="31">
        <v>0</v>
      </c>
      <c r="AH847" s="31">
        <v>0</v>
      </c>
      <c r="AI847" s="31">
        <v>1497.5</v>
      </c>
      <c r="AJ847" s="31"/>
      <c r="AK847" s="31">
        <v>15.25</v>
      </c>
      <c r="AL847" s="31">
        <v>160.5</v>
      </c>
      <c r="AM847" s="31">
        <v>152</v>
      </c>
      <c r="AN847" s="31">
        <v>165</v>
      </c>
      <c r="AO847" s="31">
        <v>155</v>
      </c>
      <c r="AP847" s="31">
        <v>153</v>
      </c>
      <c r="AQ847" s="31">
        <v>160</v>
      </c>
      <c r="AR847" s="31">
        <v>184.5</v>
      </c>
      <c r="AS847" s="31">
        <v>184</v>
      </c>
      <c r="AT847" s="31">
        <v>162.5</v>
      </c>
      <c r="AU847" s="31">
        <v>0</v>
      </c>
      <c r="AV847" s="31">
        <v>0</v>
      </c>
      <c r="AW847" s="31">
        <v>0</v>
      </c>
      <c r="AX847" s="31">
        <v>0</v>
      </c>
      <c r="AY847" s="31">
        <v>1491.75</v>
      </c>
      <c r="AZ847" s="31"/>
      <c r="BA847" s="31">
        <v>13.91</v>
      </c>
      <c r="BB847" s="31">
        <v>159.58000000000001</v>
      </c>
      <c r="BC847" s="31">
        <v>158</v>
      </c>
      <c r="BD847" s="31">
        <v>156.5</v>
      </c>
      <c r="BE847" s="31">
        <v>154.83000000000001</v>
      </c>
      <c r="BF847" s="31"/>
      <c r="BG847">
        <v>10180</v>
      </c>
      <c r="BJ847" s="30">
        <f t="shared" si="85"/>
        <v>1513.5</v>
      </c>
      <c r="BK847" s="30">
        <f t="shared" si="86"/>
        <v>1483.25</v>
      </c>
      <c r="BL847" s="30">
        <f t="shared" si="87"/>
        <v>1476.5</v>
      </c>
      <c r="BN847" s="30">
        <f t="shared" si="88"/>
        <v>0</v>
      </c>
      <c r="BO847" s="30">
        <f t="shared" si="89"/>
        <v>0</v>
      </c>
      <c r="BP847" s="30">
        <f t="shared" si="90"/>
        <v>0</v>
      </c>
    </row>
    <row r="848" spans="1:68" x14ac:dyDescent="0.35">
      <c r="A848" s="26" t="s">
        <v>1753</v>
      </c>
      <c r="B848" t="s">
        <v>2000</v>
      </c>
      <c r="C848" s="25" t="s">
        <v>108</v>
      </c>
      <c r="E848" s="31">
        <v>32.75</v>
      </c>
      <c r="F848" s="31">
        <v>220.5</v>
      </c>
      <c r="G848" s="31">
        <v>251.5</v>
      </c>
      <c r="H848" s="31">
        <v>305</v>
      </c>
      <c r="I848" s="31">
        <v>309.5</v>
      </c>
      <c r="J848" s="31">
        <v>319</v>
      </c>
      <c r="K848" s="31">
        <v>357</v>
      </c>
      <c r="L848" s="31">
        <v>361</v>
      </c>
      <c r="M848" s="31">
        <v>377.5</v>
      </c>
      <c r="N848" s="31">
        <v>398</v>
      </c>
      <c r="O848" s="31">
        <v>0</v>
      </c>
      <c r="P848" s="31">
        <v>0</v>
      </c>
      <c r="Q848" s="31">
        <v>0</v>
      </c>
      <c r="R848" s="31">
        <v>0</v>
      </c>
      <c r="S848" s="31">
        <v>2931.75</v>
      </c>
      <c r="T848" s="31"/>
      <c r="U848" s="31">
        <v>28.25</v>
      </c>
      <c r="V848" s="31">
        <v>254</v>
      </c>
      <c r="W848" s="31">
        <v>234</v>
      </c>
      <c r="X848" s="31">
        <v>255.5</v>
      </c>
      <c r="Y848" s="31">
        <v>306.5</v>
      </c>
      <c r="Z848" s="31">
        <v>313.5</v>
      </c>
      <c r="AA848" s="31">
        <v>337</v>
      </c>
      <c r="AB848" s="31">
        <v>357</v>
      </c>
      <c r="AC848" s="31">
        <v>367</v>
      </c>
      <c r="AD848" s="31">
        <v>379</v>
      </c>
      <c r="AE848" s="31">
        <v>0</v>
      </c>
      <c r="AF848" s="31">
        <v>0</v>
      </c>
      <c r="AG848" s="31">
        <v>0</v>
      </c>
      <c r="AH848" s="31">
        <v>0</v>
      </c>
      <c r="AI848" s="31">
        <v>2831.75</v>
      </c>
      <c r="AJ848" s="31"/>
      <c r="AK848" s="31">
        <v>25</v>
      </c>
      <c r="AL848" s="31">
        <v>247.75</v>
      </c>
      <c r="AM848" s="31">
        <v>263</v>
      </c>
      <c r="AN848" s="31">
        <v>240.5</v>
      </c>
      <c r="AO848" s="31">
        <v>273</v>
      </c>
      <c r="AP848" s="31">
        <v>315</v>
      </c>
      <c r="AQ848" s="31">
        <v>313.5</v>
      </c>
      <c r="AR848" s="31">
        <v>355</v>
      </c>
      <c r="AS848" s="31">
        <v>348.5</v>
      </c>
      <c r="AT848" s="31">
        <v>362</v>
      </c>
      <c r="AU848" s="31">
        <v>0</v>
      </c>
      <c r="AV848" s="31">
        <v>0</v>
      </c>
      <c r="AW848" s="31">
        <v>0</v>
      </c>
      <c r="AX848" s="31">
        <v>0</v>
      </c>
      <c r="AY848" s="31">
        <v>2743.25</v>
      </c>
      <c r="AZ848" s="31"/>
      <c r="BA848" s="31">
        <v>28.66</v>
      </c>
      <c r="BB848" s="31">
        <v>240.75</v>
      </c>
      <c r="BC848" s="31">
        <v>249.5</v>
      </c>
      <c r="BD848" s="31">
        <v>267</v>
      </c>
      <c r="BE848" s="31">
        <v>296.33</v>
      </c>
      <c r="BF848" s="31"/>
      <c r="BG848">
        <v>13332</v>
      </c>
      <c r="BJ848" s="30">
        <f t="shared" si="85"/>
        <v>2899</v>
      </c>
      <c r="BK848" s="30">
        <f t="shared" si="86"/>
        <v>2803.5</v>
      </c>
      <c r="BL848" s="30">
        <f t="shared" si="87"/>
        <v>2718.25</v>
      </c>
      <c r="BN848" s="30">
        <f t="shared" si="88"/>
        <v>0</v>
      </c>
      <c r="BO848" s="30">
        <f t="shared" si="89"/>
        <v>0</v>
      </c>
      <c r="BP848" s="30">
        <f t="shared" si="90"/>
        <v>0</v>
      </c>
    </row>
    <row r="849" spans="1:69" x14ac:dyDescent="0.35">
      <c r="A849" s="26" t="s">
        <v>1800</v>
      </c>
      <c r="B849" t="s">
        <v>1989</v>
      </c>
      <c r="C849" s="25" t="s">
        <v>10</v>
      </c>
      <c r="E849" s="31">
        <v>5.25</v>
      </c>
      <c r="F849" s="31">
        <v>65.5</v>
      </c>
      <c r="G849" s="31">
        <v>68.5</v>
      </c>
      <c r="H849" s="31">
        <v>76</v>
      </c>
      <c r="I849" s="31">
        <v>67</v>
      </c>
      <c r="J849" s="31">
        <v>69.5</v>
      </c>
      <c r="K849" s="31">
        <v>80</v>
      </c>
      <c r="L849" s="31">
        <v>81.5</v>
      </c>
      <c r="M849" s="31">
        <v>80</v>
      </c>
      <c r="N849" s="31">
        <v>95</v>
      </c>
      <c r="O849" s="31">
        <v>89</v>
      </c>
      <c r="P849" s="31">
        <v>90.5</v>
      </c>
      <c r="Q849" s="31">
        <v>86</v>
      </c>
      <c r="R849" s="31">
        <v>63</v>
      </c>
      <c r="S849" s="31">
        <v>1016.75</v>
      </c>
      <c r="T849" s="31"/>
      <c r="U849" s="31">
        <v>5.25</v>
      </c>
      <c r="V849" s="31">
        <v>72.5</v>
      </c>
      <c r="W849" s="31">
        <v>72</v>
      </c>
      <c r="X849" s="31">
        <v>75</v>
      </c>
      <c r="Y849" s="31">
        <v>86</v>
      </c>
      <c r="Z849" s="31">
        <v>64.5</v>
      </c>
      <c r="AA849" s="31">
        <v>74.5</v>
      </c>
      <c r="AB849" s="31">
        <v>84.5</v>
      </c>
      <c r="AC849" s="31">
        <v>78.5</v>
      </c>
      <c r="AD849" s="31">
        <v>77.5</v>
      </c>
      <c r="AE849" s="31">
        <v>105</v>
      </c>
      <c r="AF849" s="31">
        <v>82</v>
      </c>
      <c r="AG849" s="31">
        <v>89.5</v>
      </c>
      <c r="AH849" s="31">
        <v>82.5</v>
      </c>
      <c r="AI849" s="31">
        <v>1049.25</v>
      </c>
      <c r="AJ849" s="31"/>
      <c r="AK849" s="31">
        <v>4.75</v>
      </c>
      <c r="AL849" s="31">
        <v>77</v>
      </c>
      <c r="AM849" s="31">
        <v>74.5</v>
      </c>
      <c r="AN849" s="31">
        <v>74</v>
      </c>
      <c r="AO849" s="31">
        <v>83.5</v>
      </c>
      <c r="AP849" s="31">
        <v>89.5</v>
      </c>
      <c r="AQ849" s="31">
        <v>67</v>
      </c>
      <c r="AR849" s="31">
        <v>84</v>
      </c>
      <c r="AS849" s="31">
        <v>91</v>
      </c>
      <c r="AT849" s="31">
        <v>80.5</v>
      </c>
      <c r="AU849" s="31">
        <v>82</v>
      </c>
      <c r="AV849" s="31">
        <v>107</v>
      </c>
      <c r="AW849" s="31">
        <v>84.5</v>
      </c>
      <c r="AX849" s="31">
        <v>92</v>
      </c>
      <c r="AY849" s="31">
        <v>1091.25</v>
      </c>
      <c r="AZ849" s="31"/>
      <c r="BA849" s="31">
        <v>5.08</v>
      </c>
      <c r="BB849" s="31">
        <v>71.66</v>
      </c>
      <c r="BC849" s="31">
        <v>71.66</v>
      </c>
      <c r="BD849" s="31">
        <v>75</v>
      </c>
      <c r="BE849" s="31">
        <v>78.83</v>
      </c>
      <c r="BF849" s="31"/>
      <c r="BG849">
        <v>12088</v>
      </c>
      <c r="BJ849" s="30">
        <f t="shared" si="85"/>
        <v>1011.5</v>
      </c>
      <c r="BK849" s="30">
        <f t="shared" si="86"/>
        <v>1044</v>
      </c>
      <c r="BL849" s="30">
        <f t="shared" si="87"/>
        <v>1086.5</v>
      </c>
      <c r="BN849" s="30">
        <f t="shared" si="88"/>
        <v>0</v>
      </c>
      <c r="BO849" s="30">
        <f t="shared" si="89"/>
        <v>0</v>
      </c>
      <c r="BP849" s="30">
        <f t="shared" si="90"/>
        <v>0</v>
      </c>
    </row>
    <row r="850" spans="1:69" x14ac:dyDescent="0.35">
      <c r="A850" s="26" t="s">
        <v>1802</v>
      </c>
      <c r="B850" t="s">
        <v>1978</v>
      </c>
      <c r="C850" s="25" t="s">
        <v>10</v>
      </c>
      <c r="E850" s="31">
        <v>44</v>
      </c>
      <c r="F850" s="31">
        <v>281.5</v>
      </c>
      <c r="G850" s="31">
        <v>313.5</v>
      </c>
      <c r="H850" s="31">
        <v>327.5</v>
      </c>
      <c r="I850" s="31">
        <v>324.5</v>
      </c>
      <c r="J850" s="31">
        <v>348.5</v>
      </c>
      <c r="K850" s="31">
        <v>356.5</v>
      </c>
      <c r="L850" s="31">
        <v>328</v>
      </c>
      <c r="M850" s="31">
        <v>369.5</v>
      </c>
      <c r="N850" s="31">
        <v>378</v>
      </c>
      <c r="O850" s="31">
        <v>451.5</v>
      </c>
      <c r="P850" s="31">
        <v>390.5</v>
      </c>
      <c r="Q850" s="31">
        <v>424</v>
      </c>
      <c r="R850" s="31">
        <v>418</v>
      </c>
      <c r="S850" s="31">
        <v>4755.5</v>
      </c>
      <c r="T850" s="31"/>
      <c r="U850" s="31">
        <v>43.75</v>
      </c>
      <c r="V850" s="31">
        <v>281.5</v>
      </c>
      <c r="W850" s="31">
        <v>280</v>
      </c>
      <c r="X850" s="31">
        <v>319.5</v>
      </c>
      <c r="Y850" s="31">
        <v>324</v>
      </c>
      <c r="Z850" s="31">
        <v>328.5</v>
      </c>
      <c r="AA850" s="31">
        <v>361</v>
      </c>
      <c r="AB850" s="31">
        <v>339.5</v>
      </c>
      <c r="AC850" s="31">
        <v>325.5</v>
      </c>
      <c r="AD850" s="31">
        <v>365</v>
      </c>
      <c r="AE850" s="31">
        <v>387</v>
      </c>
      <c r="AF850" s="31">
        <v>377</v>
      </c>
      <c r="AG850" s="31">
        <v>391</v>
      </c>
      <c r="AH850" s="31">
        <v>391.5</v>
      </c>
      <c r="AI850" s="31">
        <v>4514.75</v>
      </c>
      <c r="AJ850" s="31"/>
      <c r="AK850" s="31">
        <v>51.25</v>
      </c>
      <c r="AL850" s="31">
        <v>282</v>
      </c>
      <c r="AM850" s="31">
        <v>262.5</v>
      </c>
      <c r="AN850" s="31">
        <v>279.5</v>
      </c>
      <c r="AO850" s="31">
        <v>317.5</v>
      </c>
      <c r="AP850" s="31">
        <v>330</v>
      </c>
      <c r="AQ850" s="31">
        <v>328</v>
      </c>
      <c r="AR850" s="31">
        <v>366.5</v>
      </c>
      <c r="AS850" s="31">
        <v>343.5</v>
      </c>
      <c r="AT850" s="31">
        <v>349</v>
      </c>
      <c r="AU850" s="31">
        <v>374.5</v>
      </c>
      <c r="AV850" s="31">
        <v>358.5</v>
      </c>
      <c r="AW850" s="31">
        <v>385</v>
      </c>
      <c r="AX850" s="31">
        <v>388.5</v>
      </c>
      <c r="AY850" s="31">
        <v>4416.25</v>
      </c>
      <c r="AZ850" s="31"/>
      <c r="BA850" s="31">
        <v>46.33</v>
      </c>
      <c r="BB850" s="31">
        <v>281.66000000000003</v>
      </c>
      <c r="BC850" s="31">
        <v>285.33</v>
      </c>
      <c r="BD850" s="31">
        <v>308.83</v>
      </c>
      <c r="BE850" s="31">
        <v>322</v>
      </c>
      <c r="BF850" s="31"/>
      <c r="BG850">
        <v>715</v>
      </c>
      <c r="BJ850" s="30">
        <f t="shared" si="85"/>
        <v>4711.5</v>
      </c>
      <c r="BK850" s="30">
        <f t="shared" si="86"/>
        <v>4471</v>
      </c>
      <c r="BL850" s="30">
        <f t="shared" si="87"/>
        <v>4365</v>
      </c>
      <c r="BN850" s="30">
        <f t="shared" si="88"/>
        <v>0</v>
      </c>
      <c r="BO850" s="30">
        <f t="shared" si="89"/>
        <v>0</v>
      </c>
      <c r="BP850" s="30">
        <f t="shared" si="90"/>
        <v>0</v>
      </c>
    </row>
    <row r="851" spans="1:69" x14ac:dyDescent="0.35">
      <c r="A851" s="26" t="s">
        <v>1755</v>
      </c>
      <c r="B851" t="s">
        <v>1967</v>
      </c>
      <c r="C851" s="25" t="s">
        <v>10</v>
      </c>
      <c r="E851" s="31">
        <v>199</v>
      </c>
      <c r="F851" s="31">
        <v>962.75</v>
      </c>
      <c r="G851" s="31">
        <v>1580</v>
      </c>
      <c r="H851" s="31">
        <v>1690</v>
      </c>
      <c r="I851" s="31">
        <v>1752.5</v>
      </c>
      <c r="J851" s="31">
        <v>1896.5</v>
      </c>
      <c r="K851" s="31">
        <v>2056.5</v>
      </c>
      <c r="L851" s="31">
        <v>2070.5</v>
      </c>
      <c r="M851" s="31">
        <v>2150</v>
      </c>
      <c r="N851" s="31">
        <v>2309.5</v>
      </c>
      <c r="O851" s="31">
        <v>2268.5</v>
      </c>
      <c r="P851" s="31">
        <v>2305.5</v>
      </c>
      <c r="Q851" s="31">
        <v>2335.5</v>
      </c>
      <c r="R851" s="31">
        <v>2343</v>
      </c>
      <c r="S851" s="31">
        <v>25919.75</v>
      </c>
      <c r="T851" s="31"/>
      <c r="U851" s="31">
        <v>185</v>
      </c>
      <c r="V851" s="31">
        <v>958.25</v>
      </c>
      <c r="W851" s="31">
        <v>1561</v>
      </c>
      <c r="X851" s="31">
        <v>1629</v>
      </c>
      <c r="Y851" s="31">
        <v>1727.5</v>
      </c>
      <c r="Z851" s="31">
        <v>1821</v>
      </c>
      <c r="AA851" s="31">
        <v>1948.5</v>
      </c>
      <c r="AB851" s="31">
        <v>2086</v>
      </c>
      <c r="AC851" s="31">
        <v>2105.5</v>
      </c>
      <c r="AD851" s="31">
        <v>2169</v>
      </c>
      <c r="AE851" s="31">
        <v>2316.5</v>
      </c>
      <c r="AF851" s="31">
        <v>2269</v>
      </c>
      <c r="AG851" s="31">
        <v>2292.5</v>
      </c>
      <c r="AH851" s="31">
        <v>2305.5</v>
      </c>
      <c r="AI851" s="31">
        <v>25374.25</v>
      </c>
      <c r="AJ851" s="31"/>
      <c r="AK851" s="31">
        <v>184</v>
      </c>
      <c r="AL851" s="31">
        <v>978.5</v>
      </c>
      <c r="AM851" s="31">
        <v>1609.5</v>
      </c>
      <c r="AN851" s="31">
        <v>1586</v>
      </c>
      <c r="AO851" s="31">
        <v>1678.5</v>
      </c>
      <c r="AP851" s="31">
        <v>1770</v>
      </c>
      <c r="AQ851" s="31">
        <v>1876.5</v>
      </c>
      <c r="AR851" s="31">
        <v>2008.5</v>
      </c>
      <c r="AS851" s="31">
        <v>2119.5</v>
      </c>
      <c r="AT851" s="31">
        <v>2129.5</v>
      </c>
      <c r="AU851" s="31">
        <v>2298</v>
      </c>
      <c r="AV851" s="31">
        <v>2299.5</v>
      </c>
      <c r="AW851" s="31">
        <v>2226</v>
      </c>
      <c r="AX851" s="31">
        <v>2236</v>
      </c>
      <c r="AY851" s="31">
        <v>25000</v>
      </c>
      <c r="AZ851" s="31"/>
      <c r="BA851" s="31">
        <v>189.33</v>
      </c>
      <c r="BB851" s="31">
        <v>966.5</v>
      </c>
      <c r="BC851" s="31">
        <v>1583.5</v>
      </c>
      <c r="BD851" s="31">
        <v>1635</v>
      </c>
      <c r="BE851" s="31">
        <v>1719.5</v>
      </c>
      <c r="BF851" s="31"/>
      <c r="BG851">
        <v>207</v>
      </c>
      <c r="BJ851" s="30">
        <f t="shared" si="85"/>
        <v>25720.75</v>
      </c>
      <c r="BK851" s="30">
        <f t="shared" si="86"/>
        <v>25189.25</v>
      </c>
      <c r="BL851" s="30">
        <f t="shared" si="87"/>
        <v>24816</v>
      </c>
      <c r="BN851" s="30">
        <f t="shared" si="88"/>
        <v>0</v>
      </c>
      <c r="BO851" s="30">
        <f t="shared" si="89"/>
        <v>0</v>
      </c>
      <c r="BP851" s="30">
        <f t="shared" si="90"/>
        <v>0</v>
      </c>
    </row>
    <row r="852" spans="1:69" x14ac:dyDescent="0.35">
      <c r="A852" s="26" t="s">
        <v>1757</v>
      </c>
      <c r="B852" t="s">
        <v>1954</v>
      </c>
      <c r="C852" s="25" t="s">
        <v>108</v>
      </c>
      <c r="E852" s="31">
        <v>7.25</v>
      </c>
      <c r="F852" s="31">
        <v>39</v>
      </c>
      <c r="G852" s="31">
        <v>29.5</v>
      </c>
      <c r="H852" s="31">
        <v>38</v>
      </c>
      <c r="I852" s="31">
        <v>52</v>
      </c>
      <c r="J852" s="31">
        <v>42.5</v>
      </c>
      <c r="K852" s="31">
        <v>37.5</v>
      </c>
      <c r="L852" s="31">
        <v>44</v>
      </c>
      <c r="M852" s="31">
        <v>26.5</v>
      </c>
      <c r="N852" s="31">
        <v>40.5</v>
      </c>
      <c r="O852" s="31">
        <v>0</v>
      </c>
      <c r="P852" s="31">
        <v>0</v>
      </c>
      <c r="Q852" s="31">
        <v>0</v>
      </c>
      <c r="R852" s="31">
        <v>0</v>
      </c>
      <c r="S852" s="31">
        <v>356.75</v>
      </c>
      <c r="T852" s="31"/>
      <c r="U852" s="31">
        <v>3.5</v>
      </c>
      <c r="V852" s="31">
        <v>34.75</v>
      </c>
      <c r="W852" s="31">
        <v>29</v>
      </c>
      <c r="X852" s="31">
        <v>26.5</v>
      </c>
      <c r="Y852" s="31">
        <v>38.5</v>
      </c>
      <c r="Z852" s="31">
        <v>47.5</v>
      </c>
      <c r="AA852" s="31">
        <v>43</v>
      </c>
      <c r="AB852" s="31">
        <v>35</v>
      </c>
      <c r="AC852" s="31">
        <v>40.5</v>
      </c>
      <c r="AD852" s="31">
        <v>21.5</v>
      </c>
      <c r="AE852" s="31">
        <v>0</v>
      </c>
      <c r="AF852" s="31">
        <v>0</v>
      </c>
      <c r="AG852" s="31">
        <v>0</v>
      </c>
      <c r="AH852" s="31">
        <v>0</v>
      </c>
      <c r="AI852" s="31">
        <v>319.75</v>
      </c>
      <c r="AJ852" s="31"/>
      <c r="AK852" s="31">
        <v>2</v>
      </c>
      <c r="AL852" s="31">
        <v>34.5</v>
      </c>
      <c r="AM852" s="31">
        <v>32</v>
      </c>
      <c r="AN852" s="31">
        <v>22.5</v>
      </c>
      <c r="AO852" s="31">
        <v>22.5</v>
      </c>
      <c r="AP852" s="31">
        <v>34.5</v>
      </c>
      <c r="AQ852" s="31">
        <v>44</v>
      </c>
      <c r="AR852" s="31">
        <v>37</v>
      </c>
      <c r="AS852" s="31">
        <v>31</v>
      </c>
      <c r="AT852" s="31">
        <v>39.5</v>
      </c>
      <c r="AU852" s="31">
        <v>0</v>
      </c>
      <c r="AV852" s="31">
        <v>0</v>
      </c>
      <c r="AW852" s="31">
        <v>0</v>
      </c>
      <c r="AX852" s="31">
        <v>0</v>
      </c>
      <c r="AY852" s="31">
        <v>299.5</v>
      </c>
      <c r="AZ852" s="31"/>
      <c r="BA852" s="31">
        <v>4.25</v>
      </c>
      <c r="BB852" s="31">
        <v>36.08</v>
      </c>
      <c r="BC852" s="31">
        <v>30.16</v>
      </c>
      <c r="BD852" s="31">
        <v>29</v>
      </c>
      <c r="BE852" s="31">
        <v>37.659999999999997</v>
      </c>
      <c r="BF852" s="31"/>
      <c r="BG852">
        <v>9089</v>
      </c>
      <c r="BJ852" s="30">
        <f t="shared" si="85"/>
        <v>349.5</v>
      </c>
      <c r="BK852" s="30">
        <f t="shared" si="86"/>
        <v>316.25</v>
      </c>
      <c r="BL852" s="30">
        <f t="shared" si="87"/>
        <v>297.5</v>
      </c>
      <c r="BN852" s="30">
        <f t="shared" si="88"/>
        <v>0</v>
      </c>
      <c r="BO852" s="30">
        <f t="shared" si="89"/>
        <v>0</v>
      </c>
      <c r="BP852" s="30">
        <f t="shared" si="90"/>
        <v>0</v>
      </c>
    </row>
    <row r="853" spans="1:69" x14ac:dyDescent="0.35">
      <c r="A853" s="26" t="s">
        <v>1759</v>
      </c>
      <c r="B853" t="s">
        <v>1944</v>
      </c>
      <c r="C853" s="25" t="s">
        <v>119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1818</v>
      </c>
      <c r="P853" s="31">
        <v>1842.5</v>
      </c>
      <c r="Q853" s="31">
        <v>1665</v>
      </c>
      <c r="R853" s="31">
        <v>1298</v>
      </c>
      <c r="S853" s="31">
        <v>6623.5</v>
      </c>
      <c r="T853" s="31"/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v>0</v>
      </c>
      <c r="AD853" s="31">
        <v>0</v>
      </c>
      <c r="AE853" s="31">
        <v>1830.5</v>
      </c>
      <c r="AF853" s="31">
        <v>1700.5</v>
      </c>
      <c r="AG853" s="31">
        <v>1678.5</v>
      </c>
      <c r="AH853" s="31">
        <v>1592.5</v>
      </c>
      <c r="AI853" s="31">
        <v>6802</v>
      </c>
      <c r="AJ853" s="31"/>
      <c r="AK853" s="31">
        <v>0</v>
      </c>
      <c r="AL853" s="31">
        <v>0</v>
      </c>
      <c r="AM853" s="31">
        <v>0</v>
      </c>
      <c r="AN853" s="31">
        <v>0</v>
      </c>
      <c r="AO853" s="31">
        <v>0</v>
      </c>
      <c r="AP853" s="31">
        <v>0</v>
      </c>
      <c r="AQ853" s="31">
        <v>0</v>
      </c>
      <c r="AR853" s="31">
        <v>0</v>
      </c>
      <c r="AS853" s="31">
        <v>0</v>
      </c>
      <c r="AT853" s="31">
        <v>0</v>
      </c>
      <c r="AU853" s="31">
        <v>1727.5</v>
      </c>
      <c r="AV853" s="31">
        <v>1685.5</v>
      </c>
      <c r="AW853" s="31">
        <v>1605</v>
      </c>
      <c r="AX853" s="31">
        <v>1659</v>
      </c>
      <c r="AY853" s="31">
        <v>6677</v>
      </c>
      <c r="AZ853" s="31"/>
      <c r="BA853" s="31">
        <v>0</v>
      </c>
      <c r="BB853" s="31">
        <v>0</v>
      </c>
      <c r="BC853" s="31">
        <v>0</v>
      </c>
      <c r="BD853" s="31">
        <v>0</v>
      </c>
      <c r="BE853" s="31">
        <v>0</v>
      </c>
      <c r="BF853" s="31"/>
      <c r="BG853">
        <v>1068</v>
      </c>
      <c r="BJ853" s="30">
        <f t="shared" si="85"/>
        <v>6623.5</v>
      </c>
      <c r="BK853" s="30">
        <f t="shared" si="86"/>
        <v>6802</v>
      </c>
      <c r="BL853" s="30">
        <f t="shared" si="87"/>
        <v>6677</v>
      </c>
      <c r="BN853" s="30">
        <f t="shared" si="88"/>
        <v>0</v>
      </c>
      <c r="BO853" s="30">
        <f t="shared" si="89"/>
        <v>0</v>
      </c>
      <c r="BP853" s="30">
        <f t="shared" si="90"/>
        <v>0</v>
      </c>
    </row>
    <row r="854" spans="1:69" x14ac:dyDescent="0.35">
      <c r="A854" s="26" t="s">
        <v>1761</v>
      </c>
      <c r="B854" t="s">
        <v>1934</v>
      </c>
      <c r="C854" s="25" t="s">
        <v>119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0</v>
      </c>
      <c r="O854" s="31">
        <v>943.5</v>
      </c>
      <c r="P854" s="31">
        <v>977</v>
      </c>
      <c r="Q854" s="31">
        <v>884</v>
      </c>
      <c r="R854" s="31">
        <v>928</v>
      </c>
      <c r="S854" s="31">
        <v>3732.5</v>
      </c>
      <c r="T854" s="31"/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958</v>
      </c>
      <c r="AF854" s="31">
        <v>954</v>
      </c>
      <c r="AG854" s="31">
        <v>959.5</v>
      </c>
      <c r="AH854" s="31">
        <v>903.5</v>
      </c>
      <c r="AI854" s="31">
        <v>3775</v>
      </c>
      <c r="AJ854" s="31"/>
      <c r="AK854" s="31">
        <v>0</v>
      </c>
      <c r="AL854" s="31">
        <v>0</v>
      </c>
      <c r="AM854" s="31">
        <v>0</v>
      </c>
      <c r="AN854" s="31">
        <v>0</v>
      </c>
      <c r="AO854" s="31">
        <v>0</v>
      </c>
      <c r="AP854" s="31">
        <v>0</v>
      </c>
      <c r="AQ854" s="31">
        <v>0</v>
      </c>
      <c r="AR854" s="31">
        <v>0</v>
      </c>
      <c r="AS854" s="31">
        <v>0</v>
      </c>
      <c r="AT854" s="31">
        <v>0</v>
      </c>
      <c r="AU854" s="31">
        <v>988</v>
      </c>
      <c r="AV854" s="31">
        <v>950</v>
      </c>
      <c r="AW854" s="31">
        <v>944</v>
      </c>
      <c r="AX854" s="31">
        <v>963</v>
      </c>
      <c r="AY854" s="31">
        <v>3845</v>
      </c>
      <c r="AZ854" s="31"/>
      <c r="BA854" s="31">
        <v>0</v>
      </c>
      <c r="BB854" s="31">
        <v>0</v>
      </c>
      <c r="BC854" s="31">
        <v>0</v>
      </c>
      <c r="BD854" s="31">
        <v>0</v>
      </c>
      <c r="BE854" s="31">
        <v>0</v>
      </c>
      <c r="BF854" s="31"/>
      <c r="BG854">
        <v>5774</v>
      </c>
      <c r="BJ854" s="30">
        <f t="shared" si="85"/>
        <v>3732.5</v>
      </c>
      <c r="BK854" s="30">
        <f t="shared" si="86"/>
        <v>3775</v>
      </c>
      <c r="BL854" s="30">
        <f t="shared" si="87"/>
        <v>3845</v>
      </c>
      <c r="BN854" s="30">
        <f t="shared" si="88"/>
        <v>0</v>
      </c>
      <c r="BO854" s="30">
        <f t="shared" si="89"/>
        <v>0</v>
      </c>
      <c r="BP854" s="30">
        <f t="shared" si="90"/>
        <v>0</v>
      </c>
    </row>
    <row r="855" spans="1:69" x14ac:dyDescent="0.35">
      <c r="A855" s="26" t="s">
        <v>1804</v>
      </c>
      <c r="B855" t="s">
        <v>1924</v>
      </c>
      <c r="C855" s="25" t="s">
        <v>10</v>
      </c>
      <c r="E855" s="31">
        <v>13.75</v>
      </c>
      <c r="F855" s="31">
        <v>79</v>
      </c>
      <c r="G855" s="31">
        <v>89.5</v>
      </c>
      <c r="H855" s="31">
        <v>87</v>
      </c>
      <c r="I855" s="31">
        <v>98</v>
      </c>
      <c r="J855" s="31">
        <v>98</v>
      </c>
      <c r="K855" s="31">
        <v>115</v>
      </c>
      <c r="L855" s="31">
        <v>119</v>
      </c>
      <c r="M855" s="31">
        <v>108</v>
      </c>
      <c r="N855" s="31">
        <v>130.5</v>
      </c>
      <c r="O855" s="31">
        <v>103.5</v>
      </c>
      <c r="P855" s="31">
        <v>139.5</v>
      </c>
      <c r="Q855" s="31">
        <v>120</v>
      </c>
      <c r="R855" s="31">
        <v>138.5</v>
      </c>
      <c r="S855" s="31">
        <v>1439.25</v>
      </c>
      <c r="T855" s="31"/>
      <c r="U855" s="31">
        <v>15.25</v>
      </c>
      <c r="V855" s="31">
        <v>79</v>
      </c>
      <c r="W855" s="31">
        <v>90.5</v>
      </c>
      <c r="X855" s="31">
        <v>93.5</v>
      </c>
      <c r="Y855" s="31">
        <v>87</v>
      </c>
      <c r="Z855" s="31">
        <v>101.5</v>
      </c>
      <c r="AA855" s="31">
        <v>99.5</v>
      </c>
      <c r="AB855" s="31">
        <v>121.5</v>
      </c>
      <c r="AC855" s="31">
        <v>116.5</v>
      </c>
      <c r="AD855" s="31">
        <v>109.5</v>
      </c>
      <c r="AE855" s="31">
        <v>125.5</v>
      </c>
      <c r="AF855" s="31">
        <v>102.5</v>
      </c>
      <c r="AG855" s="31">
        <v>139</v>
      </c>
      <c r="AH855" s="31">
        <v>122.5</v>
      </c>
      <c r="AI855" s="31">
        <v>1403.25</v>
      </c>
      <c r="AJ855" s="31"/>
      <c r="AK855" s="31">
        <v>18.5</v>
      </c>
      <c r="AL855" s="31">
        <v>75</v>
      </c>
      <c r="AM855" s="31">
        <v>83</v>
      </c>
      <c r="AN855" s="31">
        <v>96</v>
      </c>
      <c r="AO855" s="31">
        <v>95.5</v>
      </c>
      <c r="AP855" s="31">
        <v>92.5</v>
      </c>
      <c r="AQ855" s="31">
        <v>104</v>
      </c>
      <c r="AR855" s="31">
        <v>108.5</v>
      </c>
      <c r="AS855" s="31">
        <v>127</v>
      </c>
      <c r="AT855" s="31">
        <v>123.5</v>
      </c>
      <c r="AU855" s="31">
        <v>111</v>
      </c>
      <c r="AV855" s="31">
        <v>126.5</v>
      </c>
      <c r="AW855" s="31">
        <v>104</v>
      </c>
      <c r="AX855" s="31">
        <v>133</v>
      </c>
      <c r="AY855" s="31">
        <v>1398</v>
      </c>
      <c r="AZ855" s="31"/>
      <c r="BA855" s="31">
        <v>15.83</v>
      </c>
      <c r="BB855" s="31">
        <v>77.66</v>
      </c>
      <c r="BC855" s="31">
        <v>87.66</v>
      </c>
      <c r="BD855" s="31">
        <v>92.16</v>
      </c>
      <c r="BE855" s="31">
        <v>93.5</v>
      </c>
      <c r="BF855" s="31"/>
      <c r="BG855">
        <v>1566</v>
      </c>
      <c r="BJ855" s="30">
        <f t="shared" si="85"/>
        <v>1425.5</v>
      </c>
      <c r="BK855" s="30">
        <f t="shared" si="86"/>
        <v>1388</v>
      </c>
      <c r="BL855" s="30">
        <f t="shared" si="87"/>
        <v>1379.5</v>
      </c>
      <c r="BN855" s="30">
        <f t="shared" si="88"/>
        <v>0</v>
      </c>
      <c r="BO855" s="30">
        <f t="shared" si="89"/>
        <v>0</v>
      </c>
      <c r="BP855" s="30">
        <f t="shared" si="90"/>
        <v>0</v>
      </c>
    </row>
    <row r="856" spans="1:69" x14ac:dyDescent="0.35">
      <c r="A856" s="26" t="s">
        <v>1806</v>
      </c>
      <c r="B856" t="s">
        <v>1913</v>
      </c>
      <c r="C856" s="25" t="s">
        <v>10</v>
      </c>
      <c r="E856" s="31">
        <v>23.75</v>
      </c>
      <c r="F856" s="31">
        <v>77.5</v>
      </c>
      <c r="G856" s="31">
        <v>80</v>
      </c>
      <c r="H856" s="31">
        <v>88.5</v>
      </c>
      <c r="I856" s="31">
        <v>88.5</v>
      </c>
      <c r="J856" s="31">
        <v>105.5</v>
      </c>
      <c r="K856" s="31">
        <v>91.5</v>
      </c>
      <c r="L856" s="31">
        <v>96.5</v>
      </c>
      <c r="M856" s="31">
        <v>102</v>
      </c>
      <c r="N856" s="31">
        <v>99.5</v>
      </c>
      <c r="O856" s="31">
        <v>123</v>
      </c>
      <c r="P856" s="31">
        <v>99</v>
      </c>
      <c r="Q856" s="31">
        <v>116.5</v>
      </c>
      <c r="R856" s="31">
        <v>107</v>
      </c>
      <c r="S856" s="31">
        <v>1298.75</v>
      </c>
      <c r="T856" s="31"/>
      <c r="U856" s="31">
        <v>19.25</v>
      </c>
      <c r="V856" s="31">
        <v>77</v>
      </c>
      <c r="W856" s="31">
        <v>75</v>
      </c>
      <c r="X856" s="31">
        <v>82</v>
      </c>
      <c r="Y856" s="31">
        <v>91.5</v>
      </c>
      <c r="Z856" s="31">
        <v>87.5</v>
      </c>
      <c r="AA856" s="31">
        <v>109</v>
      </c>
      <c r="AB856" s="31">
        <v>96.5</v>
      </c>
      <c r="AC856" s="31">
        <v>101</v>
      </c>
      <c r="AD856" s="31">
        <v>99.5</v>
      </c>
      <c r="AE856" s="31">
        <v>102.5</v>
      </c>
      <c r="AF856" s="31">
        <v>124.5</v>
      </c>
      <c r="AG856" s="31">
        <v>96</v>
      </c>
      <c r="AH856" s="31">
        <v>109.5</v>
      </c>
      <c r="AI856" s="31">
        <v>1270.75</v>
      </c>
      <c r="AJ856" s="31"/>
      <c r="AK856" s="31">
        <v>15.75</v>
      </c>
      <c r="AL856" s="31">
        <v>88.5</v>
      </c>
      <c r="AM856" s="31">
        <v>74</v>
      </c>
      <c r="AN856" s="31">
        <v>82</v>
      </c>
      <c r="AO856" s="31">
        <v>75.5</v>
      </c>
      <c r="AP856" s="31">
        <v>96</v>
      </c>
      <c r="AQ856" s="31">
        <v>90.5</v>
      </c>
      <c r="AR856" s="31">
        <v>106.5</v>
      </c>
      <c r="AS856" s="31">
        <v>94</v>
      </c>
      <c r="AT856" s="31">
        <v>104.5</v>
      </c>
      <c r="AU856" s="31">
        <v>103.5</v>
      </c>
      <c r="AV856" s="31">
        <v>105</v>
      </c>
      <c r="AW856" s="31">
        <v>126.5</v>
      </c>
      <c r="AX856" s="31">
        <v>93.5</v>
      </c>
      <c r="AY856" s="31">
        <v>1255.75</v>
      </c>
      <c r="AZ856" s="31"/>
      <c r="BA856" s="31">
        <v>19.579999999999998</v>
      </c>
      <c r="BB856" s="31">
        <v>81</v>
      </c>
      <c r="BC856" s="31">
        <v>76.33</v>
      </c>
      <c r="BD856" s="31">
        <v>84.16</v>
      </c>
      <c r="BE856" s="31">
        <v>85.16</v>
      </c>
      <c r="BF856" s="31"/>
      <c r="BG856">
        <v>11354</v>
      </c>
      <c r="BJ856" s="30">
        <f t="shared" si="85"/>
        <v>1275</v>
      </c>
      <c r="BK856" s="30">
        <f t="shared" si="86"/>
        <v>1251.5</v>
      </c>
      <c r="BL856" s="30">
        <f t="shared" si="87"/>
        <v>1240</v>
      </c>
      <c r="BN856" s="30">
        <f t="shared" si="88"/>
        <v>0</v>
      </c>
      <c r="BO856" s="30">
        <f t="shared" si="89"/>
        <v>0</v>
      </c>
      <c r="BP856" s="30">
        <f t="shared" si="90"/>
        <v>0</v>
      </c>
    </row>
    <row r="857" spans="1:69" x14ac:dyDescent="0.35">
      <c r="A857" s="26" t="s">
        <v>1763</v>
      </c>
      <c r="B857" t="s">
        <v>1902</v>
      </c>
      <c r="C857" s="25" t="s">
        <v>119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1702</v>
      </c>
      <c r="P857" s="31">
        <v>1694.5</v>
      </c>
      <c r="Q857" s="31">
        <v>1767</v>
      </c>
      <c r="R857" s="31">
        <v>1819</v>
      </c>
      <c r="S857" s="31">
        <v>6982.5</v>
      </c>
      <c r="T857" s="31"/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0</v>
      </c>
      <c r="AE857" s="31">
        <v>1715</v>
      </c>
      <c r="AF857" s="31">
        <v>1705</v>
      </c>
      <c r="AG857" s="31">
        <v>1694</v>
      </c>
      <c r="AH857" s="31">
        <v>1792.5</v>
      </c>
      <c r="AI857" s="31">
        <v>6906.5</v>
      </c>
      <c r="AJ857" s="31"/>
      <c r="AK857" s="31">
        <v>0</v>
      </c>
      <c r="AL857" s="31">
        <v>0</v>
      </c>
      <c r="AM857" s="31">
        <v>0</v>
      </c>
      <c r="AN857" s="31">
        <v>0</v>
      </c>
      <c r="AO857" s="31">
        <v>0</v>
      </c>
      <c r="AP857" s="31">
        <v>0</v>
      </c>
      <c r="AQ857" s="31">
        <v>0</v>
      </c>
      <c r="AR857" s="31">
        <v>0</v>
      </c>
      <c r="AS857" s="31">
        <v>0</v>
      </c>
      <c r="AT857" s="31">
        <v>0</v>
      </c>
      <c r="AU857" s="31">
        <v>1612.5</v>
      </c>
      <c r="AV857" s="31">
        <v>1727</v>
      </c>
      <c r="AW857" s="31">
        <v>1694</v>
      </c>
      <c r="AX857" s="31">
        <v>1739.5</v>
      </c>
      <c r="AY857" s="31">
        <v>6773</v>
      </c>
      <c r="AZ857" s="31"/>
      <c r="BA857" s="31">
        <v>0</v>
      </c>
      <c r="BB857" s="31">
        <v>0</v>
      </c>
      <c r="BC857" s="31">
        <v>0</v>
      </c>
      <c r="BD857" s="31">
        <v>0</v>
      </c>
      <c r="BE857" s="31">
        <v>0</v>
      </c>
      <c r="BF857" s="31"/>
      <c r="BG857">
        <v>8392</v>
      </c>
      <c r="BJ857" s="30">
        <f t="shared" si="85"/>
        <v>6982.5</v>
      </c>
      <c r="BK857" s="30">
        <f t="shared" si="86"/>
        <v>6906.5</v>
      </c>
      <c r="BL857" s="30">
        <f t="shared" si="87"/>
        <v>6773</v>
      </c>
      <c r="BN857" s="30">
        <f t="shared" si="88"/>
        <v>0</v>
      </c>
      <c r="BO857" s="30">
        <f t="shared" si="89"/>
        <v>0</v>
      </c>
      <c r="BP857" s="30">
        <f t="shared" si="90"/>
        <v>0</v>
      </c>
    </row>
    <row r="858" spans="1:69" x14ac:dyDescent="0.35">
      <c r="A858" s="26" t="s">
        <v>1808</v>
      </c>
      <c r="B858" t="s">
        <v>1889</v>
      </c>
      <c r="C858" s="25" t="s">
        <v>10</v>
      </c>
      <c r="E858" s="31">
        <v>13.75</v>
      </c>
      <c r="F858" s="31">
        <v>85.5</v>
      </c>
      <c r="G858" s="31">
        <v>90.5</v>
      </c>
      <c r="H858" s="31">
        <v>88.5</v>
      </c>
      <c r="I858" s="31">
        <v>90</v>
      </c>
      <c r="J858" s="31">
        <v>103</v>
      </c>
      <c r="K858" s="31">
        <v>113.5</v>
      </c>
      <c r="L858" s="31">
        <v>107</v>
      </c>
      <c r="M858" s="31">
        <v>122.5</v>
      </c>
      <c r="N858" s="31">
        <v>118.5</v>
      </c>
      <c r="O858" s="31">
        <v>132.5</v>
      </c>
      <c r="P858" s="31">
        <v>121</v>
      </c>
      <c r="Q858" s="31">
        <v>130</v>
      </c>
      <c r="R858" s="31">
        <v>124</v>
      </c>
      <c r="S858" s="31">
        <v>1440.25</v>
      </c>
      <c r="T858" s="31"/>
      <c r="U858" s="31">
        <v>14.25</v>
      </c>
      <c r="V858" s="31">
        <v>90.5</v>
      </c>
      <c r="W858" s="31">
        <v>85</v>
      </c>
      <c r="X858" s="31">
        <v>101</v>
      </c>
      <c r="Y858" s="31">
        <v>87.5</v>
      </c>
      <c r="Z858" s="31">
        <v>89.5</v>
      </c>
      <c r="AA858" s="31">
        <v>100</v>
      </c>
      <c r="AB858" s="31">
        <v>114.5</v>
      </c>
      <c r="AC858" s="31">
        <v>112</v>
      </c>
      <c r="AD858" s="31">
        <v>126.5</v>
      </c>
      <c r="AE858" s="31">
        <v>126.5</v>
      </c>
      <c r="AF858" s="31">
        <v>131</v>
      </c>
      <c r="AG858" s="31">
        <v>117.5</v>
      </c>
      <c r="AH858" s="31">
        <v>132.5</v>
      </c>
      <c r="AI858" s="31">
        <v>1428.25</v>
      </c>
      <c r="AJ858" s="31"/>
      <c r="AK858" s="31">
        <v>18</v>
      </c>
      <c r="AL858" s="31">
        <v>99.5</v>
      </c>
      <c r="AM858" s="31">
        <v>95</v>
      </c>
      <c r="AN858" s="31">
        <v>83.5</v>
      </c>
      <c r="AO858" s="31">
        <v>100.5</v>
      </c>
      <c r="AP858" s="31">
        <v>86.5</v>
      </c>
      <c r="AQ858" s="31">
        <v>85.5</v>
      </c>
      <c r="AR858" s="31">
        <v>96</v>
      </c>
      <c r="AS858" s="31">
        <v>111</v>
      </c>
      <c r="AT858" s="31">
        <v>112.5</v>
      </c>
      <c r="AU858" s="31">
        <v>126.5</v>
      </c>
      <c r="AV858" s="31">
        <v>117</v>
      </c>
      <c r="AW858" s="31">
        <v>123</v>
      </c>
      <c r="AX858" s="31">
        <v>120</v>
      </c>
      <c r="AY858" s="31">
        <v>1374.5</v>
      </c>
      <c r="AZ858" s="31"/>
      <c r="BA858" s="31">
        <v>15.33</v>
      </c>
      <c r="BB858" s="31">
        <v>91.83</v>
      </c>
      <c r="BC858" s="31">
        <v>90.16</v>
      </c>
      <c r="BD858" s="31">
        <v>91</v>
      </c>
      <c r="BE858" s="31">
        <v>92.66</v>
      </c>
      <c r="BF858" s="31"/>
      <c r="BG858">
        <v>9765</v>
      </c>
      <c r="BJ858" s="30">
        <f t="shared" si="85"/>
        <v>1426.5</v>
      </c>
      <c r="BK858" s="30">
        <f t="shared" si="86"/>
        <v>1414</v>
      </c>
      <c r="BL858" s="30">
        <f t="shared" si="87"/>
        <v>1356.5</v>
      </c>
      <c r="BN858" s="30">
        <f t="shared" si="88"/>
        <v>0</v>
      </c>
      <c r="BO858" s="30">
        <f t="shared" si="89"/>
        <v>0</v>
      </c>
      <c r="BP858" s="30">
        <f t="shared" si="90"/>
        <v>0</v>
      </c>
    </row>
    <row r="859" spans="1:69" x14ac:dyDescent="0.35">
      <c r="A859" s="26" t="s">
        <v>1810</v>
      </c>
      <c r="B859" t="s">
        <v>1877</v>
      </c>
      <c r="C859" s="25" t="s">
        <v>10</v>
      </c>
      <c r="E859" s="31">
        <v>110</v>
      </c>
      <c r="F859" s="31">
        <v>1035.5</v>
      </c>
      <c r="G859" s="31">
        <v>1042.5</v>
      </c>
      <c r="H859" s="31">
        <v>1144.5</v>
      </c>
      <c r="I859" s="31">
        <v>1231</v>
      </c>
      <c r="J859" s="31">
        <v>1273</v>
      </c>
      <c r="K859" s="31">
        <v>1293.5</v>
      </c>
      <c r="L859" s="31">
        <v>1252</v>
      </c>
      <c r="M859" s="31">
        <v>1316.5</v>
      </c>
      <c r="N859" s="31">
        <v>1290</v>
      </c>
      <c r="O859" s="31">
        <v>1508</v>
      </c>
      <c r="P859" s="31">
        <v>1347.5</v>
      </c>
      <c r="Q859" s="31">
        <v>1398.5</v>
      </c>
      <c r="R859" s="31">
        <v>1237</v>
      </c>
      <c r="S859" s="31">
        <v>16479.5</v>
      </c>
      <c r="T859" s="31"/>
      <c r="U859" s="31">
        <v>124.5</v>
      </c>
      <c r="V859" s="31">
        <v>961.5</v>
      </c>
      <c r="W859" s="31">
        <v>1052.5</v>
      </c>
      <c r="X859" s="31">
        <v>1017.5</v>
      </c>
      <c r="Y859" s="31">
        <v>1111</v>
      </c>
      <c r="Z859" s="31">
        <v>1197.5</v>
      </c>
      <c r="AA859" s="31">
        <v>1266</v>
      </c>
      <c r="AB859" s="31">
        <v>1301.5</v>
      </c>
      <c r="AC859" s="31">
        <v>1272</v>
      </c>
      <c r="AD859" s="31">
        <v>1324</v>
      </c>
      <c r="AE859" s="31">
        <v>1411</v>
      </c>
      <c r="AF859" s="31">
        <v>1355.5</v>
      </c>
      <c r="AG859" s="31">
        <v>1302</v>
      </c>
      <c r="AH859" s="31">
        <v>1277.5</v>
      </c>
      <c r="AI859" s="31">
        <v>15974</v>
      </c>
      <c r="AJ859" s="31"/>
      <c r="AK859" s="31">
        <v>124</v>
      </c>
      <c r="AL859" s="31">
        <v>1012.5</v>
      </c>
      <c r="AM859" s="31">
        <v>965</v>
      </c>
      <c r="AN859" s="31">
        <v>1042.5</v>
      </c>
      <c r="AO859" s="31">
        <v>1018.5</v>
      </c>
      <c r="AP859" s="31">
        <v>1129</v>
      </c>
      <c r="AQ859" s="31">
        <v>1183</v>
      </c>
      <c r="AR859" s="31">
        <v>1274.5</v>
      </c>
      <c r="AS859" s="31">
        <v>1314.5</v>
      </c>
      <c r="AT859" s="31">
        <v>1283.5</v>
      </c>
      <c r="AU859" s="31">
        <v>1445.5</v>
      </c>
      <c r="AV859" s="31">
        <v>1330.5</v>
      </c>
      <c r="AW859" s="31">
        <v>1294</v>
      </c>
      <c r="AX859" s="31">
        <v>1277.5</v>
      </c>
      <c r="AY859" s="31">
        <v>15694.5</v>
      </c>
      <c r="AZ859" s="31"/>
      <c r="BA859" s="31">
        <v>119.5</v>
      </c>
      <c r="BB859" s="31">
        <v>1003.16</v>
      </c>
      <c r="BC859" s="31">
        <v>1020</v>
      </c>
      <c r="BD859" s="31">
        <v>1068.1600000000001</v>
      </c>
      <c r="BE859" s="31">
        <v>1120.1600000000001</v>
      </c>
      <c r="BF859" s="31"/>
      <c r="BG859">
        <v>14124</v>
      </c>
      <c r="BJ859" s="30">
        <f t="shared" si="85"/>
        <v>16369.5</v>
      </c>
      <c r="BK859" s="30">
        <f t="shared" si="86"/>
        <v>15849.5</v>
      </c>
      <c r="BL859" s="30">
        <f t="shared" si="87"/>
        <v>15570.5</v>
      </c>
      <c r="BN859" s="30">
        <f t="shared" si="88"/>
        <v>0</v>
      </c>
      <c r="BO859" s="30">
        <f t="shared" si="89"/>
        <v>0</v>
      </c>
      <c r="BP859" s="30">
        <f t="shared" si="90"/>
        <v>0</v>
      </c>
    </row>
    <row r="860" spans="1:69" x14ac:dyDescent="0.35">
      <c r="BI860" s="1"/>
      <c r="BJ860" s="27">
        <f>SUM(BJ9:BJ859)</f>
        <v>1913285.5</v>
      </c>
      <c r="BK860" s="27">
        <f>SUM(BK9:BK859)</f>
        <v>1890110.5</v>
      </c>
      <c r="BL860" s="27">
        <f>SUM(BL9:BL859)</f>
        <v>1872875.25</v>
      </c>
      <c r="BM860" s="1"/>
      <c r="BN860" s="27">
        <f>SUM(BN9:BN859)</f>
        <v>0</v>
      </c>
      <c r="BO860" s="27">
        <f>SUM(BO9:BO859)</f>
        <v>0</v>
      </c>
      <c r="BP860" s="27">
        <f>SUM(BP9:BP859)</f>
        <v>0</v>
      </c>
      <c r="BQ860" s="1"/>
    </row>
    <row r="861" spans="1:69" x14ac:dyDescent="0.35">
      <c r="BI861" s="1"/>
      <c r="BJ861" s="1"/>
      <c r="BK861" s="1"/>
      <c r="BL861" s="1"/>
      <c r="BM861" s="1"/>
      <c r="BN861" s="1"/>
      <c r="BO861" s="1"/>
      <c r="BP861" s="1"/>
      <c r="BQ861" s="1"/>
    </row>
    <row r="862" spans="1:69" x14ac:dyDescent="0.35">
      <c r="E862" s="24">
        <f>SUM(E9:E859)</f>
        <v>12622.5</v>
      </c>
      <c r="S862" s="24">
        <f>SUM(S9:S859)</f>
        <v>1925908</v>
      </c>
      <c r="U862" s="24">
        <f>SUM(U9:U859)</f>
        <v>12342.75</v>
      </c>
      <c r="AI862" s="24">
        <f>SUM(AI9:AI859)</f>
        <v>1902453.25</v>
      </c>
      <c r="AK862" s="24">
        <f>SUM(AK9:AK859)</f>
        <v>13209.25</v>
      </c>
      <c r="AY862" s="24">
        <f>SUM(AY9:AY859)</f>
        <v>1886084.5</v>
      </c>
      <c r="BI862" s="1"/>
      <c r="BJ862" s="1"/>
      <c r="BK862" s="1"/>
      <c r="BL862" s="1"/>
      <c r="BM862" s="1"/>
      <c r="BN862" s="1"/>
      <c r="BO862" s="1"/>
      <c r="BP862" s="1"/>
      <c r="BQ862" s="1"/>
    </row>
    <row r="863" spans="1:69" x14ac:dyDescent="0.35">
      <c r="BI863" s="1"/>
      <c r="BJ863" s="1"/>
      <c r="BK863" s="1"/>
      <c r="BL863" s="1"/>
      <c r="BM863" s="1"/>
      <c r="BN863" s="1"/>
      <c r="BO863" s="1"/>
      <c r="BP863" s="1"/>
      <c r="BQ863" s="1"/>
    </row>
    <row r="864" spans="1:69" x14ac:dyDescent="0.35">
      <c r="BI864" s="1" t="s">
        <v>9524</v>
      </c>
      <c r="BJ864" s="27">
        <f>BJ860</f>
        <v>1913285.5</v>
      </c>
      <c r="BK864" s="27">
        <f>BK860</f>
        <v>1890110.5</v>
      </c>
      <c r="BL864" s="27">
        <f>BL860</f>
        <v>1872875.25</v>
      </c>
      <c r="BM864" s="1"/>
      <c r="BN864" s="1"/>
      <c r="BO864" s="1"/>
      <c r="BP864" s="1"/>
      <c r="BQ864" s="1"/>
    </row>
    <row r="865" spans="61:69" ht="16" x14ac:dyDescent="0.5">
      <c r="BI865" s="1" t="s">
        <v>9523</v>
      </c>
      <c r="BJ865" s="29">
        <f>E862</f>
        <v>12622.5</v>
      </c>
      <c r="BK865" s="29">
        <f>U862</f>
        <v>12342.75</v>
      </c>
      <c r="BL865" s="29">
        <f>AK862</f>
        <v>13209.25</v>
      </c>
      <c r="BM865" s="1"/>
      <c r="BN865" s="1"/>
      <c r="BO865" s="1"/>
      <c r="BP865" s="1"/>
      <c r="BQ865" s="1"/>
    </row>
    <row r="866" spans="61:69" x14ac:dyDescent="0.35">
      <c r="BI866" s="1" t="s">
        <v>9522</v>
      </c>
      <c r="BJ866" s="27">
        <f>SUM(BJ864:BJ865)</f>
        <v>1925908</v>
      </c>
      <c r="BK866" s="27">
        <f>SUM(BK864:BK865)</f>
        <v>1902453.25</v>
      </c>
      <c r="BL866" s="27">
        <f>SUM(BL864:BL865)</f>
        <v>1886084.5</v>
      </c>
      <c r="BM866" s="1"/>
      <c r="BN866" s="1"/>
      <c r="BO866" s="1"/>
      <c r="BP866" s="1"/>
      <c r="BQ866" s="1"/>
    </row>
    <row r="867" spans="61:69" x14ac:dyDescent="0.35">
      <c r="BI867" s="1"/>
      <c r="BJ867" s="1"/>
      <c r="BK867" s="1"/>
      <c r="BL867" s="1"/>
      <c r="BM867" s="1"/>
      <c r="BN867" s="1"/>
      <c r="BO867" s="1"/>
      <c r="BP867" s="1"/>
      <c r="BQ867" s="1"/>
    </row>
    <row r="868" spans="61:69" x14ac:dyDescent="0.35">
      <c r="BI868" s="28" t="s">
        <v>9521</v>
      </c>
      <c r="BJ868" s="27">
        <f>BJ866-S862</f>
        <v>0</v>
      </c>
      <c r="BK868" s="27">
        <f>BK866-AI862</f>
        <v>0</v>
      </c>
      <c r="BL868" s="27">
        <f>BL866-AY862</f>
        <v>0</v>
      </c>
      <c r="BM868" s="1"/>
      <c r="BN868" s="1"/>
      <c r="BO868" s="1"/>
      <c r="BP868" s="1"/>
      <c r="BQ868" s="1"/>
    </row>
  </sheetData>
  <autoFilter ref="A8:BK859" xr:uid="{00000000-0009-0000-0000-000000000000}"/>
  <mergeCells count="6">
    <mergeCell ref="BJ7:BL7"/>
    <mergeCell ref="E3:R4"/>
    <mergeCell ref="E7:S7"/>
    <mergeCell ref="U7:AI7"/>
    <mergeCell ref="AK7:AY7"/>
    <mergeCell ref="BA7:BE7"/>
  </mergeCells>
  <conditionalFormatting sqref="E3 BF1 E2:BF2 S3:BF4 E6:BF1048576">
    <cfRule type="cellIs" dxfId="1" priority="2" operator="lessThan">
      <formula>0</formula>
    </cfRule>
  </conditionalFormatting>
  <conditionalFormatting sqref="E1:BE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3DE8-0329-4E63-B07E-242A3DA0D832}">
  <sheetPr>
    <tabColor theme="7"/>
    <pageSetUpPr fitToPage="1"/>
  </sheetPr>
  <dimension ref="A1:R870"/>
  <sheetViews>
    <sheetView workbookViewId="0">
      <pane ySplit="8" topLeftCell="A162" activePane="bottomLeft" state="frozen"/>
      <selection pane="bottomLeft" activeCell="J870" sqref="J870"/>
    </sheetView>
  </sheetViews>
  <sheetFormatPr defaultColWidth="8.81640625" defaultRowHeight="14.5" x14ac:dyDescent="0.35"/>
  <cols>
    <col min="1" max="1" width="12.26953125" style="54" bestFit="1" customWidth="1"/>
    <col min="2" max="2" width="4.453125" style="100" customWidth="1"/>
    <col min="3" max="3" width="19.26953125" customWidth="1"/>
    <col min="4" max="4" width="41.26953125" style="53" customWidth="1"/>
    <col min="5" max="5" width="7.81640625" style="53" bestFit="1" customWidth="1"/>
    <col min="6" max="6" width="10.7265625" style="53" bestFit="1" customWidth="1"/>
    <col min="7" max="7" width="11" style="53" bestFit="1" customWidth="1"/>
    <col min="8" max="8" width="2.7265625" style="53" customWidth="1"/>
    <col min="9" max="9" width="7.81640625" style="53" bestFit="1" customWidth="1"/>
    <col min="10" max="10" width="10.7265625" style="53" bestFit="1" customWidth="1"/>
    <col min="11" max="11" width="11" style="53" bestFit="1" customWidth="1"/>
    <col min="12" max="12" width="2.7265625" style="53" customWidth="1"/>
    <col min="13" max="13" width="8" style="53" bestFit="1" customWidth="1"/>
    <col min="14" max="14" width="10.7265625" style="53" bestFit="1" customWidth="1"/>
    <col min="15" max="15" width="11" style="53" bestFit="1" customWidth="1"/>
    <col min="16" max="16384" width="8.81640625" style="53"/>
  </cols>
  <sheetData>
    <row r="1" spans="1:15" ht="15.5" x14ac:dyDescent="0.35">
      <c r="A1" s="95" t="s">
        <v>10416</v>
      </c>
      <c r="B1" s="99"/>
    </row>
    <row r="2" spans="1:15" ht="15.5" x14ac:dyDescent="0.35">
      <c r="A2" s="95" t="s">
        <v>10423</v>
      </c>
      <c r="B2" s="99"/>
    </row>
    <row r="3" spans="1:15" ht="15.5" x14ac:dyDescent="0.35">
      <c r="A3" s="95" t="s">
        <v>10422</v>
      </c>
      <c r="B3" s="99"/>
    </row>
    <row r="4" spans="1:15" ht="16" thickBot="1" x14ac:dyDescent="0.4">
      <c r="A4" s="95" t="s">
        <v>10415</v>
      </c>
      <c r="B4" s="99"/>
    </row>
    <row r="5" spans="1:15" ht="15" customHeight="1" x14ac:dyDescent="0.35">
      <c r="E5" s="167" t="s">
        <v>10414</v>
      </c>
      <c r="F5" s="168"/>
      <c r="G5" s="169"/>
      <c r="H5" s="94"/>
      <c r="I5" s="167" t="s">
        <v>10413</v>
      </c>
      <c r="J5" s="168"/>
      <c r="K5" s="169"/>
      <c r="M5" s="167" t="s">
        <v>10412</v>
      </c>
      <c r="N5" s="168"/>
      <c r="O5" s="169"/>
    </row>
    <row r="6" spans="1:15" x14ac:dyDescent="0.35">
      <c r="A6" s="93"/>
      <c r="B6" s="101"/>
      <c r="E6" s="170" t="s">
        <v>10411</v>
      </c>
      <c r="F6" s="171"/>
      <c r="G6" s="172"/>
      <c r="H6" s="92"/>
      <c r="I6" s="170" t="s">
        <v>10411</v>
      </c>
      <c r="J6" s="171"/>
      <c r="K6" s="172"/>
      <c r="M6" s="170" t="s">
        <v>10410</v>
      </c>
      <c r="N6" s="171"/>
      <c r="O6" s="172"/>
    </row>
    <row r="7" spans="1:15" x14ac:dyDescent="0.35">
      <c r="D7" s="91" t="s">
        <v>10409</v>
      </c>
      <c r="E7" s="89" t="s">
        <v>10408</v>
      </c>
      <c r="F7" s="88" t="s">
        <v>10408</v>
      </c>
      <c r="G7" s="87" t="s">
        <v>10405</v>
      </c>
      <c r="H7" s="90"/>
      <c r="I7" s="89" t="s">
        <v>10408</v>
      </c>
      <c r="J7" s="88" t="s">
        <v>10408</v>
      </c>
      <c r="K7" s="87" t="s">
        <v>10405</v>
      </c>
      <c r="M7" s="86" t="s">
        <v>10408</v>
      </c>
      <c r="N7" s="85" t="s">
        <v>10408</v>
      </c>
      <c r="O7" s="84" t="s">
        <v>10405</v>
      </c>
    </row>
    <row r="8" spans="1:15" ht="15" thickBot="1" x14ac:dyDescent="0.4">
      <c r="A8" s="83" t="s">
        <v>10424</v>
      </c>
      <c r="B8" s="102"/>
      <c r="C8" s="98" t="s">
        <v>10407</v>
      </c>
      <c r="D8" s="82" t="s">
        <v>10406</v>
      </c>
      <c r="E8" s="80" t="s">
        <v>10405</v>
      </c>
      <c r="F8" s="79" t="s">
        <v>10404</v>
      </c>
      <c r="G8" s="78" t="s">
        <v>10403</v>
      </c>
      <c r="H8" s="81"/>
      <c r="I8" s="80" t="s">
        <v>10405</v>
      </c>
      <c r="J8" s="79" t="s">
        <v>10404</v>
      </c>
      <c r="K8" s="78" t="s">
        <v>10403</v>
      </c>
      <c r="L8" s="77"/>
      <c r="M8" s="76" t="s">
        <v>10405</v>
      </c>
      <c r="N8" s="75" t="s">
        <v>10404</v>
      </c>
      <c r="O8" s="74" t="s">
        <v>10403</v>
      </c>
    </row>
    <row r="9" spans="1:15" x14ac:dyDescent="0.35">
      <c r="A9" s="70" t="s">
        <v>10402</v>
      </c>
      <c r="B9" s="70" t="s">
        <v>9520</v>
      </c>
      <c r="C9" t="str">
        <f t="shared" ref="C9:C72" si="0">CONCATENATE(A9,B9)</f>
        <v>0100100102600</v>
      </c>
      <c r="D9" s="69" t="s">
        <v>9499</v>
      </c>
      <c r="E9" s="68">
        <v>70</v>
      </c>
      <c r="F9" s="68">
        <v>536</v>
      </c>
      <c r="G9" s="67">
        <v>0.13059701492537312</v>
      </c>
      <c r="H9" s="66"/>
      <c r="I9" s="56">
        <v>104</v>
      </c>
      <c r="J9" s="53">
        <v>537</v>
      </c>
      <c r="K9" s="55">
        <v>0.19366852886405958</v>
      </c>
      <c r="M9" s="65">
        <f t="shared" ref="M9:M72" si="1">I9-E9</f>
        <v>34</v>
      </c>
      <c r="N9" s="65">
        <f t="shared" ref="N9:N72" si="2">J9-F9</f>
        <v>1</v>
      </c>
      <c r="O9" s="64">
        <f t="shared" ref="O9:O72" si="3">K9-G9</f>
        <v>6.3071513938686458E-2</v>
      </c>
    </row>
    <row r="10" spans="1:15" x14ac:dyDescent="0.35">
      <c r="A10" s="70" t="s">
        <v>10401</v>
      </c>
      <c r="B10" s="70" t="s">
        <v>9520</v>
      </c>
      <c r="C10" t="str">
        <f t="shared" si="0"/>
        <v>0100100202600</v>
      </c>
      <c r="D10" s="69" t="s">
        <v>9490</v>
      </c>
      <c r="E10" s="68">
        <v>42</v>
      </c>
      <c r="F10" s="68">
        <v>661</v>
      </c>
      <c r="G10" s="67">
        <v>6.3540090771558241E-2</v>
      </c>
      <c r="H10" s="66"/>
      <c r="I10" s="56">
        <v>44</v>
      </c>
      <c r="J10" s="53">
        <v>660</v>
      </c>
      <c r="K10" s="55">
        <v>6.6666666666666666E-2</v>
      </c>
      <c r="M10" s="65">
        <f t="shared" si="1"/>
        <v>2</v>
      </c>
      <c r="N10" s="65">
        <f t="shared" si="2"/>
        <v>-1</v>
      </c>
      <c r="O10" s="64">
        <f t="shared" si="3"/>
        <v>3.1265758951084244E-3</v>
      </c>
    </row>
    <row r="11" spans="1:15" x14ac:dyDescent="0.35">
      <c r="A11" s="70" t="s">
        <v>10400</v>
      </c>
      <c r="B11" s="70" t="s">
        <v>9520</v>
      </c>
      <c r="C11" t="str">
        <f t="shared" si="0"/>
        <v>0100100302600</v>
      </c>
      <c r="D11" s="69" t="s">
        <v>9481</v>
      </c>
      <c r="E11" s="68">
        <v>126</v>
      </c>
      <c r="F11" s="68">
        <v>893</v>
      </c>
      <c r="G11" s="67">
        <v>0.14109742441209405</v>
      </c>
      <c r="H11" s="66"/>
      <c r="I11" s="56">
        <v>107</v>
      </c>
      <c r="J11" s="53">
        <v>898</v>
      </c>
      <c r="K11" s="55">
        <v>0.11915367483296214</v>
      </c>
      <c r="M11" s="65">
        <f t="shared" si="1"/>
        <v>-19</v>
      </c>
      <c r="N11" s="65">
        <f t="shared" si="2"/>
        <v>5</v>
      </c>
      <c r="O11" s="64">
        <f t="shared" si="3"/>
        <v>-2.1943749579131908E-2</v>
      </c>
    </row>
    <row r="12" spans="1:15" x14ac:dyDescent="0.35">
      <c r="A12" s="70" t="s">
        <v>10399</v>
      </c>
      <c r="B12" s="70" t="s">
        <v>9520</v>
      </c>
      <c r="C12" t="str">
        <f t="shared" si="0"/>
        <v>0100100402600</v>
      </c>
      <c r="D12" s="69" t="s">
        <v>9472</v>
      </c>
      <c r="E12" s="68">
        <v>69</v>
      </c>
      <c r="F12" s="68">
        <v>728</v>
      </c>
      <c r="G12" s="67">
        <v>9.4780219780219777E-2</v>
      </c>
      <c r="H12" s="66"/>
      <c r="I12" s="56">
        <v>87</v>
      </c>
      <c r="J12" s="53">
        <v>730</v>
      </c>
      <c r="K12" s="55">
        <v>0.11917808219178082</v>
      </c>
      <c r="M12" s="65">
        <f t="shared" si="1"/>
        <v>18</v>
      </c>
      <c r="N12" s="65">
        <f t="shared" si="2"/>
        <v>2</v>
      </c>
      <c r="O12" s="64">
        <f t="shared" si="3"/>
        <v>2.4397862411561042E-2</v>
      </c>
    </row>
    <row r="13" spans="1:15" x14ac:dyDescent="0.35">
      <c r="A13" s="70" t="s">
        <v>10398</v>
      </c>
      <c r="B13" s="70" t="s">
        <v>9520</v>
      </c>
      <c r="C13" t="str">
        <f t="shared" si="0"/>
        <v>0100117202200</v>
      </c>
      <c r="D13" s="69" t="s">
        <v>9463</v>
      </c>
      <c r="E13" s="68">
        <v>1307</v>
      </c>
      <c r="F13" s="68">
        <v>7780</v>
      </c>
      <c r="G13" s="67">
        <v>0.1679948586118252</v>
      </c>
      <c r="H13" s="66"/>
      <c r="I13" s="56">
        <v>1334</v>
      </c>
      <c r="J13" s="53">
        <v>7827</v>
      </c>
      <c r="K13" s="55">
        <v>0.17043567139389293</v>
      </c>
      <c r="M13" s="65">
        <f t="shared" si="1"/>
        <v>27</v>
      </c>
      <c r="N13" s="65">
        <f t="shared" si="2"/>
        <v>47</v>
      </c>
      <c r="O13" s="64">
        <f t="shared" si="3"/>
        <v>2.4408127820677306E-3</v>
      </c>
    </row>
    <row r="14" spans="1:15" x14ac:dyDescent="0.35">
      <c r="A14" s="70" t="s">
        <v>10397</v>
      </c>
      <c r="B14" s="70" t="s">
        <v>9520</v>
      </c>
      <c r="C14" t="str">
        <f t="shared" si="0"/>
        <v>0100500102600</v>
      </c>
      <c r="D14" s="69" t="s">
        <v>9453</v>
      </c>
      <c r="E14" s="68">
        <v>105</v>
      </c>
      <c r="F14" s="68">
        <v>751</v>
      </c>
      <c r="G14" s="67">
        <v>0.13981358189081225</v>
      </c>
      <c r="H14" s="66"/>
      <c r="I14" s="56">
        <v>95</v>
      </c>
      <c r="J14" s="53">
        <v>752</v>
      </c>
      <c r="K14" s="55">
        <v>0.12632978723404256</v>
      </c>
      <c r="M14" s="65">
        <f t="shared" si="1"/>
        <v>-10</v>
      </c>
      <c r="N14" s="65">
        <f t="shared" si="2"/>
        <v>1</v>
      </c>
      <c r="O14" s="64">
        <f t="shared" si="3"/>
        <v>-1.3483794656769688E-2</v>
      </c>
    </row>
    <row r="15" spans="1:15" x14ac:dyDescent="0.35">
      <c r="A15" s="70" t="s">
        <v>10396</v>
      </c>
      <c r="B15" s="70" t="s">
        <v>9520</v>
      </c>
      <c r="C15" t="str">
        <f t="shared" si="0"/>
        <v>0100901502600</v>
      </c>
      <c r="D15" s="69" t="s">
        <v>9444</v>
      </c>
      <c r="E15" s="68">
        <v>217</v>
      </c>
      <c r="F15" s="68">
        <v>1298</v>
      </c>
      <c r="G15" s="67">
        <v>0.16718027734976887</v>
      </c>
      <c r="H15" s="66"/>
      <c r="I15" s="56">
        <v>205</v>
      </c>
      <c r="J15" s="53">
        <v>1298</v>
      </c>
      <c r="K15" s="55">
        <v>0.15793528505392912</v>
      </c>
      <c r="M15" s="65">
        <f t="shared" si="1"/>
        <v>-12</v>
      </c>
      <c r="N15" s="65">
        <f t="shared" si="2"/>
        <v>0</v>
      </c>
      <c r="O15" s="64">
        <f t="shared" si="3"/>
        <v>-9.244992295839749E-3</v>
      </c>
    </row>
    <row r="16" spans="1:15" x14ac:dyDescent="0.35">
      <c r="A16" s="70" t="s">
        <v>10395</v>
      </c>
      <c r="B16" s="70" t="s">
        <v>9520</v>
      </c>
      <c r="C16" t="str">
        <f t="shared" si="0"/>
        <v>0100906402600</v>
      </c>
      <c r="D16" s="69" t="s">
        <v>9435</v>
      </c>
      <c r="E16" s="68">
        <v>45</v>
      </c>
      <c r="F16" s="68">
        <v>332</v>
      </c>
      <c r="G16" s="67">
        <v>0.13554216867469879</v>
      </c>
      <c r="H16" s="66"/>
      <c r="I16" s="56">
        <v>43</v>
      </c>
      <c r="J16" s="53">
        <v>332</v>
      </c>
      <c r="K16" s="55">
        <v>0.12951807228915663</v>
      </c>
      <c r="M16" s="65">
        <f t="shared" si="1"/>
        <v>-2</v>
      </c>
      <c r="N16" s="65">
        <f t="shared" si="2"/>
        <v>0</v>
      </c>
      <c r="O16" s="64">
        <f t="shared" si="3"/>
        <v>-6.0240963855421603E-3</v>
      </c>
    </row>
    <row r="17" spans="1:15" x14ac:dyDescent="0.35">
      <c r="A17" s="70" t="s">
        <v>10394</v>
      </c>
      <c r="B17" s="70" t="s">
        <v>9520</v>
      </c>
      <c r="C17" t="str">
        <f t="shared" si="0"/>
        <v>0100926202600</v>
      </c>
      <c r="D17" s="69" t="s">
        <v>9426</v>
      </c>
      <c r="E17" s="68">
        <v>52</v>
      </c>
      <c r="F17" s="68">
        <v>380</v>
      </c>
      <c r="G17" s="67">
        <v>0.1368421052631579</v>
      </c>
      <c r="H17" s="66"/>
      <c r="I17" s="56">
        <v>44</v>
      </c>
      <c r="J17" s="53">
        <v>379</v>
      </c>
      <c r="K17" s="55">
        <v>0.11609498680738786</v>
      </c>
      <c r="M17" s="65">
        <f t="shared" si="1"/>
        <v>-8</v>
      </c>
      <c r="N17" s="65">
        <f t="shared" si="2"/>
        <v>-1</v>
      </c>
      <c r="O17" s="64">
        <f t="shared" si="3"/>
        <v>-2.0747118455770042E-2</v>
      </c>
    </row>
    <row r="18" spans="1:15" x14ac:dyDescent="0.35">
      <c r="A18" s="70" t="s">
        <v>10393</v>
      </c>
      <c r="B18" s="70" t="s">
        <v>9520</v>
      </c>
      <c r="C18" t="str">
        <f t="shared" si="0"/>
        <v>0106900102600</v>
      </c>
      <c r="D18" s="69" t="s">
        <v>9416</v>
      </c>
      <c r="E18" s="68">
        <v>55</v>
      </c>
      <c r="F18" s="68">
        <v>279</v>
      </c>
      <c r="G18" s="67">
        <v>0.1971326164874552</v>
      </c>
      <c r="H18" s="66"/>
      <c r="I18" s="56">
        <v>37</v>
      </c>
      <c r="J18" s="53">
        <v>272</v>
      </c>
      <c r="K18" s="55">
        <v>0.13602941176470587</v>
      </c>
      <c r="M18" s="65">
        <f t="shared" si="1"/>
        <v>-18</v>
      </c>
      <c r="N18" s="65">
        <f t="shared" si="2"/>
        <v>-7</v>
      </c>
      <c r="O18" s="64">
        <f t="shared" si="3"/>
        <v>-6.1103204722749327E-2</v>
      </c>
    </row>
    <row r="19" spans="1:15" x14ac:dyDescent="0.35">
      <c r="A19" s="70" t="s">
        <v>10392</v>
      </c>
      <c r="B19" s="70" t="s">
        <v>9520</v>
      </c>
      <c r="C19" t="str">
        <f t="shared" si="0"/>
        <v>0106900602600</v>
      </c>
      <c r="D19" s="69" t="s">
        <v>9408</v>
      </c>
      <c r="E19" s="68">
        <v>79</v>
      </c>
      <c r="F19" s="68">
        <v>346</v>
      </c>
      <c r="G19" s="67">
        <v>0.22832369942196531</v>
      </c>
      <c r="H19" s="66"/>
      <c r="I19" s="56">
        <v>45</v>
      </c>
      <c r="J19" s="53">
        <v>337</v>
      </c>
      <c r="K19" s="55">
        <v>0.13353115727002968</v>
      </c>
      <c r="M19" s="65">
        <f t="shared" si="1"/>
        <v>-34</v>
      </c>
      <c r="N19" s="65">
        <f t="shared" si="2"/>
        <v>-9</v>
      </c>
      <c r="O19" s="64">
        <f t="shared" si="3"/>
        <v>-9.4792542151935638E-2</v>
      </c>
    </row>
    <row r="20" spans="1:15" x14ac:dyDescent="0.35">
      <c r="A20" s="70" t="s">
        <v>10391</v>
      </c>
      <c r="B20" s="70" t="s">
        <v>9520</v>
      </c>
      <c r="C20" t="str">
        <f t="shared" si="0"/>
        <v>0106901102600</v>
      </c>
      <c r="D20" s="69" t="s">
        <v>9399</v>
      </c>
      <c r="E20" s="68">
        <v>45</v>
      </c>
      <c r="F20" s="68">
        <v>263</v>
      </c>
      <c r="G20" s="67">
        <v>0.17110266159695817</v>
      </c>
      <c r="H20" s="66"/>
      <c r="I20" s="56">
        <v>46</v>
      </c>
      <c r="J20" s="53">
        <v>258</v>
      </c>
      <c r="K20" s="55">
        <v>0.17829457364341086</v>
      </c>
      <c r="M20" s="65">
        <f t="shared" si="1"/>
        <v>1</v>
      </c>
      <c r="N20" s="65">
        <f t="shared" si="2"/>
        <v>-5</v>
      </c>
      <c r="O20" s="64">
        <f t="shared" si="3"/>
        <v>7.1919120464526975E-3</v>
      </c>
    </row>
    <row r="21" spans="1:15" x14ac:dyDescent="0.35">
      <c r="A21" s="70" t="s">
        <v>10390</v>
      </c>
      <c r="B21" s="70" t="s">
        <v>9520</v>
      </c>
      <c r="C21" t="str">
        <f t="shared" si="0"/>
        <v>0106902702600</v>
      </c>
      <c r="D21" s="69" t="s">
        <v>9390</v>
      </c>
      <c r="E21" s="68">
        <v>39</v>
      </c>
      <c r="F21" s="68">
        <v>330</v>
      </c>
      <c r="G21" s="67">
        <v>0.11818181818181818</v>
      </c>
      <c r="H21" s="66"/>
      <c r="I21" s="56">
        <v>33</v>
      </c>
      <c r="J21" s="53">
        <v>326</v>
      </c>
      <c r="K21" s="55">
        <v>0.10122699386503067</v>
      </c>
      <c r="M21" s="65">
        <f t="shared" si="1"/>
        <v>-6</v>
      </c>
      <c r="N21" s="65">
        <f t="shared" si="2"/>
        <v>-4</v>
      </c>
      <c r="O21" s="64">
        <f t="shared" si="3"/>
        <v>-1.6954824316787506E-2</v>
      </c>
    </row>
    <row r="22" spans="1:15" x14ac:dyDescent="0.35">
      <c r="A22" s="70" t="s">
        <v>10389</v>
      </c>
      <c r="B22" s="70" t="s">
        <v>9520</v>
      </c>
      <c r="C22" t="str">
        <f t="shared" si="0"/>
        <v>0106911702200</v>
      </c>
      <c r="D22" s="69" t="s">
        <v>9381</v>
      </c>
      <c r="E22" s="68">
        <v>815</v>
      </c>
      <c r="F22" s="68">
        <v>3713</v>
      </c>
      <c r="G22" s="67">
        <v>0.2194990573660113</v>
      </c>
      <c r="H22" s="66"/>
      <c r="I22" s="56">
        <v>595</v>
      </c>
      <c r="J22" s="53">
        <v>3619</v>
      </c>
      <c r="K22" s="55">
        <v>0.16441005802707931</v>
      </c>
      <c r="M22" s="65">
        <f t="shared" si="1"/>
        <v>-220</v>
      </c>
      <c r="N22" s="65">
        <f t="shared" si="2"/>
        <v>-94</v>
      </c>
      <c r="O22" s="64">
        <f t="shared" si="3"/>
        <v>-5.5088999338931993E-2</v>
      </c>
    </row>
    <row r="23" spans="1:15" x14ac:dyDescent="0.35">
      <c r="A23" s="70" t="s">
        <v>10388</v>
      </c>
      <c r="B23" s="70" t="s">
        <v>9520</v>
      </c>
      <c r="C23" t="str">
        <f t="shared" si="0"/>
        <v>0107500302600</v>
      </c>
      <c r="D23" s="69" t="s">
        <v>9372</v>
      </c>
      <c r="E23" s="68">
        <v>60</v>
      </c>
      <c r="F23" s="68">
        <v>287</v>
      </c>
      <c r="G23" s="67">
        <v>0.20905923344947736</v>
      </c>
      <c r="H23" s="66"/>
      <c r="I23" s="56">
        <v>83</v>
      </c>
      <c r="J23" s="53">
        <v>285</v>
      </c>
      <c r="K23" s="55">
        <v>0.29122807017543861</v>
      </c>
      <c r="M23" s="65">
        <f t="shared" si="1"/>
        <v>23</v>
      </c>
      <c r="N23" s="65">
        <f t="shared" si="2"/>
        <v>-2</v>
      </c>
      <c r="O23" s="64">
        <f t="shared" si="3"/>
        <v>8.2168836725961258E-2</v>
      </c>
    </row>
    <row r="24" spans="1:15" x14ac:dyDescent="0.35">
      <c r="A24" s="70" t="s">
        <v>10387</v>
      </c>
      <c r="B24" s="70" t="s">
        <v>9520</v>
      </c>
      <c r="C24" t="str">
        <f t="shared" si="0"/>
        <v>0107500402600</v>
      </c>
      <c r="D24" s="69" t="s">
        <v>9362</v>
      </c>
      <c r="E24" s="68">
        <v>69</v>
      </c>
      <c r="F24" s="68">
        <v>407</v>
      </c>
      <c r="G24" s="67">
        <v>0.16953316953316952</v>
      </c>
      <c r="H24" s="66"/>
      <c r="I24" s="56">
        <v>69</v>
      </c>
      <c r="J24" s="53">
        <v>407</v>
      </c>
      <c r="K24" s="55">
        <v>0.16953316953316952</v>
      </c>
      <c r="M24" s="65">
        <f t="shared" si="1"/>
        <v>0</v>
      </c>
      <c r="N24" s="65">
        <f t="shared" si="2"/>
        <v>0</v>
      </c>
      <c r="O24" s="64">
        <f t="shared" si="3"/>
        <v>0</v>
      </c>
    </row>
    <row r="25" spans="1:15" x14ac:dyDescent="0.35">
      <c r="A25" s="70" t="s">
        <v>10386</v>
      </c>
      <c r="B25" s="70" t="s">
        <v>9520</v>
      </c>
      <c r="C25" t="str">
        <f t="shared" si="0"/>
        <v>0107501002600</v>
      </c>
      <c r="D25" s="69" t="s">
        <v>9353</v>
      </c>
      <c r="E25" s="68">
        <v>213</v>
      </c>
      <c r="F25" s="68">
        <v>1277</v>
      </c>
      <c r="G25" s="67">
        <v>0.16679718089271731</v>
      </c>
      <c r="H25" s="66"/>
      <c r="I25" s="56">
        <v>209</v>
      </c>
      <c r="J25" s="53">
        <v>1267</v>
      </c>
      <c r="K25" s="55">
        <v>0.164956590370955</v>
      </c>
      <c r="M25" s="65">
        <f t="shared" si="1"/>
        <v>-4</v>
      </c>
      <c r="N25" s="65">
        <f t="shared" si="2"/>
        <v>-10</v>
      </c>
      <c r="O25" s="64">
        <f t="shared" si="3"/>
        <v>-1.8405905217623031E-3</v>
      </c>
    </row>
    <row r="26" spans="1:15" x14ac:dyDescent="0.35">
      <c r="A26" s="70" t="s">
        <v>10385</v>
      </c>
      <c r="B26" s="70" t="s">
        <v>9520</v>
      </c>
      <c r="C26" t="str">
        <f t="shared" si="0"/>
        <v>0107501202600</v>
      </c>
      <c r="D26" s="69" t="s">
        <v>9344</v>
      </c>
      <c r="E26" s="73">
        <v>149</v>
      </c>
      <c r="F26" s="73">
        <v>576</v>
      </c>
      <c r="G26" s="72">
        <v>0.25868055555555558</v>
      </c>
      <c r="H26" s="71"/>
      <c r="I26" s="56">
        <v>116</v>
      </c>
      <c r="J26" s="53">
        <v>572</v>
      </c>
      <c r="K26" s="55">
        <v>0.20279720279720279</v>
      </c>
      <c r="M26" s="65">
        <f t="shared" si="1"/>
        <v>-33</v>
      </c>
      <c r="N26" s="65">
        <f t="shared" si="2"/>
        <v>-4</v>
      </c>
      <c r="O26" s="64">
        <f t="shared" si="3"/>
        <v>-5.5883352758352794E-2</v>
      </c>
    </row>
    <row r="27" spans="1:15" x14ac:dyDescent="0.35">
      <c r="A27" s="70" t="s">
        <v>10384</v>
      </c>
      <c r="B27" s="70" t="s">
        <v>9520</v>
      </c>
      <c r="C27" t="str">
        <f t="shared" si="0"/>
        <v>0108600102600</v>
      </c>
      <c r="D27" s="69" t="s">
        <v>9334</v>
      </c>
      <c r="E27" s="73">
        <v>61</v>
      </c>
      <c r="F27" s="73">
        <v>601</v>
      </c>
      <c r="G27" s="72">
        <v>0.10149750415973377</v>
      </c>
      <c r="H27" s="71"/>
      <c r="I27" s="56">
        <v>70</v>
      </c>
      <c r="J27" s="53">
        <v>586</v>
      </c>
      <c r="K27" s="55">
        <v>0.11945392491467577</v>
      </c>
      <c r="M27" s="65">
        <f t="shared" si="1"/>
        <v>9</v>
      </c>
      <c r="N27" s="65">
        <f t="shared" si="2"/>
        <v>-15</v>
      </c>
      <c r="O27" s="64">
        <f t="shared" si="3"/>
        <v>1.7956420754941999E-2</v>
      </c>
    </row>
    <row r="28" spans="1:15" x14ac:dyDescent="0.35">
      <c r="A28" s="70" t="s">
        <v>10383</v>
      </c>
      <c r="B28" s="70" t="s">
        <v>9520</v>
      </c>
      <c r="C28" t="str">
        <f t="shared" si="0"/>
        <v>0108600202600</v>
      </c>
      <c r="D28" s="69" t="s">
        <v>9326</v>
      </c>
      <c r="E28" s="68">
        <v>51</v>
      </c>
      <c r="F28" s="68">
        <v>211</v>
      </c>
      <c r="G28" s="67">
        <v>0.24170616113744076</v>
      </c>
      <c r="H28" s="66"/>
      <c r="I28" s="56">
        <v>49</v>
      </c>
      <c r="J28" s="53">
        <v>206</v>
      </c>
      <c r="K28" s="55">
        <v>0.23786407766990292</v>
      </c>
      <c r="M28" s="65">
        <f t="shared" si="1"/>
        <v>-2</v>
      </c>
      <c r="N28" s="65">
        <f t="shared" si="2"/>
        <v>-5</v>
      </c>
      <c r="O28" s="64">
        <f t="shared" si="3"/>
        <v>-3.8420834675378379E-3</v>
      </c>
    </row>
    <row r="29" spans="1:15" x14ac:dyDescent="0.35">
      <c r="A29" s="70" t="s">
        <v>10382</v>
      </c>
      <c r="B29" s="70" t="s">
        <v>9520</v>
      </c>
      <c r="C29" t="str">
        <f t="shared" si="0"/>
        <v>0300300102600</v>
      </c>
      <c r="D29" s="69" t="s">
        <v>9316</v>
      </c>
      <c r="E29" s="68">
        <v>83</v>
      </c>
      <c r="F29" s="68">
        <v>373</v>
      </c>
      <c r="G29" s="67">
        <v>0.22252010723860591</v>
      </c>
      <c r="H29" s="66"/>
      <c r="I29" s="56">
        <v>71</v>
      </c>
      <c r="J29" s="53">
        <v>361</v>
      </c>
      <c r="K29" s="55">
        <v>0.19667590027700832</v>
      </c>
      <c r="M29" s="65">
        <f t="shared" si="1"/>
        <v>-12</v>
      </c>
      <c r="N29" s="65">
        <f t="shared" si="2"/>
        <v>-12</v>
      </c>
      <c r="O29" s="64">
        <f t="shared" si="3"/>
        <v>-2.5844206961597588E-2</v>
      </c>
    </row>
    <row r="30" spans="1:15" x14ac:dyDescent="0.35">
      <c r="A30" s="70" t="s">
        <v>10381</v>
      </c>
      <c r="B30" s="70" t="s">
        <v>9520</v>
      </c>
      <c r="C30" t="str">
        <f t="shared" si="0"/>
        <v>0300300202600</v>
      </c>
      <c r="D30" s="69" t="s">
        <v>9307</v>
      </c>
      <c r="E30" s="68">
        <v>284</v>
      </c>
      <c r="F30" s="68">
        <v>1792</v>
      </c>
      <c r="G30" s="67">
        <v>0.15848214285714285</v>
      </c>
      <c r="H30" s="66"/>
      <c r="I30" s="56">
        <v>256</v>
      </c>
      <c r="J30" s="53">
        <v>1725</v>
      </c>
      <c r="K30" s="55">
        <v>0.14840579710144927</v>
      </c>
      <c r="M30" s="65">
        <f t="shared" si="1"/>
        <v>-28</v>
      </c>
      <c r="N30" s="65">
        <f t="shared" si="2"/>
        <v>-67</v>
      </c>
      <c r="O30" s="64">
        <f t="shared" si="3"/>
        <v>-1.0076345755693578E-2</v>
      </c>
    </row>
    <row r="31" spans="1:15" x14ac:dyDescent="0.35">
      <c r="A31" s="70" t="s">
        <v>10380</v>
      </c>
      <c r="B31" s="70" t="s">
        <v>9520</v>
      </c>
      <c r="C31" t="str">
        <f t="shared" si="0"/>
        <v>0301100102600</v>
      </c>
      <c r="D31" s="69" t="s">
        <v>9298</v>
      </c>
      <c r="E31" s="68">
        <v>34</v>
      </c>
      <c r="F31" s="68">
        <v>305</v>
      </c>
      <c r="G31" s="67">
        <v>0.11147540983606558</v>
      </c>
      <c r="H31" s="66"/>
      <c r="I31" s="56">
        <v>36</v>
      </c>
      <c r="J31" s="53">
        <v>299</v>
      </c>
      <c r="K31" s="55">
        <v>0.12040133779264214</v>
      </c>
      <c r="M31" s="65">
        <f t="shared" si="1"/>
        <v>2</v>
      </c>
      <c r="N31" s="65">
        <f t="shared" si="2"/>
        <v>-6</v>
      </c>
      <c r="O31" s="64">
        <f t="shared" si="3"/>
        <v>8.9259279565765681E-3</v>
      </c>
    </row>
    <row r="32" spans="1:15" x14ac:dyDescent="0.35">
      <c r="A32" s="70" t="s">
        <v>10379</v>
      </c>
      <c r="B32" s="70" t="s">
        <v>9520</v>
      </c>
      <c r="C32" t="str">
        <f t="shared" si="0"/>
        <v>0301100302600</v>
      </c>
      <c r="D32" s="69" t="s">
        <v>9288</v>
      </c>
      <c r="E32" s="68">
        <v>385</v>
      </c>
      <c r="F32" s="68">
        <v>2472</v>
      </c>
      <c r="G32" s="67">
        <v>0.15574433656957928</v>
      </c>
      <c r="H32" s="66"/>
      <c r="I32" s="56">
        <v>331</v>
      </c>
      <c r="J32" s="53">
        <v>2420</v>
      </c>
      <c r="K32" s="55">
        <v>0.13677685950413224</v>
      </c>
      <c r="M32" s="65">
        <f t="shared" si="1"/>
        <v>-54</v>
      </c>
      <c r="N32" s="65">
        <f t="shared" si="2"/>
        <v>-52</v>
      </c>
      <c r="O32" s="64">
        <f t="shared" si="3"/>
        <v>-1.8967477065447047E-2</v>
      </c>
    </row>
    <row r="33" spans="1:15" x14ac:dyDescent="0.35">
      <c r="A33" s="70" t="s">
        <v>10378</v>
      </c>
      <c r="B33" s="70" t="s">
        <v>9520</v>
      </c>
      <c r="C33" t="str">
        <f t="shared" si="0"/>
        <v>0301100402600</v>
      </c>
      <c r="D33" s="69" t="s">
        <v>9279</v>
      </c>
      <c r="E33" s="68">
        <v>45</v>
      </c>
      <c r="F33" s="68">
        <v>283</v>
      </c>
      <c r="G33" s="67">
        <v>0.15901060070671377</v>
      </c>
      <c r="H33" s="66"/>
      <c r="I33" s="56">
        <v>38</v>
      </c>
      <c r="J33" s="53">
        <v>278</v>
      </c>
      <c r="K33" s="55">
        <v>0.1366906474820144</v>
      </c>
      <c r="M33" s="65">
        <f t="shared" si="1"/>
        <v>-7</v>
      </c>
      <c r="N33" s="65">
        <f t="shared" si="2"/>
        <v>-5</v>
      </c>
      <c r="O33" s="64">
        <f t="shared" si="3"/>
        <v>-2.2319953224699374E-2</v>
      </c>
    </row>
    <row r="34" spans="1:15" x14ac:dyDescent="0.35">
      <c r="A34" s="70" t="s">
        <v>10377</v>
      </c>
      <c r="B34" s="70" t="s">
        <v>9520</v>
      </c>
      <c r="C34" t="str">
        <f t="shared" si="0"/>
        <v>0301100802600</v>
      </c>
      <c r="D34" s="69" t="s">
        <v>9270</v>
      </c>
      <c r="E34" s="68">
        <v>290</v>
      </c>
      <c r="F34" s="68">
        <v>1469</v>
      </c>
      <c r="G34" s="67">
        <v>0.19741320626276379</v>
      </c>
      <c r="H34" s="66"/>
      <c r="I34" s="56">
        <v>246</v>
      </c>
      <c r="J34" s="53">
        <v>1450</v>
      </c>
      <c r="K34" s="55">
        <v>0.1696551724137931</v>
      </c>
      <c r="M34" s="65">
        <f t="shared" si="1"/>
        <v>-44</v>
      </c>
      <c r="N34" s="65">
        <f t="shared" si="2"/>
        <v>-19</v>
      </c>
      <c r="O34" s="64">
        <f t="shared" si="3"/>
        <v>-2.7758033848970687E-2</v>
      </c>
    </row>
    <row r="35" spans="1:15" x14ac:dyDescent="0.35">
      <c r="A35" s="70" t="s">
        <v>10376</v>
      </c>
      <c r="B35" s="70" t="s">
        <v>9520</v>
      </c>
      <c r="C35" t="str">
        <f t="shared" si="0"/>
        <v>0301101402400</v>
      </c>
      <c r="D35" s="69" t="s">
        <v>9260</v>
      </c>
      <c r="E35" s="68">
        <v>46</v>
      </c>
      <c r="F35" s="68">
        <v>363</v>
      </c>
      <c r="G35" s="67">
        <v>0.12672176308539945</v>
      </c>
      <c r="H35" s="66"/>
      <c r="I35" s="56">
        <v>47</v>
      </c>
      <c r="J35" s="53">
        <v>355</v>
      </c>
      <c r="K35" s="55">
        <v>0.13239436619718309</v>
      </c>
      <c r="M35" s="65">
        <f t="shared" si="1"/>
        <v>1</v>
      </c>
      <c r="N35" s="65">
        <f t="shared" si="2"/>
        <v>-8</v>
      </c>
      <c r="O35" s="64">
        <f t="shared" si="3"/>
        <v>5.6726031117836362E-3</v>
      </c>
    </row>
    <row r="36" spans="1:15" x14ac:dyDescent="0.35">
      <c r="A36" s="70" t="s">
        <v>10375</v>
      </c>
      <c r="B36" s="70" t="s">
        <v>9520</v>
      </c>
      <c r="C36" t="str">
        <f t="shared" si="0"/>
        <v>0302501002600</v>
      </c>
      <c r="D36" s="69" t="s">
        <v>9250</v>
      </c>
      <c r="E36" s="68">
        <v>125</v>
      </c>
      <c r="F36" s="68">
        <v>873</v>
      </c>
      <c r="G36" s="67">
        <v>0.14318442153493699</v>
      </c>
      <c r="H36" s="66"/>
      <c r="I36" s="56">
        <v>86</v>
      </c>
      <c r="J36" s="53">
        <v>873</v>
      </c>
      <c r="K36" s="55">
        <v>9.8510882016036652E-2</v>
      </c>
      <c r="M36" s="65">
        <f t="shared" si="1"/>
        <v>-39</v>
      </c>
      <c r="N36" s="65">
        <f t="shared" si="2"/>
        <v>0</v>
      </c>
      <c r="O36" s="64">
        <f t="shared" si="3"/>
        <v>-4.4673539518900338E-2</v>
      </c>
    </row>
    <row r="37" spans="1:15" x14ac:dyDescent="0.35">
      <c r="A37" s="70" t="s">
        <v>10374</v>
      </c>
      <c r="B37" s="70" t="s">
        <v>9520</v>
      </c>
      <c r="C37" t="str">
        <f t="shared" si="0"/>
        <v>0302502002600</v>
      </c>
      <c r="D37" s="69" t="s">
        <v>9241</v>
      </c>
      <c r="E37" s="68">
        <v>55</v>
      </c>
      <c r="F37" s="68">
        <v>373</v>
      </c>
      <c r="G37" s="67">
        <v>0.14745308310991956</v>
      </c>
      <c r="H37" s="66"/>
      <c r="I37" s="56">
        <v>42</v>
      </c>
      <c r="J37" s="53">
        <v>373</v>
      </c>
      <c r="K37" s="55">
        <v>0.1126005361930295</v>
      </c>
      <c r="M37" s="65">
        <f t="shared" si="1"/>
        <v>-13</v>
      </c>
      <c r="N37" s="65">
        <f t="shared" si="2"/>
        <v>0</v>
      </c>
      <c r="O37" s="64">
        <f t="shared" si="3"/>
        <v>-3.4852546916890062E-2</v>
      </c>
    </row>
    <row r="38" spans="1:15" x14ac:dyDescent="0.35">
      <c r="A38" s="70" t="s">
        <v>10373</v>
      </c>
      <c r="B38" s="70" t="s">
        <v>9520</v>
      </c>
      <c r="C38" t="str">
        <f t="shared" si="0"/>
        <v>0302503002600</v>
      </c>
      <c r="D38" s="69" t="s">
        <v>9232</v>
      </c>
      <c r="E38" s="68">
        <v>61</v>
      </c>
      <c r="F38" s="68">
        <v>413</v>
      </c>
      <c r="G38" s="67">
        <v>0.14769975786924938</v>
      </c>
      <c r="H38" s="66"/>
      <c r="I38" s="56">
        <v>49</v>
      </c>
      <c r="J38" s="53">
        <v>413</v>
      </c>
      <c r="K38" s="55">
        <v>0.11864406779661017</v>
      </c>
      <c r="M38" s="65">
        <f t="shared" si="1"/>
        <v>-12</v>
      </c>
      <c r="N38" s="65">
        <f t="shared" si="2"/>
        <v>0</v>
      </c>
      <c r="O38" s="64">
        <f t="shared" si="3"/>
        <v>-2.9055690072639209E-2</v>
      </c>
    </row>
    <row r="39" spans="1:15" x14ac:dyDescent="0.35">
      <c r="A39" s="70" t="s">
        <v>10372</v>
      </c>
      <c r="B39" s="70" t="s">
        <v>9520</v>
      </c>
      <c r="C39" t="str">
        <f t="shared" si="0"/>
        <v>0302504002600</v>
      </c>
      <c r="D39" s="69" t="s">
        <v>9222</v>
      </c>
      <c r="E39" s="68">
        <v>464</v>
      </c>
      <c r="F39" s="68">
        <v>3276</v>
      </c>
      <c r="G39" s="67">
        <v>0.14163614163614163</v>
      </c>
      <c r="H39" s="66"/>
      <c r="I39" s="56">
        <v>385</v>
      </c>
      <c r="J39" s="53">
        <v>3271</v>
      </c>
      <c r="K39" s="55">
        <v>0.11770100886579028</v>
      </c>
      <c r="M39" s="65">
        <f t="shared" si="1"/>
        <v>-79</v>
      </c>
      <c r="N39" s="65">
        <f t="shared" si="2"/>
        <v>-5</v>
      </c>
      <c r="O39" s="64">
        <f t="shared" si="3"/>
        <v>-2.393513277035135E-2</v>
      </c>
    </row>
    <row r="40" spans="1:15" x14ac:dyDescent="0.35">
      <c r="A40" s="70" t="s">
        <v>10371</v>
      </c>
      <c r="B40" s="70" t="s">
        <v>9520</v>
      </c>
      <c r="C40" t="str">
        <f t="shared" si="0"/>
        <v>0302505002600</v>
      </c>
      <c r="D40" s="69" t="s">
        <v>9214</v>
      </c>
      <c r="E40" s="68">
        <v>59</v>
      </c>
      <c r="F40" s="68">
        <v>1158</v>
      </c>
      <c r="G40" s="67">
        <v>5.0949913644214161E-2</v>
      </c>
      <c r="H40" s="66"/>
      <c r="I40" s="56">
        <v>39</v>
      </c>
      <c r="J40" s="53">
        <v>1160</v>
      </c>
      <c r="K40" s="55">
        <v>3.3620689655172412E-2</v>
      </c>
      <c r="M40" s="65">
        <f t="shared" si="1"/>
        <v>-20</v>
      </c>
      <c r="N40" s="65">
        <f t="shared" si="2"/>
        <v>2</v>
      </c>
      <c r="O40" s="64">
        <f t="shared" si="3"/>
        <v>-1.7329223989041749E-2</v>
      </c>
    </row>
    <row r="41" spans="1:15" x14ac:dyDescent="0.35">
      <c r="A41" s="70" t="s">
        <v>10370</v>
      </c>
      <c r="B41" s="70" t="s">
        <v>9520</v>
      </c>
      <c r="C41" t="str">
        <f t="shared" si="0"/>
        <v>0302620102600</v>
      </c>
      <c r="D41" s="69" t="s">
        <v>9203</v>
      </c>
      <c r="E41" s="68">
        <v>82</v>
      </c>
      <c r="F41" s="68">
        <v>358</v>
      </c>
      <c r="G41" s="67">
        <v>0.22905027932960895</v>
      </c>
      <c r="H41" s="66"/>
      <c r="I41" s="56">
        <v>68</v>
      </c>
      <c r="J41" s="53">
        <v>354</v>
      </c>
      <c r="K41" s="55">
        <v>0.19209039548022599</v>
      </c>
      <c r="M41" s="65">
        <f t="shared" si="1"/>
        <v>-14</v>
      </c>
      <c r="N41" s="65">
        <f t="shared" si="2"/>
        <v>-4</v>
      </c>
      <c r="O41" s="64">
        <f t="shared" si="3"/>
        <v>-3.6959883849382952E-2</v>
      </c>
    </row>
    <row r="42" spans="1:15" x14ac:dyDescent="0.35">
      <c r="A42" s="70" t="s">
        <v>10369</v>
      </c>
      <c r="B42" s="70" t="s">
        <v>9520</v>
      </c>
      <c r="C42" t="str">
        <f t="shared" si="0"/>
        <v>0302620202600</v>
      </c>
      <c r="D42" s="69" t="s">
        <v>9194</v>
      </c>
      <c r="E42" s="68">
        <v>90</v>
      </c>
      <c r="F42" s="68">
        <v>454</v>
      </c>
      <c r="G42" s="67">
        <v>0.19823788546255505</v>
      </c>
      <c r="H42" s="66"/>
      <c r="I42" s="56">
        <v>73</v>
      </c>
      <c r="J42" s="53">
        <v>447</v>
      </c>
      <c r="K42" s="55">
        <v>0.16331096196868009</v>
      </c>
      <c r="M42" s="65">
        <f t="shared" si="1"/>
        <v>-17</v>
      </c>
      <c r="N42" s="65">
        <f t="shared" si="2"/>
        <v>-7</v>
      </c>
      <c r="O42" s="64">
        <f t="shared" si="3"/>
        <v>-3.4926923493874967E-2</v>
      </c>
    </row>
    <row r="43" spans="1:15" x14ac:dyDescent="0.35">
      <c r="A43" s="70" t="s">
        <v>10368</v>
      </c>
      <c r="B43" s="70" t="s">
        <v>9520</v>
      </c>
      <c r="C43" t="str">
        <f t="shared" si="0"/>
        <v>0302620302600</v>
      </c>
      <c r="D43" s="69" t="s">
        <v>9185</v>
      </c>
      <c r="E43" s="68">
        <v>312</v>
      </c>
      <c r="F43" s="68">
        <v>1550</v>
      </c>
      <c r="G43" s="67">
        <v>0.20129032258064516</v>
      </c>
      <c r="H43" s="66"/>
      <c r="I43" s="56">
        <v>325</v>
      </c>
      <c r="J43" s="53">
        <v>1526</v>
      </c>
      <c r="K43" s="55">
        <v>0.21297509829619921</v>
      </c>
      <c r="M43" s="65">
        <f t="shared" si="1"/>
        <v>13</v>
      </c>
      <c r="N43" s="65">
        <f t="shared" si="2"/>
        <v>-24</v>
      </c>
      <c r="O43" s="64">
        <f t="shared" si="3"/>
        <v>1.1684775715554041E-2</v>
      </c>
    </row>
    <row r="44" spans="1:15" x14ac:dyDescent="0.35">
      <c r="A44" s="70" t="s">
        <v>10367</v>
      </c>
      <c r="B44" s="70" t="s">
        <v>9520</v>
      </c>
      <c r="C44" t="str">
        <f t="shared" si="0"/>
        <v>0302620402600</v>
      </c>
      <c r="D44" s="69" t="s">
        <v>9176</v>
      </c>
      <c r="E44" s="68">
        <v>94</v>
      </c>
      <c r="F44" s="68">
        <v>478</v>
      </c>
      <c r="G44" s="67">
        <v>0.19665271966527198</v>
      </c>
      <c r="H44" s="66"/>
      <c r="I44" s="56">
        <v>97</v>
      </c>
      <c r="J44" s="53">
        <v>471</v>
      </c>
      <c r="K44" s="55">
        <v>0.20594479830148621</v>
      </c>
      <c r="M44" s="65">
        <f t="shared" si="1"/>
        <v>3</v>
      </c>
      <c r="N44" s="65">
        <f t="shared" si="2"/>
        <v>-7</v>
      </c>
      <c r="O44" s="64">
        <f t="shared" si="3"/>
        <v>9.2920786362142294E-3</v>
      </c>
    </row>
    <row r="45" spans="1:15" x14ac:dyDescent="0.35">
      <c r="A45" s="70" t="s">
        <v>10366</v>
      </c>
      <c r="B45" s="70" t="s">
        <v>9520</v>
      </c>
      <c r="C45" t="str">
        <f t="shared" si="0"/>
        <v>0306800202600</v>
      </c>
      <c r="D45" s="69" t="s">
        <v>9166</v>
      </c>
      <c r="E45" s="68">
        <v>63</v>
      </c>
      <c r="F45" s="68">
        <v>549</v>
      </c>
      <c r="G45" s="67">
        <v>0.11475409836065574</v>
      </c>
      <c r="H45" s="66"/>
      <c r="I45" s="56">
        <v>62</v>
      </c>
      <c r="J45" s="53">
        <v>542</v>
      </c>
      <c r="K45" s="55">
        <v>0.11439114391143912</v>
      </c>
      <c r="M45" s="65">
        <f t="shared" si="1"/>
        <v>-1</v>
      </c>
      <c r="N45" s="65">
        <f t="shared" si="2"/>
        <v>-7</v>
      </c>
      <c r="O45" s="64">
        <f t="shared" si="3"/>
        <v>-3.629544492166209E-4</v>
      </c>
    </row>
    <row r="46" spans="1:15" x14ac:dyDescent="0.35">
      <c r="A46" s="70" t="s">
        <v>10365</v>
      </c>
      <c r="B46" s="70" t="s">
        <v>9520</v>
      </c>
      <c r="C46" t="str">
        <f t="shared" si="0"/>
        <v>0306800302600</v>
      </c>
      <c r="D46" s="69" t="s">
        <v>9157</v>
      </c>
      <c r="E46" s="68">
        <v>276</v>
      </c>
      <c r="F46" s="68">
        <v>1714</v>
      </c>
      <c r="G46" s="67">
        <v>0.16102683780630106</v>
      </c>
      <c r="H46" s="66"/>
      <c r="I46" s="56">
        <v>315</v>
      </c>
      <c r="J46" s="53">
        <v>1688</v>
      </c>
      <c r="K46" s="55">
        <v>0.18661137440758294</v>
      </c>
      <c r="M46" s="65">
        <f t="shared" si="1"/>
        <v>39</v>
      </c>
      <c r="N46" s="65">
        <f t="shared" si="2"/>
        <v>-26</v>
      </c>
      <c r="O46" s="64">
        <f t="shared" si="3"/>
        <v>2.5584536601281876E-2</v>
      </c>
    </row>
    <row r="47" spans="1:15" x14ac:dyDescent="0.35">
      <c r="A47" s="70" t="s">
        <v>10364</v>
      </c>
      <c r="B47" s="70" t="s">
        <v>9520</v>
      </c>
      <c r="C47" t="str">
        <f t="shared" si="0"/>
        <v>0306801202600</v>
      </c>
      <c r="D47" s="69" t="s">
        <v>9149</v>
      </c>
      <c r="E47" s="68">
        <v>283</v>
      </c>
      <c r="F47" s="68">
        <v>1379</v>
      </c>
      <c r="G47" s="67">
        <v>0.20522117476432197</v>
      </c>
      <c r="H47" s="66"/>
      <c r="I47" s="56">
        <v>299</v>
      </c>
      <c r="J47" s="53">
        <v>1360</v>
      </c>
      <c r="K47" s="55">
        <v>0.21985294117647058</v>
      </c>
      <c r="M47" s="65">
        <f t="shared" si="1"/>
        <v>16</v>
      </c>
      <c r="N47" s="65">
        <f t="shared" si="2"/>
        <v>-19</v>
      </c>
      <c r="O47" s="64">
        <f t="shared" si="3"/>
        <v>1.4631766412148611E-2</v>
      </c>
    </row>
    <row r="48" spans="1:15" x14ac:dyDescent="0.35">
      <c r="A48" s="70" t="s">
        <v>10363</v>
      </c>
      <c r="B48" s="70" t="s">
        <v>9520</v>
      </c>
      <c r="C48" t="str">
        <f t="shared" si="0"/>
        <v>0306802202600</v>
      </c>
      <c r="D48" s="69" t="s">
        <v>9140</v>
      </c>
      <c r="E48" s="68">
        <v>163</v>
      </c>
      <c r="F48" s="68">
        <v>666</v>
      </c>
      <c r="G48" s="67">
        <v>0.24474474474474475</v>
      </c>
      <c r="H48" s="66"/>
      <c r="I48" s="56">
        <v>132</v>
      </c>
      <c r="J48" s="53">
        <v>656</v>
      </c>
      <c r="K48" s="55">
        <v>0.20121951219512196</v>
      </c>
      <c r="M48" s="65">
        <f t="shared" si="1"/>
        <v>-31</v>
      </c>
      <c r="N48" s="65">
        <f t="shared" si="2"/>
        <v>-10</v>
      </c>
      <c r="O48" s="64">
        <f t="shared" si="3"/>
        <v>-4.3525232549622789E-2</v>
      </c>
    </row>
    <row r="49" spans="1:15" x14ac:dyDescent="0.35">
      <c r="A49" s="70" t="s">
        <v>10362</v>
      </c>
      <c r="B49" s="70" t="s">
        <v>9520</v>
      </c>
      <c r="C49" t="str">
        <f t="shared" si="0"/>
        <v>0400410002600</v>
      </c>
      <c r="D49" s="69" t="s">
        <v>9131</v>
      </c>
      <c r="E49" s="68">
        <v>984</v>
      </c>
      <c r="F49" s="68">
        <v>8597</v>
      </c>
      <c r="G49" s="67">
        <v>0.11445853204606259</v>
      </c>
      <c r="H49" s="66"/>
      <c r="I49" s="56">
        <v>883</v>
      </c>
      <c r="J49" s="53">
        <v>8483</v>
      </c>
      <c r="K49" s="55">
        <v>0.10409053400919487</v>
      </c>
      <c r="M49" s="65">
        <f t="shared" si="1"/>
        <v>-101</v>
      </c>
      <c r="N49" s="65">
        <f t="shared" si="2"/>
        <v>-114</v>
      </c>
      <c r="O49" s="64">
        <f t="shared" si="3"/>
        <v>-1.036799803686772E-2</v>
      </c>
    </row>
    <row r="50" spans="1:15" x14ac:dyDescent="0.35">
      <c r="A50" s="70" t="s">
        <v>10361</v>
      </c>
      <c r="B50" s="70" t="s">
        <v>9520</v>
      </c>
      <c r="C50" t="str">
        <f t="shared" si="0"/>
        <v>0400420002600</v>
      </c>
      <c r="D50" s="69" t="s">
        <v>9122</v>
      </c>
      <c r="E50" s="68">
        <v>212</v>
      </c>
      <c r="F50" s="68">
        <v>1626</v>
      </c>
      <c r="G50" s="67">
        <v>0.13038130381303814</v>
      </c>
      <c r="H50" s="66"/>
      <c r="I50" s="56">
        <v>169</v>
      </c>
      <c r="J50" s="53">
        <v>1604</v>
      </c>
      <c r="K50" s="55">
        <v>0.10536159600997506</v>
      </c>
      <c r="M50" s="65">
        <f t="shared" si="1"/>
        <v>-43</v>
      </c>
      <c r="N50" s="65">
        <f t="shared" si="2"/>
        <v>-22</v>
      </c>
      <c r="O50" s="64">
        <f t="shared" si="3"/>
        <v>-2.5019707803063077E-2</v>
      </c>
    </row>
    <row r="51" spans="1:15" x14ac:dyDescent="0.35">
      <c r="A51" s="70" t="s">
        <v>10360</v>
      </c>
      <c r="B51" s="70" t="s">
        <v>9520</v>
      </c>
      <c r="C51" t="str">
        <f t="shared" si="0"/>
        <v>0410112202200</v>
      </c>
      <c r="D51" s="69" t="s">
        <v>9112</v>
      </c>
      <c r="E51" s="68">
        <v>1296</v>
      </c>
      <c r="F51" s="68">
        <v>7076</v>
      </c>
      <c r="G51" s="67">
        <v>0.18315432447710572</v>
      </c>
      <c r="H51" s="66"/>
      <c r="I51" s="56">
        <v>1312</v>
      </c>
      <c r="J51" s="53">
        <v>7028</v>
      </c>
      <c r="K51" s="55">
        <v>0.18668184405236199</v>
      </c>
      <c r="M51" s="65">
        <f t="shared" si="1"/>
        <v>16</v>
      </c>
      <c r="N51" s="65">
        <f t="shared" si="2"/>
        <v>-48</v>
      </c>
      <c r="O51" s="64">
        <f t="shared" si="3"/>
        <v>3.527519575256266E-3</v>
      </c>
    </row>
    <row r="52" spans="1:15" x14ac:dyDescent="0.35">
      <c r="A52" s="70" t="s">
        <v>10359</v>
      </c>
      <c r="B52" s="70" t="s">
        <v>9520</v>
      </c>
      <c r="C52" t="str">
        <f t="shared" si="0"/>
        <v>0410113100400</v>
      </c>
      <c r="D52" s="69" t="s">
        <v>9103</v>
      </c>
      <c r="E52" s="68">
        <v>182</v>
      </c>
      <c r="F52" s="68">
        <v>1950</v>
      </c>
      <c r="G52" s="67">
        <v>9.3333333333333338E-2</v>
      </c>
      <c r="H52" s="66"/>
      <c r="I52" s="56">
        <v>193</v>
      </c>
      <c r="J52" s="53">
        <v>1938</v>
      </c>
      <c r="K52" s="55">
        <v>9.9587203302373584E-2</v>
      </c>
      <c r="M52" s="65">
        <f t="shared" si="1"/>
        <v>11</v>
      </c>
      <c r="N52" s="65">
        <f t="shared" si="2"/>
        <v>-12</v>
      </c>
      <c r="O52" s="64">
        <f t="shared" si="3"/>
        <v>6.2538699690402461E-3</v>
      </c>
    </row>
    <row r="53" spans="1:15" x14ac:dyDescent="0.35">
      <c r="A53" s="70" t="s">
        <v>10358</v>
      </c>
      <c r="B53" s="70" t="s">
        <v>9520</v>
      </c>
      <c r="C53" t="str">
        <f t="shared" si="0"/>
        <v>0410113300400</v>
      </c>
      <c r="D53" s="69" t="s">
        <v>9094</v>
      </c>
      <c r="E53" s="68">
        <v>55</v>
      </c>
      <c r="F53" s="68">
        <v>705</v>
      </c>
      <c r="G53" s="67">
        <v>7.8014184397163122E-2</v>
      </c>
      <c r="H53" s="66"/>
      <c r="I53" s="56">
        <v>56</v>
      </c>
      <c r="J53" s="53">
        <v>700</v>
      </c>
      <c r="K53" s="55">
        <v>0.08</v>
      </c>
      <c r="M53" s="65">
        <f t="shared" si="1"/>
        <v>1</v>
      </c>
      <c r="N53" s="65">
        <f t="shared" si="2"/>
        <v>-5</v>
      </c>
      <c r="O53" s="64">
        <f t="shared" si="3"/>
        <v>1.9858156028368795E-3</v>
      </c>
    </row>
    <row r="54" spans="1:15" x14ac:dyDescent="0.35">
      <c r="A54" s="70" t="s">
        <v>10357</v>
      </c>
      <c r="B54" s="70" t="s">
        <v>9520</v>
      </c>
      <c r="C54" t="str">
        <f t="shared" si="0"/>
        <v>0410113400400</v>
      </c>
      <c r="D54" s="69" t="s">
        <v>9086</v>
      </c>
      <c r="E54" s="68">
        <v>19</v>
      </c>
      <c r="F54" s="68">
        <v>143</v>
      </c>
      <c r="G54" s="67">
        <v>0.13286713286713286</v>
      </c>
      <c r="H54" s="66"/>
      <c r="I54" s="56">
        <v>22</v>
      </c>
      <c r="J54" s="53">
        <v>142</v>
      </c>
      <c r="K54" s="55">
        <v>0.15492957746478872</v>
      </c>
      <c r="M54" s="65">
        <f t="shared" si="1"/>
        <v>3</v>
      </c>
      <c r="N54" s="65">
        <f t="shared" si="2"/>
        <v>-1</v>
      </c>
      <c r="O54" s="64">
        <f t="shared" si="3"/>
        <v>2.2062444597655856E-2</v>
      </c>
    </row>
    <row r="55" spans="1:15" x14ac:dyDescent="0.35">
      <c r="A55" s="70" t="s">
        <v>10356</v>
      </c>
      <c r="B55" s="70" t="s">
        <v>9520</v>
      </c>
      <c r="C55" t="str">
        <f t="shared" si="0"/>
        <v>0410114000400</v>
      </c>
      <c r="D55" s="69" t="s">
        <v>9077</v>
      </c>
      <c r="E55" s="68">
        <v>144</v>
      </c>
      <c r="F55" s="68">
        <v>1555</v>
      </c>
      <c r="G55" s="67">
        <v>9.2604501607717035E-2</v>
      </c>
      <c r="H55" s="66"/>
      <c r="I55" s="56">
        <v>147</v>
      </c>
      <c r="J55" s="53">
        <v>1541</v>
      </c>
      <c r="K55" s="55">
        <v>9.5392602206359506E-2</v>
      </c>
      <c r="M55" s="65">
        <f t="shared" si="1"/>
        <v>3</v>
      </c>
      <c r="N55" s="65">
        <f t="shared" si="2"/>
        <v>-14</v>
      </c>
      <c r="O55" s="64">
        <f t="shared" si="3"/>
        <v>2.7881005986424706E-3</v>
      </c>
    </row>
    <row r="56" spans="1:15" x14ac:dyDescent="0.35">
      <c r="A56" s="70" t="s">
        <v>10355</v>
      </c>
      <c r="B56" s="70" t="s">
        <v>9520</v>
      </c>
      <c r="C56" t="str">
        <f t="shared" si="0"/>
        <v>0410120502500</v>
      </c>
      <c r="D56" s="69" t="s">
        <v>9069</v>
      </c>
      <c r="E56" s="68">
        <v>9772</v>
      </c>
      <c r="F56" s="68">
        <v>30643</v>
      </c>
      <c r="G56" s="67">
        <v>0.31889828019449795</v>
      </c>
      <c r="H56" s="66"/>
      <c r="I56" s="56">
        <v>9963</v>
      </c>
      <c r="J56" s="53">
        <v>30499</v>
      </c>
      <c r="K56" s="55">
        <v>0.3266664480802649</v>
      </c>
      <c r="M56" s="65">
        <f t="shared" si="1"/>
        <v>191</v>
      </c>
      <c r="N56" s="65">
        <f t="shared" si="2"/>
        <v>-144</v>
      </c>
      <c r="O56" s="64">
        <f t="shared" si="3"/>
        <v>7.7681678857669523E-3</v>
      </c>
    </row>
    <row r="57" spans="1:15" x14ac:dyDescent="0.35">
      <c r="A57" s="70" t="s">
        <v>10354</v>
      </c>
      <c r="B57" s="70" t="s">
        <v>9520</v>
      </c>
      <c r="C57" t="str">
        <f t="shared" si="0"/>
        <v>0410120701600</v>
      </c>
      <c r="D57" s="69" t="s">
        <v>9057</v>
      </c>
      <c r="E57" s="68">
        <v>117</v>
      </c>
      <c r="F57" s="68">
        <v>2166</v>
      </c>
      <c r="G57" s="67">
        <v>5.4016620498614956E-2</v>
      </c>
      <c r="H57" s="66"/>
      <c r="I57" s="56">
        <v>125</v>
      </c>
      <c r="J57" s="53">
        <v>2151</v>
      </c>
      <c r="K57" s="55">
        <v>5.8112505811250582E-2</v>
      </c>
      <c r="M57" s="65">
        <f t="shared" si="1"/>
        <v>8</v>
      </c>
      <c r="N57" s="65">
        <f t="shared" si="2"/>
        <v>-15</v>
      </c>
      <c r="O57" s="64">
        <f t="shared" si="3"/>
        <v>4.0958853126356262E-3</v>
      </c>
    </row>
    <row r="58" spans="1:15" x14ac:dyDescent="0.35">
      <c r="A58" s="70" t="s">
        <v>10353</v>
      </c>
      <c r="B58" s="70" t="s">
        <v>9520</v>
      </c>
      <c r="C58" t="str">
        <f t="shared" si="0"/>
        <v>0410132002600</v>
      </c>
      <c r="D58" s="69" t="s">
        <v>9049</v>
      </c>
      <c r="E58" s="68">
        <v>225</v>
      </c>
      <c r="F58" s="68">
        <v>1033</v>
      </c>
      <c r="G58" s="67">
        <v>0.21781219748305905</v>
      </c>
      <c r="H58" s="66"/>
      <c r="I58" s="56">
        <v>200</v>
      </c>
      <c r="J58" s="53">
        <v>1027</v>
      </c>
      <c r="K58" s="55">
        <v>0.19474196689386564</v>
      </c>
      <c r="M58" s="65">
        <f t="shared" si="1"/>
        <v>-25</v>
      </c>
      <c r="N58" s="65">
        <f t="shared" si="2"/>
        <v>-6</v>
      </c>
      <c r="O58" s="64">
        <f t="shared" si="3"/>
        <v>-2.3070230589193413E-2</v>
      </c>
    </row>
    <row r="59" spans="1:15" x14ac:dyDescent="0.35">
      <c r="A59" s="70" t="s">
        <v>10352</v>
      </c>
      <c r="B59" s="70" t="s">
        <v>9520</v>
      </c>
      <c r="C59" t="str">
        <f t="shared" si="0"/>
        <v>0410132102600</v>
      </c>
      <c r="D59" s="69" t="s">
        <v>9039</v>
      </c>
      <c r="E59" s="68">
        <v>82</v>
      </c>
      <c r="F59" s="68">
        <v>927</v>
      </c>
      <c r="G59" s="67">
        <v>8.8457389428263214E-2</v>
      </c>
      <c r="H59" s="66"/>
      <c r="I59" s="56">
        <v>76</v>
      </c>
      <c r="J59" s="53">
        <v>917</v>
      </c>
      <c r="K59" s="55">
        <v>8.2878953107960743E-2</v>
      </c>
      <c r="M59" s="65">
        <f t="shared" si="1"/>
        <v>-6</v>
      </c>
      <c r="N59" s="65">
        <f t="shared" si="2"/>
        <v>-10</v>
      </c>
      <c r="O59" s="64">
        <f t="shared" si="3"/>
        <v>-5.5784363203024712E-3</v>
      </c>
    </row>
    <row r="60" spans="1:15" x14ac:dyDescent="0.35">
      <c r="A60" s="70" t="s">
        <v>10351</v>
      </c>
      <c r="B60" s="70" t="s">
        <v>9520</v>
      </c>
      <c r="C60" t="str">
        <f t="shared" si="0"/>
        <v>0410132202600</v>
      </c>
      <c r="D60" s="69" t="s">
        <v>9031</v>
      </c>
      <c r="E60" s="68">
        <v>63</v>
      </c>
      <c r="F60" s="68">
        <v>647</v>
      </c>
      <c r="G60" s="67">
        <v>9.7372488408037097E-2</v>
      </c>
      <c r="H60" s="66"/>
      <c r="I60" s="56">
        <v>58</v>
      </c>
      <c r="J60" s="53">
        <v>642</v>
      </c>
      <c r="K60" s="55">
        <v>9.0342679127725853E-2</v>
      </c>
      <c r="M60" s="65">
        <f t="shared" si="1"/>
        <v>-5</v>
      </c>
      <c r="N60" s="65">
        <f t="shared" si="2"/>
        <v>-5</v>
      </c>
      <c r="O60" s="64">
        <f t="shared" si="3"/>
        <v>-7.0298092803112444E-3</v>
      </c>
    </row>
    <row r="61" spans="1:15" x14ac:dyDescent="0.35">
      <c r="A61" s="70" t="s">
        <v>10350</v>
      </c>
      <c r="B61" s="70" t="s">
        <v>9520</v>
      </c>
      <c r="C61" t="str">
        <f t="shared" si="0"/>
        <v>0410132302600</v>
      </c>
      <c r="D61" s="69" t="s">
        <v>9022</v>
      </c>
      <c r="E61" s="73">
        <v>285</v>
      </c>
      <c r="F61" s="73">
        <v>1497</v>
      </c>
      <c r="G61" s="72">
        <v>0.19038076152304609</v>
      </c>
      <c r="H61" s="71"/>
      <c r="I61" s="56">
        <v>237</v>
      </c>
      <c r="J61" s="53">
        <v>1491</v>
      </c>
      <c r="K61" s="55">
        <v>0.15895372233400401</v>
      </c>
      <c r="M61" s="65">
        <f t="shared" si="1"/>
        <v>-48</v>
      </c>
      <c r="N61" s="65">
        <f t="shared" si="2"/>
        <v>-6</v>
      </c>
      <c r="O61" s="64">
        <f t="shared" si="3"/>
        <v>-3.1427039189042077E-2</v>
      </c>
    </row>
    <row r="62" spans="1:15" x14ac:dyDescent="0.35">
      <c r="A62" s="70" t="s">
        <v>10349</v>
      </c>
      <c r="B62" s="70" t="s">
        <v>9520</v>
      </c>
      <c r="C62" t="str">
        <f t="shared" si="0"/>
        <v>0501601500400</v>
      </c>
      <c r="D62" s="69" t="s">
        <v>9013</v>
      </c>
      <c r="E62" s="68">
        <v>1208</v>
      </c>
      <c r="F62" s="68">
        <v>12557</v>
      </c>
      <c r="G62" s="67">
        <v>9.6201321971808557E-2</v>
      </c>
      <c r="H62" s="66"/>
      <c r="I62" s="56">
        <v>1365</v>
      </c>
      <c r="J62" s="53">
        <v>12413</v>
      </c>
      <c r="K62" s="55">
        <v>0.10996535889792959</v>
      </c>
      <c r="M62" s="65">
        <f t="shared" si="1"/>
        <v>157</v>
      </c>
      <c r="N62" s="65">
        <f t="shared" si="2"/>
        <v>-144</v>
      </c>
      <c r="O62" s="64">
        <f t="shared" si="3"/>
        <v>1.3764036926121034E-2</v>
      </c>
    </row>
    <row r="63" spans="1:15" x14ac:dyDescent="0.35">
      <c r="A63" s="70" t="s">
        <v>10348</v>
      </c>
      <c r="B63" s="70" t="s">
        <v>9520</v>
      </c>
      <c r="C63" t="str">
        <f t="shared" si="0"/>
        <v>0501602100400</v>
      </c>
      <c r="D63" s="69" t="s">
        <v>9005</v>
      </c>
      <c r="E63" s="73">
        <v>800</v>
      </c>
      <c r="F63" s="73">
        <v>6419</v>
      </c>
      <c r="G63" s="72">
        <v>0.12463000467362517</v>
      </c>
      <c r="H63" s="71"/>
      <c r="I63" s="56">
        <v>706</v>
      </c>
      <c r="J63" s="53">
        <v>6345</v>
      </c>
      <c r="K63" s="55">
        <v>0.11126871552403467</v>
      </c>
      <c r="M63" s="65">
        <f t="shared" si="1"/>
        <v>-94</v>
      </c>
      <c r="N63" s="65">
        <f t="shared" si="2"/>
        <v>-74</v>
      </c>
      <c r="O63" s="64">
        <f t="shared" si="3"/>
        <v>-1.3361289149590505E-2</v>
      </c>
    </row>
    <row r="64" spans="1:15" x14ac:dyDescent="0.35">
      <c r="A64" s="70" t="s">
        <v>10347</v>
      </c>
      <c r="B64" s="70" t="s">
        <v>9520</v>
      </c>
      <c r="C64" t="str">
        <f t="shared" si="0"/>
        <v>0501602300200</v>
      </c>
      <c r="D64" s="69" t="s">
        <v>8997</v>
      </c>
      <c r="E64" s="68">
        <v>106</v>
      </c>
      <c r="F64" s="68">
        <v>1444</v>
      </c>
      <c r="G64" s="67">
        <v>7.3407202216066489E-2</v>
      </c>
      <c r="H64" s="66"/>
      <c r="I64" s="56">
        <v>99</v>
      </c>
      <c r="J64" s="53">
        <v>1427</v>
      </c>
      <c r="K64" s="55">
        <v>6.9376313945339871E-2</v>
      </c>
      <c r="M64" s="65">
        <f t="shared" si="1"/>
        <v>-7</v>
      </c>
      <c r="N64" s="65">
        <f t="shared" si="2"/>
        <v>-17</v>
      </c>
      <c r="O64" s="64">
        <f t="shared" si="3"/>
        <v>-4.030888270726618E-3</v>
      </c>
    </row>
    <row r="65" spans="1:15" x14ac:dyDescent="0.35">
      <c r="A65" s="70" t="s">
        <v>10346</v>
      </c>
      <c r="B65" s="70" t="s">
        <v>9520</v>
      </c>
      <c r="C65" t="str">
        <f t="shared" si="0"/>
        <v>0501602500200</v>
      </c>
      <c r="D65" s="69" t="s">
        <v>8988</v>
      </c>
      <c r="E65" s="68">
        <v>173</v>
      </c>
      <c r="F65" s="68">
        <v>5681</v>
      </c>
      <c r="G65" s="67">
        <v>3.0452385143460659E-2</v>
      </c>
      <c r="H65" s="66"/>
      <c r="I65" s="56">
        <v>168</v>
      </c>
      <c r="J65" s="53">
        <v>5616</v>
      </c>
      <c r="K65" s="55">
        <v>2.9914529914529916E-2</v>
      </c>
      <c r="M65" s="65">
        <f t="shared" si="1"/>
        <v>-5</v>
      </c>
      <c r="N65" s="65">
        <f t="shared" si="2"/>
        <v>-65</v>
      </c>
      <c r="O65" s="64">
        <f t="shared" si="3"/>
        <v>-5.378552289307427E-4</v>
      </c>
    </row>
    <row r="66" spans="1:15" x14ac:dyDescent="0.35">
      <c r="A66" s="70" t="s">
        <v>10345</v>
      </c>
      <c r="B66" s="70" t="s">
        <v>9520</v>
      </c>
      <c r="C66" t="str">
        <f t="shared" si="0"/>
        <v>0501602600200</v>
      </c>
      <c r="D66" s="69" t="s">
        <v>8980</v>
      </c>
      <c r="E66" s="68">
        <v>105</v>
      </c>
      <c r="F66" s="68">
        <v>1505</v>
      </c>
      <c r="G66" s="67">
        <v>6.9767441860465115E-2</v>
      </c>
      <c r="H66" s="66"/>
      <c r="I66" s="56">
        <v>125</v>
      </c>
      <c r="J66" s="53">
        <v>1487</v>
      </c>
      <c r="K66" s="55">
        <v>8.4061869535978481E-2</v>
      </c>
      <c r="M66" s="65">
        <f t="shared" si="1"/>
        <v>20</v>
      </c>
      <c r="N66" s="65">
        <f t="shared" si="2"/>
        <v>-18</v>
      </c>
      <c r="O66" s="64">
        <f t="shared" si="3"/>
        <v>1.4294427675513366E-2</v>
      </c>
    </row>
    <row r="67" spans="1:15" x14ac:dyDescent="0.35">
      <c r="A67" s="70" t="s">
        <v>10344</v>
      </c>
      <c r="B67" s="70" t="s">
        <v>9520</v>
      </c>
      <c r="C67" t="str">
        <f t="shared" si="0"/>
        <v>0501602700200</v>
      </c>
      <c r="D67" s="69" t="s">
        <v>8973</v>
      </c>
      <c r="E67" s="68">
        <v>38</v>
      </c>
      <c r="F67" s="68">
        <v>1184</v>
      </c>
      <c r="G67" s="67">
        <v>3.2094594594594593E-2</v>
      </c>
      <c r="H67" s="66"/>
      <c r="I67" s="56">
        <v>37</v>
      </c>
      <c r="J67" s="53">
        <v>1171</v>
      </c>
      <c r="K67" s="55">
        <v>3.1596925704526047E-2</v>
      </c>
      <c r="M67" s="65">
        <f t="shared" si="1"/>
        <v>-1</v>
      </c>
      <c r="N67" s="65">
        <f t="shared" si="2"/>
        <v>-13</v>
      </c>
      <c r="O67" s="64">
        <f t="shared" si="3"/>
        <v>-4.9766889006854637E-4</v>
      </c>
    </row>
    <row r="68" spans="1:15" x14ac:dyDescent="0.35">
      <c r="A68" s="70" t="s">
        <v>10343</v>
      </c>
      <c r="B68" s="70" t="s">
        <v>9520</v>
      </c>
      <c r="C68" t="str">
        <f t="shared" si="0"/>
        <v>0501602800200</v>
      </c>
      <c r="D68" s="69" t="s">
        <v>8965</v>
      </c>
      <c r="E68" s="68">
        <v>60</v>
      </c>
      <c r="F68" s="68">
        <v>1726</v>
      </c>
      <c r="G68" s="67">
        <v>3.4762456546929318E-2</v>
      </c>
      <c r="H68" s="66"/>
      <c r="I68" s="56">
        <v>99</v>
      </c>
      <c r="J68" s="53">
        <v>1706</v>
      </c>
      <c r="K68" s="55">
        <v>5.8030480656506449E-2</v>
      </c>
      <c r="M68" s="65">
        <f t="shared" si="1"/>
        <v>39</v>
      </c>
      <c r="N68" s="65">
        <f t="shared" si="2"/>
        <v>-20</v>
      </c>
      <c r="O68" s="64">
        <f t="shared" si="3"/>
        <v>2.326802410957713E-2</v>
      </c>
    </row>
    <row r="69" spans="1:15" x14ac:dyDescent="0.35">
      <c r="A69" s="70" t="s">
        <v>10342</v>
      </c>
      <c r="B69" s="70" t="s">
        <v>9520</v>
      </c>
      <c r="C69" t="str">
        <f t="shared" si="0"/>
        <v>0501602900200</v>
      </c>
      <c r="D69" s="69" t="s">
        <v>8957</v>
      </c>
      <c r="E69" s="68">
        <v>59</v>
      </c>
      <c r="F69" s="68">
        <v>482</v>
      </c>
      <c r="G69" s="67">
        <v>0.12240663900414937</v>
      </c>
      <c r="H69" s="66"/>
      <c r="I69" s="56">
        <v>34</v>
      </c>
      <c r="J69" s="53">
        <v>477</v>
      </c>
      <c r="K69" s="55">
        <v>7.1278825995807121E-2</v>
      </c>
      <c r="M69" s="65">
        <f t="shared" si="1"/>
        <v>-25</v>
      </c>
      <c r="N69" s="65">
        <f t="shared" si="2"/>
        <v>-5</v>
      </c>
      <c r="O69" s="64">
        <f t="shared" si="3"/>
        <v>-5.1127813008342252E-2</v>
      </c>
    </row>
    <row r="70" spans="1:15" x14ac:dyDescent="0.35">
      <c r="A70" s="70" t="s">
        <v>10341</v>
      </c>
      <c r="B70" s="70" t="s">
        <v>9520</v>
      </c>
      <c r="C70" t="str">
        <f t="shared" si="0"/>
        <v>0501603000200</v>
      </c>
      <c r="D70" s="69" t="s">
        <v>8949</v>
      </c>
      <c r="E70" s="68">
        <v>55</v>
      </c>
      <c r="F70" s="68">
        <v>1165</v>
      </c>
      <c r="G70" s="67">
        <v>4.7210300429184553E-2</v>
      </c>
      <c r="H70" s="66"/>
      <c r="I70" s="56">
        <v>46</v>
      </c>
      <c r="J70" s="53">
        <v>1152</v>
      </c>
      <c r="K70" s="55">
        <v>3.9930555555555552E-2</v>
      </c>
      <c r="M70" s="65">
        <f t="shared" si="1"/>
        <v>-9</v>
      </c>
      <c r="N70" s="65">
        <f t="shared" si="2"/>
        <v>-13</v>
      </c>
      <c r="O70" s="64">
        <f t="shared" si="3"/>
        <v>-7.2797448736290002E-3</v>
      </c>
    </row>
    <row r="71" spans="1:15" x14ac:dyDescent="0.35">
      <c r="A71" s="70" t="s">
        <v>10340</v>
      </c>
      <c r="B71" s="70" t="s">
        <v>9520</v>
      </c>
      <c r="C71" t="str">
        <f t="shared" si="0"/>
        <v>0501603100200</v>
      </c>
      <c r="D71" s="69" t="s">
        <v>8942</v>
      </c>
      <c r="E71" s="68">
        <v>110</v>
      </c>
      <c r="F71" s="68">
        <v>918</v>
      </c>
      <c r="G71" s="67">
        <v>0.11982570806100218</v>
      </c>
      <c r="H71" s="66"/>
      <c r="I71" s="56">
        <v>89</v>
      </c>
      <c r="J71" s="53">
        <v>907</v>
      </c>
      <c r="K71" s="55">
        <v>9.812568908489526E-2</v>
      </c>
      <c r="M71" s="65">
        <f t="shared" si="1"/>
        <v>-21</v>
      </c>
      <c r="N71" s="65">
        <f t="shared" si="2"/>
        <v>-11</v>
      </c>
      <c r="O71" s="64">
        <f t="shared" si="3"/>
        <v>-2.1700018976106919E-2</v>
      </c>
    </row>
    <row r="72" spans="1:15" x14ac:dyDescent="0.35">
      <c r="A72" s="70" t="s">
        <v>10339</v>
      </c>
      <c r="B72" s="70" t="s">
        <v>9520</v>
      </c>
      <c r="C72" t="str">
        <f t="shared" si="0"/>
        <v>0501603400400</v>
      </c>
      <c r="D72" s="69" t="s">
        <v>8934</v>
      </c>
      <c r="E72" s="68">
        <v>323</v>
      </c>
      <c r="F72" s="68">
        <v>5147</v>
      </c>
      <c r="G72" s="67">
        <v>6.2755002914319027E-2</v>
      </c>
      <c r="H72" s="66"/>
      <c r="I72" s="56">
        <v>364</v>
      </c>
      <c r="J72" s="53">
        <v>5088</v>
      </c>
      <c r="K72" s="55">
        <v>7.1540880503144652E-2</v>
      </c>
      <c r="M72" s="65">
        <f t="shared" si="1"/>
        <v>41</v>
      </c>
      <c r="N72" s="65">
        <f t="shared" si="2"/>
        <v>-59</v>
      </c>
      <c r="O72" s="64">
        <f t="shared" si="3"/>
        <v>8.7858775888256246E-3</v>
      </c>
    </row>
    <row r="73" spans="1:15" x14ac:dyDescent="0.35">
      <c r="A73" s="70" t="s">
        <v>10338</v>
      </c>
      <c r="B73" s="70" t="s">
        <v>9520</v>
      </c>
      <c r="C73" t="str">
        <f t="shared" ref="C73:C136" si="4">CONCATENATE(A73,B73)</f>
        <v>0501603500200</v>
      </c>
      <c r="D73" s="69" t="s">
        <v>8926</v>
      </c>
      <c r="E73" s="68">
        <v>66</v>
      </c>
      <c r="F73" s="68">
        <v>1417</v>
      </c>
      <c r="G73" s="67">
        <v>4.6577275935074103E-2</v>
      </c>
      <c r="H73" s="66"/>
      <c r="I73" s="56">
        <v>58</v>
      </c>
      <c r="J73" s="53">
        <v>1401</v>
      </c>
      <c r="K73" s="55">
        <v>4.1399000713775877E-2</v>
      </c>
      <c r="M73" s="65">
        <f t="shared" ref="M73:M136" si="5">I73-E73</f>
        <v>-8</v>
      </c>
      <c r="N73" s="65">
        <f t="shared" ref="N73:N136" si="6">J73-F73</f>
        <v>-16</v>
      </c>
      <c r="O73" s="64">
        <f t="shared" ref="O73:O136" si="7">K73-G73</f>
        <v>-5.1782752212982258E-3</v>
      </c>
    </row>
    <row r="74" spans="1:15" x14ac:dyDescent="0.35">
      <c r="A74" s="70" t="s">
        <v>10337</v>
      </c>
      <c r="B74" s="70" t="s">
        <v>9520</v>
      </c>
      <c r="C74" t="str">
        <f t="shared" si="4"/>
        <v>0501603600200</v>
      </c>
      <c r="D74" s="69" t="s">
        <v>8917</v>
      </c>
      <c r="E74" s="73">
        <v>102</v>
      </c>
      <c r="F74" s="73">
        <v>2106</v>
      </c>
      <c r="G74" s="72">
        <v>4.843304843304843E-2</v>
      </c>
      <c r="H74" s="71"/>
      <c r="I74" s="56">
        <v>90</v>
      </c>
      <c r="J74" s="53">
        <v>2081</v>
      </c>
      <c r="K74" s="55">
        <v>4.3248438250840938E-2</v>
      </c>
      <c r="M74" s="65">
        <f t="shared" si="5"/>
        <v>-12</v>
      </c>
      <c r="N74" s="65">
        <f t="shared" si="6"/>
        <v>-25</v>
      </c>
      <c r="O74" s="64">
        <f t="shared" si="7"/>
        <v>-5.1846101822074914E-3</v>
      </c>
    </row>
    <row r="75" spans="1:15" x14ac:dyDescent="0.35">
      <c r="A75" s="70" t="s">
        <v>10336</v>
      </c>
      <c r="B75" s="70" t="s">
        <v>9520</v>
      </c>
      <c r="C75" t="str">
        <f t="shared" si="4"/>
        <v>0501603700200</v>
      </c>
      <c r="D75" s="69" t="s">
        <v>8909</v>
      </c>
      <c r="E75" s="68">
        <v>38</v>
      </c>
      <c r="F75" s="68">
        <v>699</v>
      </c>
      <c r="G75" s="67">
        <v>5.4363376251788269E-2</v>
      </c>
      <c r="H75" s="66"/>
      <c r="I75" s="56">
        <v>56</v>
      </c>
      <c r="J75" s="53">
        <v>691</v>
      </c>
      <c r="K75" s="55">
        <v>8.1041968162083936E-2</v>
      </c>
      <c r="M75" s="65">
        <f t="shared" si="5"/>
        <v>18</v>
      </c>
      <c r="N75" s="65">
        <f t="shared" si="6"/>
        <v>-8</v>
      </c>
      <c r="O75" s="64">
        <f t="shared" si="7"/>
        <v>2.6678591910295667E-2</v>
      </c>
    </row>
    <row r="76" spans="1:15" x14ac:dyDescent="0.35">
      <c r="A76" s="70" t="s">
        <v>10335</v>
      </c>
      <c r="B76" s="70" t="s">
        <v>9520</v>
      </c>
      <c r="C76" t="str">
        <f t="shared" si="4"/>
        <v>0501603800200</v>
      </c>
      <c r="D76" s="69" t="s">
        <v>8901</v>
      </c>
      <c r="E76" s="68">
        <v>37</v>
      </c>
      <c r="F76" s="68">
        <v>491</v>
      </c>
      <c r="G76" s="67">
        <v>7.5356415478615074E-2</v>
      </c>
      <c r="H76" s="66"/>
      <c r="I76" s="56">
        <v>31</v>
      </c>
      <c r="J76" s="53">
        <v>486</v>
      </c>
      <c r="K76" s="55">
        <v>6.3786008230452676E-2</v>
      </c>
      <c r="M76" s="65">
        <f t="shared" si="5"/>
        <v>-6</v>
      </c>
      <c r="N76" s="65">
        <f t="shared" si="6"/>
        <v>-5</v>
      </c>
      <c r="O76" s="64">
        <f t="shared" si="7"/>
        <v>-1.1570407248162398E-2</v>
      </c>
    </row>
    <row r="77" spans="1:15" x14ac:dyDescent="0.35">
      <c r="A77" s="70" t="s">
        <v>10334</v>
      </c>
      <c r="B77" s="70" t="s">
        <v>9520</v>
      </c>
      <c r="C77" t="str">
        <f t="shared" si="4"/>
        <v>0501603900200</v>
      </c>
      <c r="D77" s="69" t="s">
        <v>8892</v>
      </c>
      <c r="E77" s="73">
        <v>117</v>
      </c>
      <c r="F77" s="73">
        <v>3948</v>
      </c>
      <c r="G77" s="72">
        <v>2.9635258358662615E-2</v>
      </c>
      <c r="H77" s="71"/>
      <c r="I77" s="56">
        <v>112</v>
      </c>
      <c r="J77" s="53">
        <v>3903</v>
      </c>
      <c r="K77" s="55">
        <v>2.8695874967973354E-2</v>
      </c>
      <c r="M77" s="65">
        <f t="shared" si="5"/>
        <v>-5</v>
      </c>
      <c r="N77" s="65">
        <f t="shared" si="6"/>
        <v>-45</v>
      </c>
      <c r="O77" s="64">
        <f t="shared" si="7"/>
        <v>-9.3938339068926069E-4</v>
      </c>
    </row>
    <row r="78" spans="1:15" x14ac:dyDescent="0.35">
      <c r="A78" s="70" t="s">
        <v>10333</v>
      </c>
      <c r="B78" s="70" t="s">
        <v>9520</v>
      </c>
      <c r="C78" t="str">
        <f t="shared" si="4"/>
        <v>0501605400400</v>
      </c>
      <c r="D78" s="69" t="s">
        <v>8883</v>
      </c>
      <c r="E78" s="68">
        <v>1184</v>
      </c>
      <c r="F78" s="68">
        <v>13441</v>
      </c>
      <c r="G78" s="67">
        <v>8.8088683877687673E-2</v>
      </c>
      <c r="H78" s="66"/>
      <c r="I78" s="56">
        <v>1107</v>
      </c>
      <c r="J78" s="53">
        <v>13286</v>
      </c>
      <c r="K78" s="55">
        <v>8.3320788800240853E-2</v>
      </c>
      <c r="M78" s="65">
        <f t="shared" si="5"/>
        <v>-77</v>
      </c>
      <c r="N78" s="65">
        <f t="shared" si="6"/>
        <v>-155</v>
      </c>
      <c r="O78" s="64">
        <f t="shared" si="7"/>
        <v>-4.767895077446821E-3</v>
      </c>
    </row>
    <row r="79" spans="1:15" x14ac:dyDescent="0.35">
      <c r="A79" s="70" t="s">
        <v>10332</v>
      </c>
      <c r="B79" s="70" t="s">
        <v>9520</v>
      </c>
      <c r="C79" t="str">
        <f t="shared" si="4"/>
        <v>0501605700200</v>
      </c>
      <c r="D79" s="69" t="s">
        <v>8875</v>
      </c>
      <c r="E79" s="68">
        <v>94</v>
      </c>
      <c r="F79" s="68">
        <v>2286</v>
      </c>
      <c r="G79" s="67">
        <v>4.111986001749781E-2</v>
      </c>
      <c r="H79" s="66"/>
      <c r="I79" s="56">
        <v>83</v>
      </c>
      <c r="J79" s="53">
        <v>2260</v>
      </c>
      <c r="K79" s="55">
        <v>3.6725663716814162E-2</v>
      </c>
      <c r="M79" s="65">
        <f t="shared" si="5"/>
        <v>-11</v>
      </c>
      <c r="N79" s="65">
        <f t="shared" si="6"/>
        <v>-26</v>
      </c>
      <c r="O79" s="64">
        <f t="shared" si="7"/>
        <v>-4.3941963006836476E-3</v>
      </c>
    </row>
    <row r="80" spans="1:15" x14ac:dyDescent="0.35">
      <c r="A80" s="70" t="s">
        <v>10331</v>
      </c>
      <c r="B80" s="70" t="s">
        <v>9520</v>
      </c>
      <c r="C80" t="str">
        <f t="shared" si="4"/>
        <v>0501605900400</v>
      </c>
      <c r="D80" s="69" t="s">
        <v>8867</v>
      </c>
      <c r="E80" s="68">
        <v>766</v>
      </c>
      <c r="F80" s="68">
        <v>6134</v>
      </c>
      <c r="G80" s="67">
        <v>0.12487773068144767</v>
      </c>
      <c r="H80" s="66"/>
      <c r="I80" s="56">
        <v>694</v>
      </c>
      <c r="J80" s="53">
        <v>6064</v>
      </c>
      <c r="K80" s="55">
        <v>0.11444591029023747</v>
      </c>
      <c r="M80" s="65">
        <f t="shared" si="5"/>
        <v>-72</v>
      </c>
      <c r="N80" s="65">
        <f t="shared" si="6"/>
        <v>-70</v>
      </c>
      <c r="O80" s="64">
        <f t="shared" si="7"/>
        <v>-1.0431820391210198E-2</v>
      </c>
    </row>
    <row r="81" spans="1:15" x14ac:dyDescent="0.35">
      <c r="A81" s="70" t="s">
        <v>10330</v>
      </c>
      <c r="B81" s="70" t="s">
        <v>9520</v>
      </c>
      <c r="C81" t="str">
        <f t="shared" si="4"/>
        <v>0501606200400</v>
      </c>
      <c r="D81" s="69" t="s">
        <v>8858</v>
      </c>
      <c r="E81" s="68">
        <v>614</v>
      </c>
      <c r="F81" s="68">
        <v>4698</v>
      </c>
      <c r="G81" s="67">
        <v>0.1306939123031077</v>
      </c>
      <c r="H81" s="66"/>
      <c r="I81" s="56">
        <v>619</v>
      </c>
      <c r="J81" s="53">
        <v>4644</v>
      </c>
      <c r="K81" s="55">
        <v>0.13329026701119726</v>
      </c>
      <c r="M81" s="65">
        <f t="shared" si="5"/>
        <v>5</v>
      </c>
      <c r="N81" s="65">
        <f t="shared" si="6"/>
        <v>-54</v>
      </c>
      <c r="O81" s="64">
        <f t="shared" si="7"/>
        <v>2.5963547080895544E-3</v>
      </c>
    </row>
    <row r="82" spans="1:15" x14ac:dyDescent="0.35">
      <c r="A82" s="70" t="s">
        <v>10329</v>
      </c>
      <c r="B82" s="70" t="s">
        <v>9520</v>
      </c>
      <c r="C82" t="str">
        <f t="shared" si="4"/>
        <v>0501606300200</v>
      </c>
      <c r="D82" s="69" t="s">
        <v>8850</v>
      </c>
      <c r="E82" s="68">
        <v>584</v>
      </c>
      <c r="F82" s="68">
        <v>3746</v>
      </c>
      <c r="G82" s="67">
        <v>0.15589962626801923</v>
      </c>
      <c r="H82" s="66"/>
      <c r="I82" s="56">
        <v>556</v>
      </c>
      <c r="J82" s="53">
        <v>3703</v>
      </c>
      <c r="K82" s="55">
        <v>0.15014852822036187</v>
      </c>
      <c r="M82" s="65">
        <f t="shared" si="5"/>
        <v>-28</v>
      </c>
      <c r="N82" s="65">
        <f t="shared" si="6"/>
        <v>-43</v>
      </c>
      <c r="O82" s="64">
        <f t="shared" si="7"/>
        <v>-5.7510980476573603E-3</v>
      </c>
    </row>
    <row r="83" spans="1:15" x14ac:dyDescent="0.35">
      <c r="A83" s="70" t="s">
        <v>10328</v>
      </c>
      <c r="B83" s="70" t="s">
        <v>9520</v>
      </c>
      <c r="C83" t="str">
        <f t="shared" si="4"/>
        <v>0501606400400</v>
      </c>
      <c r="D83" s="69" t="s">
        <v>8842</v>
      </c>
      <c r="E83" s="68">
        <v>228</v>
      </c>
      <c r="F83" s="68">
        <v>4607</v>
      </c>
      <c r="G83" s="67">
        <v>4.9489906663772523E-2</v>
      </c>
      <c r="H83" s="66"/>
      <c r="I83" s="56">
        <v>187</v>
      </c>
      <c r="J83" s="53">
        <v>4558</v>
      </c>
      <c r="K83" s="55">
        <v>4.1026766125493636E-2</v>
      </c>
      <c r="M83" s="65">
        <f t="shared" si="5"/>
        <v>-41</v>
      </c>
      <c r="N83" s="65">
        <f t="shared" si="6"/>
        <v>-49</v>
      </c>
      <c r="O83" s="64">
        <f t="shared" si="7"/>
        <v>-8.4631405382788877E-3</v>
      </c>
    </row>
    <row r="84" spans="1:15" x14ac:dyDescent="0.35">
      <c r="A84" s="70" t="s">
        <v>10327</v>
      </c>
      <c r="B84" s="70" t="s">
        <v>9520</v>
      </c>
      <c r="C84" t="str">
        <f t="shared" si="4"/>
        <v>0501606500400</v>
      </c>
      <c r="D84" s="69" t="s">
        <v>8834</v>
      </c>
      <c r="E84" s="68">
        <v>734</v>
      </c>
      <c r="F84" s="68">
        <v>7476</v>
      </c>
      <c r="G84" s="67">
        <v>9.8180845371856604E-2</v>
      </c>
      <c r="H84" s="66"/>
      <c r="I84" s="56">
        <v>685</v>
      </c>
      <c r="J84" s="53">
        <v>7391</v>
      </c>
      <c r="K84" s="55">
        <v>9.2680286835340284E-2</v>
      </c>
      <c r="M84" s="65">
        <f t="shared" si="5"/>
        <v>-49</v>
      </c>
      <c r="N84" s="65">
        <f t="shared" si="6"/>
        <v>-85</v>
      </c>
      <c r="O84" s="64">
        <f t="shared" si="7"/>
        <v>-5.5005585365163201E-3</v>
      </c>
    </row>
    <row r="85" spans="1:15" x14ac:dyDescent="0.35">
      <c r="A85" s="70" t="s">
        <v>10326</v>
      </c>
      <c r="B85" s="70" t="s">
        <v>9520</v>
      </c>
      <c r="C85" t="str">
        <f t="shared" si="4"/>
        <v>0501606700200</v>
      </c>
      <c r="D85" s="69" t="s">
        <v>8826</v>
      </c>
      <c r="E85" s="68">
        <v>46</v>
      </c>
      <c r="F85" s="68">
        <v>546</v>
      </c>
      <c r="G85" s="67">
        <v>8.4249084249084255E-2</v>
      </c>
      <c r="H85" s="66"/>
      <c r="I85" s="56">
        <v>42</v>
      </c>
      <c r="J85" s="53">
        <v>540</v>
      </c>
      <c r="K85" s="55">
        <v>7.7777777777777779E-2</v>
      </c>
      <c r="M85" s="65">
        <f t="shared" si="5"/>
        <v>-4</v>
      </c>
      <c r="N85" s="65">
        <f t="shared" si="6"/>
        <v>-6</v>
      </c>
      <c r="O85" s="64">
        <f t="shared" si="7"/>
        <v>-6.4713064713064761E-3</v>
      </c>
    </row>
    <row r="86" spans="1:15" x14ac:dyDescent="0.35">
      <c r="A86" s="70" t="s">
        <v>10325</v>
      </c>
      <c r="B86" s="70" t="s">
        <v>9520</v>
      </c>
      <c r="C86" t="str">
        <f t="shared" si="4"/>
        <v>0501606800200</v>
      </c>
      <c r="D86" s="69" t="s">
        <v>8818</v>
      </c>
      <c r="E86" s="68">
        <v>319</v>
      </c>
      <c r="F86" s="68">
        <v>1910</v>
      </c>
      <c r="G86" s="67">
        <v>0.16701570680628272</v>
      </c>
      <c r="H86" s="66"/>
      <c r="I86" s="56">
        <v>297</v>
      </c>
      <c r="J86" s="53">
        <v>1888</v>
      </c>
      <c r="K86" s="55">
        <v>0.1573093220338983</v>
      </c>
      <c r="M86" s="65">
        <f t="shared" si="5"/>
        <v>-22</v>
      </c>
      <c r="N86" s="65">
        <f t="shared" si="6"/>
        <v>-22</v>
      </c>
      <c r="O86" s="64">
        <f t="shared" si="7"/>
        <v>-9.7063847723844188E-3</v>
      </c>
    </row>
    <row r="87" spans="1:15" x14ac:dyDescent="0.35">
      <c r="A87" s="70" t="s">
        <v>10324</v>
      </c>
      <c r="B87" s="70" t="s">
        <v>9520</v>
      </c>
      <c r="C87" t="str">
        <f t="shared" si="4"/>
        <v>0501606900200</v>
      </c>
      <c r="D87" s="69" t="s">
        <v>8810</v>
      </c>
      <c r="E87" s="68">
        <v>332</v>
      </c>
      <c r="F87" s="68">
        <v>1692</v>
      </c>
      <c r="G87" s="67">
        <v>0.19621749408983452</v>
      </c>
      <c r="H87" s="66"/>
      <c r="I87" s="56">
        <v>303</v>
      </c>
      <c r="J87" s="53">
        <v>1671</v>
      </c>
      <c r="K87" s="55">
        <v>0.18132854578096949</v>
      </c>
      <c r="M87" s="65">
        <f t="shared" si="5"/>
        <v>-29</v>
      </c>
      <c r="N87" s="65">
        <f t="shared" si="6"/>
        <v>-21</v>
      </c>
      <c r="O87" s="64">
        <f t="shared" si="7"/>
        <v>-1.488894830886503E-2</v>
      </c>
    </row>
    <row r="88" spans="1:15" x14ac:dyDescent="0.35">
      <c r="A88" s="70" t="s">
        <v>10323</v>
      </c>
      <c r="B88" s="70" t="s">
        <v>9520</v>
      </c>
      <c r="C88" t="str">
        <f t="shared" si="4"/>
        <v>0501607000200</v>
      </c>
      <c r="D88" s="69" t="s">
        <v>8802</v>
      </c>
      <c r="E88" s="68">
        <v>80</v>
      </c>
      <c r="F88" s="68">
        <v>838</v>
      </c>
      <c r="G88" s="67">
        <v>9.5465393794749401E-2</v>
      </c>
      <c r="H88" s="66"/>
      <c r="I88" s="56">
        <v>77</v>
      </c>
      <c r="J88" s="53">
        <v>830</v>
      </c>
      <c r="K88" s="55">
        <v>9.2771084337349402E-2</v>
      </c>
      <c r="M88" s="65">
        <f t="shared" si="5"/>
        <v>-3</v>
      </c>
      <c r="N88" s="65">
        <f t="shared" si="6"/>
        <v>-8</v>
      </c>
      <c r="O88" s="64">
        <f t="shared" si="7"/>
        <v>-2.6943094573999987E-3</v>
      </c>
    </row>
    <row r="89" spans="1:15" x14ac:dyDescent="0.35">
      <c r="A89" s="70" t="s">
        <v>10322</v>
      </c>
      <c r="B89" s="70" t="s">
        <v>9520</v>
      </c>
      <c r="C89" t="str">
        <f t="shared" si="4"/>
        <v>0501607100200</v>
      </c>
      <c r="D89" s="69" t="s">
        <v>8793</v>
      </c>
      <c r="E89" s="68">
        <v>70</v>
      </c>
      <c r="F89" s="68">
        <v>525</v>
      </c>
      <c r="G89" s="67">
        <v>0.13333333333333333</v>
      </c>
      <c r="H89" s="66"/>
      <c r="I89" s="56">
        <v>56</v>
      </c>
      <c r="J89" s="53">
        <v>519</v>
      </c>
      <c r="K89" s="55">
        <v>0.10789980732177264</v>
      </c>
      <c r="M89" s="65">
        <f t="shared" si="5"/>
        <v>-14</v>
      </c>
      <c r="N89" s="65">
        <f t="shared" si="6"/>
        <v>-6</v>
      </c>
      <c r="O89" s="64">
        <f t="shared" si="7"/>
        <v>-2.5433526011560695E-2</v>
      </c>
    </row>
    <row r="90" spans="1:15" x14ac:dyDescent="0.35">
      <c r="A90" s="70" t="s">
        <v>10321</v>
      </c>
      <c r="B90" s="70" t="s">
        <v>9520</v>
      </c>
      <c r="C90" t="str">
        <f t="shared" si="4"/>
        <v>0501607200200</v>
      </c>
      <c r="D90" s="69" t="s">
        <v>8784</v>
      </c>
      <c r="E90" s="68">
        <v>61</v>
      </c>
      <c r="F90" s="68">
        <v>614</v>
      </c>
      <c r="G90" s="67">
        <v>9.93485342019544E-2</v>
      </c>
      <c r="H90" s="66"/>
      <c r="I90" s="56">
        <v>60</v>
      </c>
      <c r="J90" s="53">
        <v>607</v>
      </c>
      <c r="K90" s="55">
        <v>9.8846787479406922E-2</v>
      </c>
      <c r="M90" s="65">
        <f t="shared" si="5"/>
        <v>-1</v>
      </c>
      <c r="N90" s="65">
        <f t="shared" si="6"/>
        <v>-7</v>
      </c>
      <c r="O90" s="64">
        <f t="shared" si="7"/>
        <v>-5.0174672254747754E-4</v>
      </c>
    </row>
    <row r="91" spans="1:15" x14ac:dyDescent="0.35">
      <c r="A91" s="70" t="s">
        <v>10320</v>
      </c>
      <c r="B91" s="70" t="s">
        <v>9520</v>
      </c>
      <c r="C91" t="str">
        <f t="shared" si="4"/>
        <v>0501607300200</v>
      </c>
      <c r="D91" s="69" t="s">
        <v>8776</v>
      </c>
      <c r="E91" s="68">
        <v>58</v>
      </c>
      <c r="F91" s="68">
        <v>459</v>
      </c>
      <c r="G91" s="67">
        <v>0.12636165577342048</v>
      </c>
      <c r="H91" s="66"/>
      <c r="I91" s="56">
        <v>51</v>
      </c>
      <c r="J91" s="53">
        <v>454</v>
      </c>
      <c r="K91" s="55">
        <v>0.11233480176211454</v>
      </c>
      <c r="M91" s="65">
        <f t="shared" si="5"/>
        <v>-7</v>
      </c>
      <c r="N91" s="65">
        <f t="shared" si="6"/>
        <v>-5</v>
      </c>
      <c r="O91" s="64">
        <f t="shared" si="7"/>
        <v>-1.4026854011305948E-2</v>
      </c>
    </row>
    <row r="92" spans="1:15" x14ac:dyDescent="0.35">
      <c r="A92" s="70" t="s">
        <v>10319</v>
      </c>
      <c r="B92" s="70" t="s">
        <v>9520</v>
      </c>
      <c r="C92" t="str">
        <f t="shared" si="4"/>
        <v>0501607350200</v>
      </c>
      <c r="D92" s="69" t="s">
        <v>8768</v>
      </c>
      <c r="E92" s="68">
        <v>126</v>
      </c>
      <c r="F92" s="68">
        <v>1044</v>
      </c>
      <c r="G92" s="67">
        <v>0.1206896551724138</v>
      </c>
      <c r="H92" s="66"/>
      <c r="I92" s="56">
        <v>126</v>
      </c>
      <c r="J92" s="53">
        <v>1032</v>
      </c>
      <c r="K92" s="55">
        <v>0.12209302325581395</v>
      </c>
      <c r="M92" s="65">
        <f t="shared" si="5"/>
        <v>0</v>
      </c>
      <c r="N92" s="65">
        <f t="shared" si="6"/>
        <v>-12</v>
      </c>
      <c r="O92" s="64">
        <f t="shared" si="7"/>
        <v>1.40336808340015E-3</v>
      </c>
    </row>
    <row r="93" spans="1:15" x14ac:dyDescent="0.35">
      <c r="A93" s="70" t="s">
        <v>10318</v>
      </c>
      <c r="B93" s="70" t="s">
        <v>9520</v>
      </c>
      <c r="C93" t="str">
        <f t="shared" si="4"/>
        <v>0501607400200</v>
      </c>
      <c r="D93" s="69" t="s">
        <v>8760</v>
      </c>
      <c r="E93" s="68">
        <v>160</v>
      </c>
      <c r="F93" s="68">
        <v>1305</v>
      </c>
      <c r="G93" s="67">
        <v>0.12260536398467432</v>
      </c>
      <c r="H93" s="66"/>
      <c r="I93" s="56">
        <v>155</v>
      </c>
      <c r="J93" s="53">
        <v>1290</v>
      </c>
      <c r="K93" s="55">
        <v>0.12015503875968993</v>
      </c>
      <c r="M93" s="65">
        <f t="shared" si="5"/>
        <v>-5</v>
      </c>
      <c r="N93" s="65">
        <f t="shared" si="6"/>
        <v>-15</v>
      </c>
      <c r="O93" s="64">
        <f t="shared" si="7"/>
        <v>-2.4503252249843954E-3</v>
      </c>
    </row>
    <row r="94" spans="1:15" x14ac:dyDescent="0.35">
      <c r="A94" s="70" t="s">
        <v>10317</v>
      </c>
      <c r="B94" s="70" t="s">
        <v>9520</v>
      </c>
      <c r="C94" t="str">
        <f t="shared" si="4"/>
        <v>0501620201700</v>
      </c>
      <c r="D94" s="69" t="s">
        <v>8752</v>
      </c>
      <c r="E94" s="68">
        <v>241</v>
      </c>
      <c r="F94" s="68">
        <v>3167</v>
      </c>
      <c r="G94" s="67">
        <v>7.6097252920745179E-2</v>
      </c>
      <c r="H94" s="66"/>
      <c r="I94" s="56">
        <v>229</v>
      </c>
      <c r="J94" s="53">
        <v>3131</v>
      </c>
      <c r="K94" s="55">
        <v>7.3139572021718308E-2</v>
      </c>
      <c r="M94" s="65">
        <f t="shared" si="5"/>
        <v>-12</v>
      </c>
      <c r="N94" s="65">
        <f t="shared" si="6"/>
        <v>-36</v>
      </c>
      <c r="O94" s="64">
        <f t="shared" si="7"/>
        <v>-2.957680899026871E-3</v>
      </c>
    </row>
    <row r="95" spans="1:15" x14ac:dyDescent="0.35">
      <c r="A95" s="70" t="s">
        <v>10316</v>
      </c>
      <c r="B95" s="70" t="s">
        <v>9520</v>
      </c>
      <c r="C95" t="str">
        <f t="shared" si="4"/>
        <v>0501620301700</v>
      </c>
      <c r="D95" s="69" t="s">
        <v>8743</v>
      </c>
      <c r="E95" s="68">
        <v>128</v>
      </c>
      <c r="F95" s="68">
        <v>4428</v>
      </c>
      <c r="G95" s="67">
        <v>2.8906955736224028E-2</v>
      </c>
      <c r="H95" s="66"/>
      <c r="I95" s="56">
        <v>125</v>
      </c>
      <c r="J95" s="53">
        <v>4378</v>
      </c>
      <c r="K95" s="55">
        <v>2.8551850159890362E-2</v>
      </c>
      <c r="M95" s="65">
        <f t="shared" si="5"/>
        <v>-3</v>
      </c>
      <c r="N95" s="65">
        <f t="shared" si="6"/>
        <v>-50</v>
      </c>
      <c r="O95" s="64">
        <f t="shared" si="7"/>
        <v>-3.5510557633366621E-4</v>
      </c>
    </row>
    <row r="96" spans="1:15" x14ac:dyDescent="0.35">
      <c r="A96" s="70" t="s">
        <v>10315</v>
      </c>
      <c r="B96" s="70" t="s">
        <v>9520</v>
      </c>
      <c r="C96" t="str">
        <f t="shared" si="4"/>
        <v>0501620701700</v>
      </c>
      <c r="D96" s="69" t="s">
        <v>8733</v>
      </c>
      <c r="E96" s="68">
        <v>586</v>
      </c>
      <c r="F96" s="68">
        <v>6847</v>
      </c>
      <c r="G96" s="67">
        <v>8.5584927705564487E-2</v>
      </c>
      <c r="H96" s="66"/>
      <c r="I96" s="56">
        <v>553</v>
      </c>
      <c r="J96" s="53">
        <v>6769</v>
      </c>
      <c r="K96" s="55">
        <v>8.1695966907962769E-2</v>
      </c>
      <c r="M96" s="65">
        <f t="shared" si="5"/>
        <v>-33</v>
      </c>
      <c r="N96" s="65">
        <f t="shared" si="6"/>
        <v>-78</v>
      </c>
      <c r="O96" s="64">
        <f t="shared" si="7"/>
        <v>-3.8889607976017176E-3</v>
      </c>
    </row>
    <row r="97" spans="1:15" x14ac:dyDescent="0.35">
      <c r="A97" s="70" t="s">
        <v>10314</v>
      </c>
      <c r="B97" s="70" t="s">
        <v>9520</v>
      </c>
      <c r="C97" t="str">
        <f t="shared" si="4"/>
        <v>0501621101700</v>
      </c>
      <c r="D97" s="69" t="s">
        <v>8723</v>
      </c>
      <c r="E97" s="68">
        <v>886</v>
      </c>
      <c r="F97" s="68">
        <v>12008</v>
      </c>
      <c r="G97" s="67">
        <v>7.3784143904063959E-2</v>
      </c>
      <c r="H97" s="66"/>
      <c r="I97" s="56">
        <v>792</v>
      </c>
      <c r="J97" s="53">
        <v>11870</v>
      </c>
      <c r="K97" s="55">
        <v>6.6722830665543381E-2</v>
      </c>
      <c r="M97" s="65">
        <f t="shared" si="5"/>
        <v>-94</v>
      </c>
      <c r="N97" s="65">
        <f t="shared" si="6"/>
        <v>-138</v>
      </c>
      <c r="O97" s="64">
        <f t="shared" si="7"/>
        <v>-7.0613132385205779E-3</v>
      </c>
    </row>
    <row r="98" spans="1:15" x14ac:dyDescent="0.35">
      <c r="A98" s="70" t="s">
        <v>10313</v>
      </c>
      <c r="B98" s="70" t="s">
        <v>9520</v>
      </c>
      <c r="C98" t="str">
        <f t="shared" si="4"/>
        <v>0501621401700</v>
      </c>
      <c r="D98" s="69" t="s">
        <v>8713</v>
      </c>
      <c r="E98" s="68">
        <v>839</v>
      </c>
      <c r="F98" s="68">
        <v>11927</v>
      </c>
      <c r="G98" s="67">
        <v>7.0344596294122583E-2</v>
      </c>
      <c r="H98" s="66"/>
      <c r="I98" s="56">
        <v>760</v>
      </c>
      <c r="J98" s="53">
        <v>11790</v>
      </c>
      <c r="K98" s="55">
        <v>6.4461407972858348E-2</v>
      </c>
      <c r="M98" s="65">
        <f t="shared" si="5"/>
        <v>-79</v>
      </c>
      <c r="N98" s="65">
        <f t="shared" si="6"/>
        <v>-137</v>
      </c>
      <c r="O98" s="64">
        <f t="shared" si="7"/>
        <v>-5.883188321264235E-3</v>
      </c>
    </row>
    <row r="99" spans="1:15" x14ac:dyDescent="0.35">
      <c r="A99" s="70" t="s">
        <v>10312</v>
      </c>
      <c r="B99" s="70" t="s">
        <v>9520</v>
      </c>
      <c r="C99" t="str">
        <f t="shared" si="4"/>
        <v>0501621901700</v>
      </c>
      <c r="D99" s="69" t="s">
        <v>8700</v>
      </c>
      <c r="E99" s="68">
        <v>521</v>
      </c>
      <c r="F99" s="68">
        <v>4700</v>
      </c>
      <c r="G99" s="67">
        <v>0.11085106382978724</v>
      </c>
      <c r="H99" s="66"/>
      <c r="I99" s="56">
        <v>479</v>
      </c>
      <c r="J99" s="53">
        <v>4646</v>
      </c>
      <c r="K99" s="55">
        <v>0.10309944037882049</v>
      </c>
      <c r="M99" s="65">
        <f t="shared" si="5"/>
        <v>-42</v>
      </c>
      <c r="N99" s="65">
        <f t="shared" si="6"/>
        <v>-54</v>
      </c>
      <c r="O99" s="64">
        <f t="shared" si="7"/>
        <v>-7.7516234509667492E-3</v>
      </c>
    </row>
    <row r="100" spans="1:15" x14ac:dyDescent="0.35">
      <c r="A100" s="70" t="s">
        <v>10311</v>
      </c>
      <c r="B100" s="70" t="s">
        <v>9520</v>
      </c>
      <c r="C100" t="str">
        <f t="shared" si="4"/>
        <v>0501622501700</v>
      </c>
      <c r="D100" s="69" t="s">
        <v>8691</v>
      </c>
      <c r="E100" s="68">
        <v>211</v>
      </c>
      <c r="F100" s="68">
        <v>4778</v>
      </c>
      <c r="G100" s="67">
        <v>4.4160736709920469E-2</v>
      </c>
      <c r="H100" s="66"/>
      <c r="I100" s="56">
        <v>247</v>
      </c>
      <c r="J100" s="53">
        <v>4723</v>
      </c>
      <c r="K100" s="55">
        <v>5.2297268685157737E-2</v>
      </c>
      <c r="M100" s="65">
        <f t="shared" si="5"/>
        <v>36</v>
      </c>
      <c r="N100" s="65">
        <f t="shared" si="6"/>
        <v>-55</v>
      </c>
      <c r="O100" s="64">
        <f t="shared" si="7"/>
        <v>8.1365319752372683E-3</v>
      </c>
    </row>
    <row r="101" spans="1:15" x14ac:dyDescent="0.35">
      <c r="A101" s="70" t="s">
        <v>10310</v>
      </c>
      <c r="B101" s="70" t="s">
        <v>9520</v>
      </c>
      <c r="C101" t="str">
        <f t="shared" si="4"/>
        <v>0601607800200</v>
      </c>
      <c r="D101" s="69" t="s">
        <v>8680</v>
      </c>
      <c r="E101" s="68">
        <v>33</v>
      </c>
      <c r="F101" s="68">
        <v>238</v>
      </c>
      <c r="G101" s="67">
        <v>0.13865546218487396</v>
      </c>
      <c r="H101" s="66"/>
      <c r="I101" s="56">
        <v>22</v>
      </c>
      <c r="J101" s="53">
        <v>236</v>
      </c>
      <c r="K101" s="55">
        <v>9.3220338983050849E-2</v>
      </c>
      <c r="M101" s="65">
        <f t="shared" si="5"/>
        <v>-11</v>
      </c>
      <c r="N101" s="65">
        <f t="shared" si="6"/>
        <v>-2</v>
      </c>
      <c r="O101" s="64">
        <f t="shared" si="7"/>
        <v>-4.5435123201823108E-2</v>
      </c>
    </row>
    <row r="102" spans="1:15" x14ac:dyDescent="0.35">
      <c r="A102" s="70" t="s">
        <v>10309</v>
      </c>
      <c r="B102" s="70" t="s">
        <v>9520</v>
      </c>
      <c r="C102" t="str">
        <f t="shared" si="4"/>
        <v>0601607900200</v>
      </c>
      <c r="D102" s="69" t="s">
        <v>8672</v>
      </c>
      <c r="E102" s="68">
        <v>59</v>
      </c>
      <c r="F102" s="68">
        <v>399</v>
      </c>
      <c r="G102" s="67">
        <v>0.14786967418546365</v>
      </c>
      <c r="H102" s="66"/>
      <c r="I102" s="56">
        <v>67</v>
      </c>
      <c r="J102" s="53">
        <v>394</v>
      </c>
      <c r="K102" s="55">
        <v>0.17005076142131981</v>
      </c>
      <c r="M102" s="65">
        <f t="shared" si="5"/>
        <v>8</v>
      </c>
      <c r="N102" s="65">
        <f t="shared" si="6"/>
        <v>-5</v>
      </c>
      <c r="O102" s="64">
        <f t="shared" si="7"/>
        <v>2.2181087235856156E-2</v>
      </c>
    </row>
    <row r="103" spans="1:15" x14ac:dyDescent="0.35">
      <c r="A103" s="70" t="s">
        <v>10308</v>
      </c>
      <c r="B103" s="70" t="s">
        <v>9520</v>
      </c>
      <c r="C103" t="str">
        <f t="shared" si="4"/>
        <v>0601608000200</v>
      </c>
      <c r="D103" s="69" t="s">
        <v>8664</v>
      </c>
      <c r="E103" s="68">
        <v>106</v>
      </c>
      <c r="F103" s="68">
        <v>981</v>
      </c>
      <c r="G103" s="67">
        <v>0.10805300713557595</v>
      </c>
      <c r="H103" s="66"/>
      <c r="I103" s="56">
        <v>97</v>
      </c>
      <c r="J103" s="53">
        <v>969</v>
      </c>
      <c r="K103" s="55">
        <v>0.1001031991744066</v>
      </c>
      <c r="M103" s="65">
        <f t="shared" si="5"/>
        <v>-9</v>
      </c>
      <c r="N103" s="65">
        <f t="shared" si="6"/>
        <v>-12</v>
      </c>
      <c r="O103" s="64">
        <f t="shared" si="7"/>
        <v>-7.9498079611693417E-3</v>
      </c>
    </row>
    <row r="104" spans="1:15" x14ac:dyDescent="0.35">
      <c r="A104" s="70" t="s">
        <v>10307</v>
      </c>
      <c r="B104" s="70" t="s">
        <v>9520</v>
      </c>
      <c r="C104" t="str">
        <f t="shared" si="4"/>
        <v>0601608100200</v>
      </c>
      <c r="D104" s="69" t="s">
        <v>8656</v>
      </c>
      <c r="E104" s="68">
        <v>206</v>
      </c>
      <c r="F104" s="68">
        <v>1180</v>
      </c>
      <c r="G104" s="67">
        <v>0.17457627118644067</v>
      </c>
      <c r="H104" s="66"/>
      <c r="I104" s="56">
        <v>226</v>
      </c>
      <c r="J104" s="53">
        <v>1166</v>
      </c>
      <c r="K104" s="55">
        <v>0.19382504288164665</v>
      </c>
      <c r="M104" s="65">
        <f t="shared" si="5"/>
        <v>20</v>
      </c>
      <c r="N104" s="65">
        <f t="shared" si="6"/>
        <v>-14</v>
      </c>
      <c r="O104" s="64">
        <f t="shared" si="7"/>
        <v>1.9248771695205974E-2</v>
      </c>
    </row>
    <row r="105" spans="1:15" x14ac:dyDescent="0.35">
      <c r="A105" s="70" t="s">
        <v>10306</v>
      </c>
      <c r="B105" s="70" t="s">
        <v>9520</v>
      </c>
      <c r="C105" t="str">
        <f t="shared" si="4"/>
        <v>0601608300200</v>
      </c>
      <c r="D105" s="69" t="s">
        <v>8647</v>
      </c>
      <c r="E105" s="68">
        <v>392</v>
      </c>
      <c r="F105" s="68">
        <v>2428</v>
      </c>
      <c r="G105" s="67">
        <v>0.16144975288303129</v>
      </c>
      <c r="H105" s="66"/>
      <c r="I105" s="56">
        <v>358</v>
      </c>
      <c r="J105" s="53">
        <v>2400</v>
      </c>
      <c r="K105" s="55">
        <v>0.14916666666666667</v>
      </c>
      <c r="M105" s="65">
        <f t="shared" si="5"/>
        <v>-34</v>
      </c>
      <c r="N105" s="65">
        <f t="shared" si="6"/>
        <v>-28</v>
      </c>
      <c r="O105" s="64">
        <f t="shared" si="7"/>
        <v>-1.2283086216364619E-2</v>
      </c>
    </row>
    <row r="106" spans="1:15" x14ac:dyDescent="0.35">
      <c r="A106" s="70" t="s">
        <v>10305</v>
      </c>
      <c r="B106" s="70" t="s">
        <v>9520</v>
      </c>
      <c r="C106" t="str">
        <f t="shared" si="4"/>
        <v>0601608400200</v>
      </c>
      <c r="D106" s="69" t="s">
        <v>8639</v>
      </c>
      <c r="E106" s="68">
        <v>143</v>
      </c>
      <c r="F106" s="68">
        <v>1198</v>
      </c>
      <c r="G106" s="67">
        <v>0.11936560934891485</v>
      </c>
      <c r="H106" s="66"/>
      <c r="I106" s="56">
        <v>157</v>
      </c>
      <c r="J106" s="53">
        <v>1184</v>
      </c>
      <c r="K106" s="55">
        <v>0.13260135135135134</v>
      </c>
      <c r="M106" s="65">
        <f t="shared" si="5"/>
        <v>14</v>
      </c>
      <c r="N106" s="65">
        <f t="shared" si="6"/>
        <v>-14</v>
      </c>
      <c r="O106" s="64">
        <f t="shared" si="7"/>
        <v>1.323574200243649E-2</v>
      </c>
    </row>
    <row r="107" spans="1:15" x14ac:dyDescent="0.35">
      <c r="A107" s="70" t="s">
        <v>10304</v>
      </c>
      <c r="B107" s="70" t="s">
        <v>9520</v>
      </c>
      <c r="C107" t="str">
        <f t="shared" si="4"/>
        <v>0601608450200</v>
      </c>
      <c r="D107" s="69" t="s">
        <v>8631</v>
      </c>
      <c r="E107" s="68">
        <v>140</v>
      </c>
      <c r="F107" s="68">
        <v>590</v>
      </c>
      <c r="G107" s="67">
        <v>0.23728813559322035</v>
      </c>
      <c r="H107" s="66"/>
      <c r="I107" s="56">
        <v>153</v>
      </c>
      <c r="J107" s="53">
        <v>583</v>
      </c>
      <c r="K107" s="55">
        <v>0.26243567753001718</v>
      </c>
      <c r="M107" s="65">
        <f t="shared" si="5"/>
        <v>13</v>
      </c>
      <c r="N107" s="65">
        <f t="shared" si="6"/>
        <v>-7</v>
      </c>
      <c r="O107" s="64">
        <f t="shared" si="7"/>
        <v>2.514754193679683E-2</v>
      </c>
    </row>
    <row r="108" spans="1:15" x14ac:dyDescent="0.35">
      <c r="A108" s="70" t="s">
        <v>10303</v>
      </c>
      <c r="B108" s="70" t="s">
        <v>9520</v>
      </c>
      <c r="C108" t="str">
        <f t="shared" si="4"/>
        <v>0601608550200</v>
      </c>
      <c r="D108" s="69" t="s">
        <v>8623</v>
      </c>
      <c r="E108" s="68">
        <v>114</v>
      </c>
      <c r="F108" s="68">
        <v>651</v>
      </c>
      <c r="G108" s="67">
        <v>0.17511520737327188</v>
      </c>
      <c r="H108" s="66"/>
      <c r="I108" s="56">
        <v>103</v>
      </c>
      <c r="J108" s="53">
        <v>644</v>
      </c>
      <c r="K108" s="55">
        <v>0.15993788819875776</v>
      </c>
      <c r="M108" s="65">
        <f t="shared" si="5"/>
        <v>-11</v>
      </c>
      <c r="N108" s="65">
        <f t="shared" si="6"/>
        <v>-7</v>
      </c>
      <c r="O108" s="64">
        <f t="shared" si="7"/>
        <v>-1.517731917451412E-2</v>
      </c>
    </row>
    <row r="109" spans="1:15" x14ac:dyDescent="0.35">
      <c r="A109" s="70" t="s">
        <v>10302</v>
      </c>
      <c r="B109" s="70" t="s">
        <v>9520</v>
      </c>
      <c r="C109" t="str">
        <f t="shared" si="4"/>
        <v>0601608600200</v>
      </c>
      <c r="D109" s="69" t="s">
        <v>8614</v>
      </c>
      <c r="E109" s="68">
        <v>72</v>
      </c>
      <c r="F109" s="68">
        <v>465</v>
      </c>
      <c r="G109" s="67">
        <v>0.15483870967741936</v>
      </c>
      <c r="H109" s="66"/>
      <c r="I109" s="56">
        <v>80</v>
      </c>
      <c r="J109" s="53">
        <v>459</v>
      </c>
      <c r="K109" s="55">
        <v>0.17429193899782136</v>
      </c>
      <c r="M109" s="65">
        <f t="shared" si="5"/>
        <v>8</v>
      </c>
      <c r="N109" s="65">
        <f t="shared" si="6"/>
        <v>-6</v>
      </c>
      <c r="O109" s="64">
        <f t="shared" si="7"/>
        <v>1.9453229320401999E-2</v>
      </c>
    </row>
    <row r="110" spans="1:15" x14ac:dyDescent="0.35">
      <c r="A110" s="70" t="s">
        <v>10301</v>
      </c>
      <c r="B110" s="70" t="s">
        <v>9520</v>
      </c>
      <c r="C110" t="str">
        <f t="shared" si="4"/>
        <v>0601608700200</v>
      </c>
      <c r="D110" s="69" t="s">
        <v>8605</v>
      </c>
      <c r="E110" s="68">
        <v>504</v>
      </c>
      <c r="F110" s="68">
        <v>2762</v>
      </c>
      <c r="G110" s="67">
        <v>0.18247646632874728</v>
      </c>
      <c r="H110" s="66"/>
      <c r="I110" s="56">
        <v>461</v>
      </c>
      <c r="J110" s="53">
        <v>2730</v>
      </c>
      <c r="K110" s="55">
        <v>0.16886446886446888</v>
      </c>
      <c r="M110" s="65">
        <f t="shared" si="5"/>
        <v>-43</v>
      </c>
      <c r="N110" s="65">
        <f t="shared" si="6"/>
        <v>-32</v>
      </c>
      <c r="O110" s="64">
        <f t="shared" si="7"/>
        <v>-1.3611997464278408E-2</v>
      </c>
    </row>
    <row r="111" spans="1:15" x14ac:dyDescent="0.35">
      <c r="A111" s="70" t="s">
        <v>10300</v>
      </c>
      <c r="B111" s="70" t="s">
        <v>9520</v>
      </c>
      <c r="C111" t="str">
        <f t="shared" si="4"/>
        <v>0601608800200</v>
      </c>
      <c r="D111" s="69" t="s">
        <v>8596</v>
      </c>
      <c r="E111" s="68">
        <v>659</v>
      </c>
      <c r="F111" s="68">
        <v>2805</v>
      </c>
      <c r="G111" s="67">
        <v>0.23493761140819963</v>
      </c>
      <c r="H111" s="66"/>
      <c r="I111" s="56">
        <v>616</v>
      </c>
      <c r="J111" s="53">
        <v>2773</v>
      </c>
      <c r="K111" s="55">
        <v>0.22214208438514244</v>
      </c>
      <c r="M111" s="65">
        <f t="shared" si="5"/>
        <v>-43</v>
      </c>
      <c r="N111" s="65">
        <f t="shared" si="6"/>
        <v>-32</v>
      </c>
      <c r="O111" s="64">
        <f t="shared" si="7"/>
        <v>-1.2795527023057196E-2</v>
      </c>
    </row>
    <row r="112" spans="1:15" x14ac:dyDescent="0.35">
      <c r="A112" s="70" t="s">
        <v>10299</v>
      </c>
      <c r="B112" s="70" t="s">
        <v>9520</v>
      </c>
      <c r="C112" t="str">
        <f t="shared" si="4"/>
        <v>0601608900200</v>
      </c>
      <c r="D112" s="69" t="s">
        <v>8587</v>
      </c>
      <c r="E112" s="68">
        <v>1336</v>
      </c>
      <c r="F112" s="68">
        <v>5659</v>
      </c>
      <c r="G112" s="67">
        <v>0.23608411380102493</v>
      </c>
      <c r="H112" s="66"/>
      <c r="I112" s="56">
        <v>1211</v>
      </c>
      <c r="J112" s="53">
        <v>5594</v>
      </c>
      <c r="K112" s="55">
        <v>0.21648194494100823</v>
      </c>
      <c r="M112" s="65">
        <f t="shared" si="5"/>
        <v>-125</v>
      </c>
      <c r="N112" s="65">
        <f t="shared" si="6"/>
        <v>-65</v>
      </c>
      <c r="O112" s="64">
        <f t="shared" si="7"/>
        <v>-1.96021688600167E-2</v>
      </c>
    </row>
    <row r="113" spans="1:15" x14ac:dyDescent="0.35">
      <c r="A113" s="70" t="s">
        <v>10298</v>
      </c>
      <c r="B113" s="70" t="s">
        <v>9520</v>
      </c>
      <c r="C113" t="str">
        <f t="shared" si="4"/>
        <v>0601609000200</v>
      </c>
      <c r="D113" s="69" t="s">
        <v>8578</v>
      </c>
      <c r="E113" s="68">
        <v>74</v>
      </c>
      <c r="F113" s="68">
        <v>1374</v>
      </c>
      <c r="G113" s="67">
        <v>5.3857350800582245E-2</v>
      </c>
      <c r="H113" s="66"/>
      <c r="I113" s="56">
        <v>67</v>
      </c>
      <c r="J113" s="53">
        <v>1358</v>
      </c>
      <c r="K113" s="55">
        <v>4.9337260677466861E-2</v>
      </c>
      <c r="M113" s="65">
        <f t="shared" si="5"/>
        <v>-7</v>
      </c>
      <c r="N113" s="65">
        <f t="shared" si="6"/>
        <v>-16</v>
      </c>
      <c r="O113" s="64">
        <f t="shared" si="7"/>
        <v>-4.5200901231153834E-3</v>
      </c>
    </row>
    <row r="114" spans="1:15" x14ac:dyDescent="0.35">
      <c r="A114" s="70" t="s">
        <v>10297</v>
      </c>
      <c r="B114" s="70" t="s">
        <v>9520</v>
      </c>
      <c r="C114" t="str">
        <f t="shared" si="4"/>
        <v>0601609100200</v>
      </c>
      <c r="D114" s="69" t="s">
        <v>8570</v>
      </c>
      <c r="E114" s="68">
        <v>140</v>
      </c>
      <c r="F114" s="68">
        <v>978</v>
      </c>
      <c r="G114" s="67">
        <v>0.14314928425357873</v>
      </c>
      <c r="H114" s="66"/>
      <c r="I114" s="56">
        <v>125</v>
      </c>
      <c r="J114" s="53">
        <v>967</v>
      </c>
      <c r="K114" s="55">
        <v>0.12926577042399173</v>
      </c>
      <c r="M114" s="65">
        <f t="shared" si="5"/>
        <v>-15</v>
      </c>
      <c r="N114" s="65">
        <f t="shared" si="6"/>
        <v>-11</v>
      </c>
      <c r="O114" s="64">
        <f t="shared" si="7"/>
        <v>-1.3883513829586996E-2</v>
      </c>
    </row>
    <row r="115" spans="1:15" x14ac:dyDescent="0.35">
      <c r="A115" s="70" t="s">
        <v>10296</v>
      </c>
      <c r="B115" s="70" t="s">
        <v>9520</v>
      </c>
      <c r="C115" t="str">
        <f t="shared" si="4"/>
        <v>0601609200200</v>
      </c>
      <c r="D115" s="69" t="s">
        <v>8562</v>
      </c>
      <c r="E115" s="68">
        <v>87</v>
      </c>
      <c r="F115" s="68">
        <v>478</v>
      </c>
      <c r="G115" s="67">
        <v>0.18200836820083682</v>
      </c>
      <c r="H115" s="66"/>
      <c r="I115" s="56">
        <v>79</v>
      </c>
      <c r="J115" s="53">
        <v>472</v>
      </c>
      <c r="K115" s="55">
        <v>0.1673728813559322</v>
      </c>
      <c r="M115" s="65">
        <f t="shared" si="5"/>
        <v>-8</v>
      </c>
      <c r="N115" s="65">
        <f t="shared" si="6"/>
        <v>-6</v>
      </c>
      <c r="O115" s="64">
        <f t="shared" si="7"/>
        <v>-1.4635486844904622E-2</v>
      </c>
    </row>
    <row r="116" spans="1:15" x14ac:dyDescent="0.35">
      <c r="A116" s="70" t="s">
        <v>10295</v>
      </c>
      <c r="B116" s="70" t="s">
        <v>9520</v>
      </c>
      <c r="C116" t="str">
        <f t="shared" si="4"/>
        <v>0601609250200</v>
      </c>
      <c r="D116" s="69" t="s">
        <v>8553</v>
      </c>
      <c r="E116" s="73">
        <v>131</v>
      </c>
      <c r="F116" s="73">
        <v>1437</v>
      </c>
      <c r="G116" s="72">
        <v>9.1162143354210162E-2</v>
      </c>
      <c r="H116" s="71"/>
      <c r="I116" s="56">
        <v>123</v>
      </c>
      <c r="J116" s="53">
        <v>1421</v>
      </c>
      <c r="K116" s="55">
        <v>8.6558761435608728E-2</v>
      </c>
      <c r="M116" s="65">
        <f t="shared" si="5"/>
        <v>-8</v>
      </c>
      <c r="N116" s="65">
        <f t="shared" si="6"/>
        <v>-16</v>
      </c>
      <c r="O116" s="64">
        <f t="shared" si="7"/>
        <v>-4.6033819186014346E-3</v>
      </c>
    </row>
    <row r="117" spans="1:15" x14ac:dyDescent="0.35">
      <c r="A117" s="70" t="s">
        <v>10294</v>
      </c>
      <c r="B117" s="70" t="s">
        <v>9520</v>
      </c>
      <c r="C117" t="str">
        <f t="shared" si="4"/>
        <v>0601609300200</v>
      </c>
      <c r="D117" s="69" t="s">
        <v>8544</v>
      </c>
      <c r="E117" s="68">
        <v>69</v>
      </c>
      <c r="F117" s="68">
        <v>499</v>
      </c>
      <c r="G117" s="67">
        <v>0.13827655310621242</v>
      </c>
      <c r="H117" s="66"/>
      <c r="I117" s="56">
        <v>77</v>
      </c>
      <c r="J117" s="53">
        <v>494</v>
      </c>
      <c r="K117" s="55">
        <v>0.15587044534412955</v>
      </c>
      <c r="M117" s="65">
        <f t="shared" si="5"/>
        <v>8</v>
      </c>
      <c r="N117" s="65">
        <f t="shared" si="6"/>
        <v>-5</v>
      </c>
      <c r="O117" s="64">
        <f t="shared" si="7"/>
        <v>1.759389223791713E-2</v>
      </c>
    </row>
    <row r="118" spans="1:15" x14ac:dyDescent="0.35">
      <c r="A118" s="70" t="s">
        <v>10293</v>
      </c>
      <c r="B118" s="70" t="s">
        <v>9520</v>
      </c>
      <c r="C118" t="str">
        <f t="shared" si="4"/>
        <v>0601609400200</v>
      </c>
      <c r="D118" s="69" t="s">
        <v>8537</v>
      </c>
      <c r="E118" s="68">
        <v>52</v>
      </c>
      <c r="F118" s="68">
        <v>475</v>
      </c>
      <c r="G118" s="67">
        <v>0.10947368421052632</v>
      </c>
      <c r="H118" s="66"/>
      <c r="I118" s="56">
        <v>50</v>
      </c>
      <c r="J118" s="53">
        <v>471</v>
      </c>
      <c r="K118" s="55">
        <v>0.10615711252653928</v>
      </c>
      <c r="M118" s="65">
        <f t="shared" si="5"/>
        <v>-2</v>
      </c>
      <c r="N118" s="65">
        <f t="shared" si="6"/>
        <v>-4</v>
      </c>
      <c r="O118" s="64">
        <f t="shared" si="7"/>
        <v>-3.3165716839870379E-3</v>
      </c>
    </row>
    <row r="119" spans="1:15" x14ac:dyDescent="0.35">
      <c r="A119" s="70" t="s">
        <v>10292</v>
      </c>
      <c r="B119" s="70" t="s">
        <v>9520</v>
      </c>
      <c r="C119" t="str">
        <f t="shared" si="4"/>
        <v>0601609500200</v>
      </c>
      <c r="D119" s="69" t="s">
        <v>8528</v>
      </c>
      <c r="E119" s="68">
        <v>100</v>
      </c>
      <c r="F119" s="68">
        <v>1098</v>
      </c>
      <c r="G119" s="67">
        <v>9.107468123861566E-2</v>
      </c>
      <c r="H119" s="66"/>
      <c r="I119" s="56">
        <v>54</v>
      </c>
      <c r="J119" s="53">
        <v>1085</v>
      </c>
      <c r="K119" s="55">
        <v>4.9769585253456219E-2</v>
      </c>
      <c r="M119" s="65">
        <f t="shared" si="5"/>
        <v>-46</v>
      </c>
      <c r="N119" s="65">
        <f t="shared" si="6"/>
        <v>-13</v>
      </c>
      <c r="O119" s="64">
        <f t="shared" si="7"/>
        <v>-4.130509598515944E-2</v>
      </c>
    </row>
    <row r="120" spans="1:15" x14ac:dyDescent="0.35">
      <c r="A120" s="70" t="s">
        <v>10291</v>
      </c>
      <c r="B120" s="70" t="s">
        <v>9520</v>
      </c>
      <c r="C120" t="str">
        <f t="shared" si="4"/>
        <v>0601609600200</v>
      </c>
      <c r="D120" s="69" t="s">
        <v>8521</v>
      </c>
      <c r="E120" s="68">
        <v>145</v>
      </c>
      <c r="F120" s="68">
        <v>1604</v>
      </c>
      <c r="G120" s="67">
        <v>9.039900249376559E-2</v>
      </c>
      <c r="H120" s="66"/>
      <c r="I120" s="56">
        <v>99</v>
      </c>
      <c r="J120" s="53">
        <v>1586</v>
      </c>
      <c r="K120" s="55">
        <v>6.2421185372005042E-2</v>
      </c>
      <c r="M120" s="65">
        <f t="shared" si="5"/>
        <v>-46</v>
      </c>
      <c r="N120" s="65">
        <f t="shared" si="6"/>
        <v>-18</v>
      </c>
      <c r="O120" s="64">
        <f t="shared" si="7"/>
        <v>-2.7977817121760548E-2</v>
      </c>
    </row>
    <row r="121" spans="1:15" x14ac:dyDescent="0.35">
      <c r="A121" s="70" t="s">
        <v>10290</v>
      </c>
      <c r="B121" s="70" t="s">
        <v>9520</v>
      </c>
      <c r="C121" t="str">
        <f t="shared" si="4"/>
        <v>0601609700200</v>
      </c>
      <c r="D121" s="69" t="s">
        <v>8513</v>
      </c>
      <c r="E121" s="68">
        <v>327</v>
      </c>
      <c r="F121" s="68">
        <v>5765</v>
      </c>
      <c r="G121" s="67">
        <v>5.6721595836947095E-2</v>
      </c>
      <c r="H121" s="66"/>
      <c r="I121" s="56">
        <v>268</v>
      </c>
      <c r="J121" s="53">
        <v>5699</v>
      </c>
      <c r="K121" s="55">
        <v>4.7025793998947185E-2</v>
      </c>
      <c r="M121" s="65">
        <f t="shared" si="5"/>
        <v>-59</v>
      </c>
      <c r="N121" s="65">
        <f t="shared" si="6"/>
        <v>-66</v>
      </c>
      <c r="O121" s="64">
        <f t="shared" si="7"/>
        <v>-9.6958018379999095E-3</v>
      </c>
    </row>
    <row r="122" spans="1:15" x14ac:dyDescent="0.35">
      <c r="A122" s="70" t="s">
        <v>10289</v>
      </c>
      <c r="B122" s="70" t="s">
        <v>9520</v>
      </c>
      <c r="C122" t="str">
        <f t="shared" si="4"/>
        <v>0601609800200</v>
      </c>
      <c r="D122" s="69" t="s">
        <v>8505</v>
      </c>
      <c r="E122" s="68">
        <v>653</v>
      </c>
      <c r="F122" s="68">
        <v>3388</v>
      </c>
      <c r="G122" s="67">
        <v>0.19273907910271545</v>
      </c>
      <c r="H122" s="66"/>
      <c r="I122" s="56">
        <v>614</v>
      </c>
      <c r="J122" s="53">
        <v>3349</v>
      </c>
      <c r="K122" s="55">
        <v>0.18333830994326664</v>
      </c>
      <c r="M122" s="65">
        <f t="shared" si="5"/>
        <v>-39</v>
      </c>
      <c r="N122" s="65">
        <f t="shared" si="6"/>
        <v>-39</v>
      </c>
      <c r="O122" s="64">
        <f t="shared" si="7"/>
        <v>-9.4007691594488185E-3</v>
      </c>
    </row>
    <row r="123" spans="1:15" x14ac:dyDescent="0.35">
      <c r="A123" s="70" t="s">
        <v>10288</v>
      </c>
      <c r="B123" s="70" t="s">
        <v>9520</v>
      </c>
      <c r="C123" t="str">
        <f t="shared" si="4"/>
        <v>0601609900200</v>
      </c>
      <c r="D123" s="69" t="s">
        <v>8497</v>
      </c>
      <c r="E123" s="68">
        <v>2780</v>
      </c>
      <c r="F123" s="68">
        <v>13052</v>
      </c>
      <c r="G123" s="67">
        <v>0.21299417713760344</v>
      </c>
      <c r="H123" s="66"/>
      <c r="I123" s="56">
        <v>2522</v>
      </c>
      <c r="J123" s="53">
        <v>12902</v>
      </c>
      <c r="K123" s="55">
        <v>0.19547356998914897</v>
      </c>
      <c r="M123" s="65">
        <f t="shared" si="5"/>
        <v>-258</v>
      </c>
      <c r="N123" s="65">
        <f t="shared" si="6"/>
        <v>-150</v>
      </c>
      <c r="O123" s="64">
        <f t="shared" si="7"/>
        <v>-1.7520607148454465E-2</v>
      </c>
    </row>
    <row r="124" spans="1:15" x14ac:dyDescent="0.35">
      <c r="A124" s="70" t="s">
        <v>10287</v>
      </c>
      <c r="B124" s="70" t="s">
        <v>9520</v>
      </c>
      <c r="C124" t="str">
        <f t="shared" si="4"/>
        <v>0601610000200</v>
      </c>
      <c r="D124" s="69" t="s">
        <v>8489</v>
      </c>
      <c r="E124" s="68">
        <v>604</v>
      </c>
      <c r="F124" s="68">
        <v>3745</v>
      </c>
      <c r="G124" s="67">
        <v>0.16128170894526034</v>
      </c>
      <c r="H124" s="66"/>
      <c r="I124" s="56">
        <v>533</v>
      </c>
      <c r="J124" s="53">
        <v>3700</v>
      </c>
      <c r="K124" s="55">
        <v>0.14405405405405405</v>
      </c>
      <c r="M124" s="65">
        <f t="shared" si="5"/>
        <v>-71</v>
      </c>
      <c r="N124" s="65">
        <f t="shared" si="6"/>
        <v>-45</v>
      </c>
      <c r="O124" s="64">
        <f t="shared" si="7"/>
        <v>-1.7227654891206284E-2</v>
      </c>
    </row>
    <row r="125" spans="1:15" x14ac:dyDescent="0.35">
      <c r="A125" s="70" t="s">
        <v>10286</v>
      </c>
      <c r="B125" s="70" t="s">
        <v>9520</v>
      </c>
      <c r="C125" t="str">
        <f t="shared" si="4"/>
        <v>0601610100200</v>
      </c>
      <c r="D125" s="69" t="s">
        <v>8481</v>
      </c>
      <c r="E125" s="73">
        <v>89</v>
      </c>
      <c r="F125" s="73">
        <v>1745</v>
      </c>
      <c r="G125" s="72">
        <v>5.1002865329512891E-2</v>
      </c>
      <c r="H125" s="71"/>
      <c r="I125" s="56">
        <v>83</v>
      </c>
      <c r="J125" s="53">
        <v>1725</v>
      </c>
      <c r="K125" s="55">
        <v>4.811594202898551E-2</v>
      </c>
      <c r="M125" s="65">
        <f t="shared" si="5"/>
        <v>-6</v>
      </c>
      <c r="N125" s="65">
        <f t="shared" si="6"/>
        <v>-20</v>
      </c>
      <c r="O125" s="64">
        <f t="shared" si="7"/>
        <v>-2.8869233005273803E-3</v>
      </c>
    </row>
    <row r="126" spans="1:15" x14ac:dyDescent="0.35">
      <c r="A126" s="70" t="s">
        <v>10285</v>
      </c>
      <c r="B126" s="70" t="s">
        <v>9520</v>
      </c>
      <c r="C126" t="str">
        <f t="shared" si="4"/>
        <v>0601610200200</v>
      </c>
      <c r="D126" s="69" t="s">
        <v>8473</v>
      </c>
      <c r="E126" s="68">
        <v>150</v>
      </c>
      <c r="F126" s="68">
        <v>3273</v>
      </c>
      <c r="G126" s="67">
        <v>4.5829514207149404E-2</v>
      </c>
      <c r="H126" s="66"/>
      <c r="I126" s="56">
        <v>142</v>
      </c>
      <c r="J126" s="53">
        <v>3234</v>
      </c>
      <c r="K126" s="55">
        <v>4.3908472479901053E-2</v>
      </c>
      <c r="M126" s="65">
        <f t="shared" si="5"/>
        <v>-8</v>
      </c>
      <c r="N126" s="65">
        <f t="shared" si="6"/>
        <v>-39</v>
      </c>
      <c r="O126" s="64">
        <f t="shared" si="7"/>
        <v>-1.9210417272483502E-3</v>
      </c>
    </row>
    <row r="127" spans="1:15" x14ac:dyDescent="0.35">
      <c r="A127" s="70" t="s">
        <v>10284</v>
      </c>
      <c r="B127" s="70" t="s">
        <v>9520</v>
      </c>
      <c r="C127" t="str">
        <f t="shared" si="4"/>
        <v>0601610300200</v>
      </c>
      <c r="D127" s="69" t="s">
        <v>8464</v>
      </c>
      <c r="E127" s="68">
        <v>385</v>
      </c>
      <c r="F127" s="68">
        <v>2400</v>
      </c>
      <c r="G127" s="67">
        <v>0.16041666666666668</v>
      </c>
      <c r="H127" s="66"/>
      <c r="I127" s="56">
        <v>358</v>
      </c>
      <c r="J127" s="53">
        <v>2372</v>
      </c>
      <c r="K127" s="55">
        <v>0.15092748735244518</v>
      </c>
      <c r="M127" s="65">
        <f t="shared" si="5"/>
        <v>-27</v>
      </c>
      <c r="N127" s="65">
        <f t="shared" si="6"/>
        <v>-28</v>
      </c>
      <c r="O127" s="64">
        <f t="shared" si="7"/>
        <v>-9.4891793142214964E-3</v>
      </c>
    </row>
    <row r="128" spans="1:15" x14ac:dyDescent="0.35">
      <c r="A128" s="70" t="s">
        <v>10283</v>
      </c>
      <c r="B128" s="70" t="s">
        <v>9520</v>
      </c>
      <c r="C128" t="str">
        <f t="shared" si="4"/>
        <v>0601610500200</v>
      </c>
      <c r="D128" s="69" t="s">
        <v>8454</v>
      </c>
      <c r="E128" s="68">
        <v>133</v>
      </c>
      <c r="F128" s="68">
        <v>1362</v>
      </c>
      <c r="G128" s="67">
        <v>9.7650513950073417E-2</v>
      </c>
      <c r="H128" s="66"/>
      <c r="I128" s="56">
        <v>121</v>
      </c>
      <c r="J128" s="53">
        <v>1347</v>
      </c>
      <c r="K128" s="55">
        <v>8.982925018559762E-2</v>
      </c>
      <c r="M128" s="65">
        <f t="shared" si="5"/>
        <v>-12</v>
      </c>
      <c r="N128" s="65">
        <f t="shared" si="6"/>
        <v>-15</v>
      </c>
      <c r="O128" s="64">
        <f t="shared" si="7"/>
        <v>-7.8212637644757971E-3</v>
      </c>
    </row>
    <row r="129" spans="1:15" x14ac:dyDescent="0.35">
      <c r="A129" s="70" t="s">
        <v>10282</v>
      </c>
      <c r="B129" s="70" t="s">
        <v>9520</v>
      </c>
      <c r="C129" t="str">
        <f t="shared" si="4"/>
        <v>0601610600200</v>
      </c>
      <c r="D129" s="69" t="s">
        <v>8446</v>
      </c>
      <c r="E129" s="68">
        <v>31</v>
      </c>
      <c r="F129" s="68">
        <v>977</v>
      </c>
      <c r="G129" s="67">
        <v>3.1729785056294778E-2</v>
      </c>
      <c r="H129" s="66"/>
      <c r="I129" s="56">
        <v>28</v>
      </c>
      <c r="J129" s="53">
        <v>966</v>
      </c>
      <c r="K129" s="55">
        <v>2.8985507246376812E-2</v>
      </c>
      <c r="M129" s="65">
        <f t="shared" si="5"/>
        <v>-3</v>
      </c>
      <c r="N129" s="65">
        <f t="shared" si="6"/>
        <v>-11</v>
      </c>
      <c r="O129" s="64">
        <f t="shared" si="7"/>
        <v>-2.7442778099179659E-3</v>
      </c>
    </row>
    <row r="130" spans="1:15" x14ac:dyDescent="0.35">
      <c r="A130" s="70" t="s">
        <v>10281</v>
      </c>
      <c r="B130" s="70" t="s">
        <v>9520</v>
      </c>
      <c r="C130" t="str">
        <f t="shared" si="4"/>
        <v>0601610700200</v>
      </c>
      <c r="D130" s="69" t="s">
        <v>8437</v>
      </c>
      <c r="E130" s="68">
        <v>40</v>
      </c>
      <c r="F130" s="68">
        <v>780</v>
      </c>
      <c r="G130" s="67">
        <v>5.128205128205128E-2</v>
      </c>
      <c r="H130" s="66"/>
      <c r="I130" s="56">
        <v>37</v>
      </c>
      <c r="J130" s="53">
        <v>771</v>
      </c>
      <c r="K130" s="55">
        <v>4.7989623865110249E-2</v>
      </c>
      <c r="M130" s="65">
        <f t="shared" si="5"/>
        <v>-3</v>
      </c>
      <c r="N130" s="65">
        <f t="shared" si="6"/>
        <v>-9</v>
      </c>
      <c r="O130" s="64">
        <f t="shared" si="7"/>
        <v>-3.2924274169410309E-3</v>
      </c>
    </row>
    <row r="131" spans="1:15" x14ac:dyDescent="0.35">
      <c r="A131" s="70" t="s">
        <v>10280</v>
      </c>
      <c r="B131" s="70" t="s">
        <v>9520</v>
      </c>
      <c r="C131" t="str">
        <f t="shared" si="4"/>
        <v>0601620001300</v>
      </c>
      <c r="D131" s="69" t="s">
        <v>8429</v>
      </c>
      <c r="E131" s="68">
        <v>130</v>
      </c>
      <c r="F131" s="68">
        <v>3323</v>
      </c>
      <c r="G131" s="67">
        <v>3.9121275955461929E-2</v>
      </c>
      <c r="H131" s="66"/>
      <c r="I131" s="56">
        <v>113</v>
      </c>
      <c r="J131" s="53">
        <v>3285</v>
      </c>
      <c r="K131" s="55">
        <v>3.439878234398782E-2</v>
      </c>
      <c r="M131" s="65">
        <f t="shared" si="5"/>
        <v>-17</v>
      </c>
      <c r="N131" s="65">
        <f t="shared" si="6"/>
        <v>-38</v>
      </c>
      <c r="O131" s="64">
        <f t="shared" si="7"/>
        <v>-4.7224936114741087E-3</v>
      </c>
    </row>
    <row r="132" spans="1:15" x14ac:dyDescent="0.35">
      <c r="A132" s="70" t="s">
        <v>10279</v>
      </c>
      <c r="B132" s="70" t="s">
        <v>9520</v>
      </c>
      <c r="C132" t="str">
        <f t="shared" si="4"/>
        <v>0601620101700</v>
      </c>
      <c r="D132" s="69" t="s">
        <v>8420</v>
      </c>
      <c r="E132" s="68">
        <v>1527</v>
      </c>
      <c r="F132" s="68">
        <v>9294</v>
      </c>
      <c r="G132" s="67">
        <v>0.16429954809554551</v>
      </c>
      <c r="H132" s="66"/>
      <c r="I132" s="56">
        <v>1399</v>
      </c>
      <c r="J132" s="53">
        <v>9188</v>
      </c>
      <c r="K132" s="55">
        <v>0.1522638223770135</v>
      </c>
      <c r="M132" s="65">
        <f t="shared" si="5"/>
        <v>-128</v>
      </c>
      <c r="N132" s="65">
        <f t="shared" si="6"/>
        <v>-106</v>
      </c>
      <c r="O132" s="64">
        <f t="shared" si="7"/>
        <v>-1.2035725718532009E-2</v>
      </c>
    </row>
    <row r="133" spans="1:15" x14ac:dyDescent="0.35">
      <c r="A133" s="70" t="s">
        <v>10278</v>
      </c>
      <c r="B133" s="70" t="s">
        <v>9520</v>
      </c>
      <c r="C133" t="str">
        <f t="shared" si="4"/>
        <v>0601620401700</v>
      </c>
      <c r="D133" s="69" t="s">
        <v>8410</v>
      </c>
      <c r="E133" s="68">
        <v>185</v>
      </c>
      <c r="F133" s="68">
        <v>4008</v>
      </c>
      <c r="G133" s="67">
        <v>4.6157684630738521E-2</v>
      </c>
      <c r="H133" s="66"/>
      <c r="I133" s="56">
        <v>181</v>
      </c>
      <c r="J133" s="53">
        <v>3962</v>
      </c>
      <c r="K133" s="55">
        <v>4.5683997980817771E-2</v>
      </c>
      <c r="M133" s="65">
        <f t="shared" si="5"/>
        <v>-4</v>
      </c>
      <c r="N133" s="65">
        <f t="shared" si="6"/>
        <v>-46</v>
      </c>
      <c r="O133" s="64">
        <f t="shared" si="7"/>
        <v>-4.736866499207501E-4</v>
      </c>
    </row>
    <row r="134" spans="1:15" x14ac:dyDescent="0.35">
      <c r="A134" s="70" t="s">
        <v>10277</v>
      </c>
      <c r="B134" s="70" t="s">
        <v>9520</v>
      </c>
      <c r="C134" t="str">
        <f t="shared" si="4"/>
        <v>0601620801700</v>
      </c>
      <c r="D134" s="69" t="s">
        <v>8402</v>
      </c>
      <c r="E134" s="68">
        <v>110</v>
      </c>
      <c r="F134" s="68">
        <v>1486</v>
      </c>
      <c r="G134" s="67">
        <v>7.4024226110363398E-2</v>
      </c>
      <c r="H134" s="66"/>
      <c r="I134" s="56">
        <v>69</v>
      </c>
      <c r="J134" s="53">
        <v>1469</v>
      </c>
      <c r="K134" s="55">
        <v>4.6970728386657591E-2</v>
      </c>
      <c r="M134" s="65">
        <f t="shared" si="5"/>
        <v>-41</v>
      </c>
      <c r="N134" s="65">
        <f t="shared" si="6"/>
        <v>-17</v>
      </c>
      <c r="O134" s="64">
        <f t="shared" si="7"/>
        <v>-2.7053497723705806E-2</v>
      </c>
    </row>
    <row r="135" spans="1:15" x14ac:dyDescent="0.35">
      <c r="A135" s="70" t="s">
        <v>10276</v>
      </c>
      <c r="B135" s="70" t="s">
        <v>9520</v>
      </c>
      <c r="C135" t="str">
        <f t="shared" si="4"/>
        <v>0601620901700</v>
      </c>
      <c r="D135" s="69" t="s">
        <v>8393</v>
      </c>
      <c r="E135" s="68">
        <v>1041</v>
      </c>
      <c r="F135" s="68">
        <v>6603</v>
      </c>
      <c r="G135" s="67">
        <v>0.15765561108587006</v>
      </c>
      <c r="H135" s="66"/>
      <c r="I135" s="56">
        <v>955</v>
      </c>
      <c r="J135" s="53">
        <v>6528</v>
      </c>
      <c r="K135" s="55">
        <v>0.14629289215686275</v>
      </c>
      <c r="M135" s="65">
        <f t="shared" si="5"/>
        <v>-86</v>
      </c>
      <c r="N135" s="65">
        <f t="shared" si="6"/>
        <v>-75</v>
      </c>
      <c r="O135" s="64">
        <f t="shared" si="7"/>
        <v>-1.1362718929007309E-2</v>
      </c>
    </row>
    <row r="136" spans="1:15" x14ac:dyDescent="0.35">
      <c r="A136" s="70" t="s">
        <v>10275</v>
      </c>
      <c r="B136" s="70" t="s">
        <v>9520</v>
      </c>
      <c r="C136" t="str">
        <f t="shared" si="4"/>
        <v>0601621201600</v>
      </c>
      <c r="D136" s="69" t="s">
        <v>8382</v>
      </c>
      <c r="E136" s="68">
        <v>412</v>
      </c>
      <c r="F136" s="68">
        <v>3317</v>
      </c>
      <c r="G136" s="67">
        <v>0.1242086222490202</v>
      </c>
      <c r="H136" s="66"/>
      <c r="I136" s="56">
        <v>380</v>
      </c>
      <c r="J136" s="53">
        <v>3279</v>
      </c>
      <c r="K136" s="55">
        <v>0.11588899054589814</v>
      </c>
      <c r="M136" s="65">
        <f t="shared" si="5"/>
        <v>-32</v>
      </c>
      <c r="N136" s="65">
        <f t="shared" si="6"/>
        <v>-38</v>
      </c>
      <c r="O136" s="64">
        <f t="shared" si="7"/>
        <v>-8.3196317031220546E-3</v>
      </c>
    </row>
    <row r="137" spans="1:15" x14ac:dyDescent="0.35">
      <c r="A137" s="70" t="s">
        <v>10274</v>
      </c>
      <c r="B137" s="70" t="s">
        <v>9520</v>
      </c>
      <c r="C137" t="str">
        <f t="shared" ref="C137:C200" si="8">CONCATENATE(A137,B137)</f>
        <v>0601623401600</v>
      </c>
      <c r="D137" s="69" t="s">
        <v>8373</v>
      </c>
      <c r="E137" s="68">
        <v>88</v>
      </c>
      <c r="F137" s="68">
        <v>889</v>
      </c>
      <c r="G137" s="67">
        <v>9.8987626546681667E-2</v>
      </c>
      <c r="H137" s="66"/>
      <c r="I137" s="56">
        <v>87</v>
      </c>
      <c r="J137" s="53">
        <v>879</v>
      </c>
      <c r="K137" s="55">
        <v>9.8976109215017066E-2</v>
      </c>
      <c r="M137" s="65">
        <f t="shared" ref="M137:M200" si="9">I137-E137</f>
        <v>-1</v>
      </c>
      <c r="N137" s="65">
        <f t="shared" ref="N137:N200" si="10">J137-F137</f>
        <v>-10</v>
      </c>
      <c r="O137" s="64">
        <f t="shared" ref="O137:O200" si="11">K137-G137</f>
        <v>-1.1517331664601116E-5</v>
      </c>
    </row>
    <row r="138" spans="1:15" x14ac:dyDescent="0.35">
      <c r="A138" s="70" t="s">
        <v>10273</v>
      </c>
      <c r="B138" s="70" t="s">
        <v>9520</v>
      </c>
      <c r="C138" t="str">
        <f t="shared" si="8"/>
        <v>0601640102600</v>
      </c>
      <c r="D138" s="69" t="s">
        <v>8364</v>
      </c>
      <c r="E138" s="68">
        <v>435</v>
      </c>
      <c r="F138" s="68">
        <v>3443</v>
      </c>
      <c r="G138" s="67">
        <v>0.12634330525704326</v>
      </c>
      <c r="H138" s="66"/>
      <c r="I138" s="56">
        <v>404</v>
      </c>
      <c r="J138" s="53">
        <v>3404</v>
      </c>
      <c r="K138" s="55">
        <v>0.11868390129259694</v>
      </c>
      <c r="M138" s="65">
        <f t="shared" si="9"/>
        <v>-31</v>
      </c>
      <c r="N138" s="65">
        <f t="shared" si="10"/>
        <v>-39</v>
      </c>
      <c r="O138" s="64">
        <f t="shared" si="11"/>
        <v>-7.6594039644463235E-3</v>
      </c>
    </row>
    <row r="139" spans="1:15" x14ac:dyDescent="0.35">
      <c r="A139" s="70" t="s">
        <v>10272</v>
      </c>
      <c r="B139" s="70" t="s">
        <v>9520</v>
      </c>
      <c r="C139" t="str">
        <f t="shared" si="8"/>
        <v>0701610400200</v>
      </c>
      <c r="D139" s="69" t="s">
        <v>8355</v>
      </c>
      <c r="E139" s="68">
        <v>387</v>
      </c>
      <c r="F139" s="68">
        <v>1614</v>
      </c>
      <c r="G139" s="67">
        <v>0.23977695167286245</v>
      </c>
      <c r="H139" s="66"/>
      <c r="I139" s="56">
        <v>350</v>
      </c>
      <c r="J139" s="53">
        <v>1596</v>
      </c>
      <c r="K139" s="55">
        <v>0.21929824561403508</v>
      </c>
      <c r="M139" s="65">
        <f t="shared" si="9"/>
        <v>-37</v>
      </c>
      <c r="N139" s="65">
        <f t="shared" si="10"/>
        <v>-18</v>
      </c>
      <c r="O139" s="64">
        <f t="shared" si="11"/>
        <v>-2.0478706058827373E-2</v>
      </c>
    </row>
    <row r="140" spans="1:15" x14ac:dyDescent="0.35">
      <c r="A140" s="70" t="s">
        <v>10271</v>
      </c>
      <c r="B140" s="70" t="s">
        <v>9520</v>
      </c>
      <c r="C140" t="str">
        <f t="shared" si="8"/>
        <v>0701610800200</v>
      </c>
      <c r="D140" s="69" t="s">
        <v>8348</v>
      </c>
      <c r="E140" s="73">
        <v>70</v>
      </c>
      <c r="F140" s="73">
        <v>349</v>
      </c>
      <c r="G140" s="72">
        <v>0.20057306590257878</v>
      </c>
      <c r="H140" s="71"/>
      <c r="I140" s="56">
        <v>67</v>
      </c>
      <c r="J140" s="53">
        <v>345</v>
      </c>
      <c r="K140" s="55">
        <v>0.19420289855072465</v>
      </c>
      <c r="M140" s="65">
        <f t="shared" si="9"/>
        <v>-3</v>
      </c>
      <c r="N140" s="65">
        <f t="shared" si="10"/>
        <v>-4</v>
      </c>
      <c r="O140" s="64">
        <f t="shared" si="11"/>
        <v>-6.3701673518541391E-3</v>
      </c>
    </row>
    <row r="141" spans="1:15" x14ac:dyDescent="0.35">
      <c r="A141" s="70" t="s">
        <v>10270</v>
      </c>
      <c r="B141" s="70" t="s">
        <v>9520</v>
      </c>
      <c r="C141" t="str">
        <f t="shared" si="8"/>
        <v>0701610900200</v>
      </c>
      <c r="D141" s="69" t="s">
        <v>8339</v>
      </c>
      <c r="E141" s="68">
        <v>712</v>
      </c>
      <c r="F141" s="68">
        <v>2749</v>
      </c>
      <c r="G141" s="67">
        <v>0.25900327391778827</v>
      </c>
      <c r="H141" s="66"/>
      <c r="I141" s="56">
        <v>689</v>
      </c>
      <c r="J141" s="53">
        <v>2718</v>
      </c>
      <c r="K141" s="55">
        <v>0.25349521707137601</v>
      </c>
      <c r="M141" s="65">
        <f t="shared" si="9"/>
        <v>-23</v>
      </c>
      <c r="N141" s="65">
        <f t="shared" si="10"/>
        <v>-31</v>
      </c>
      <c r="O141" s="64">
        <f t="shared" si="11"/>
        <v>-5.508056846412257E-3</v>
      </c>
    </row>
    <row r="142" spans="1:15" x14ac:dyDescent="0.35">
      <c r="A142" s="70" t="s">
        <v>10269</v>
      </c>
      <c r="B142" s="70" t="s">
        <v>9520</v>
      </c>
      <c r="C142" t="str">
        <f t="shared" si="8"/>
        <v>0701611000200</v>
      </c>
      <c r="D142" s="69" t="s">
        <v>8330</v>
      </c>
      <c r="E142" s="68">
        <v>64</v>
      </c>
      <c r="F142" s="68">
        <v>377</v>
      </c>
      <c r="G142" s="67">
        <v>0.16976127320954906</v>
      </c>
      <c r="H142" s="66"/>
      <c r="I142" s="56">
        <v>59</v>
      </c>
      <c r="J142" s="53">
        <v>373</v>
      </c>
      <c r="K142" s="55">
        <v>0.1581769436997319</v>
      </c>
      <c r="M142" s="65">
        <f t="shared" si="9"/>
        <v>-5</v>
      </c>
      <c r="N142" s="65">
        <f t="shared" si="10"/>
        <v>-4</v>
      </c>
      <c r="O142" s="64">
        <f t="shared" si="11"/>
        <v>-1.1584329509817165E-2</v>
      </c>
    </row>
    <row r="143" spans="1:15" x14ac:dyDescent="0.35">
      <c r="A143" s="70" t="s">
        <v>10268</v>
      </c>
      <c r="B143" s="70" t="s">
        <v>9520</v>
      </c>
      <c r="C143" t="str">
        <f t="shared" si="8"/>
        <v>0701611100200</v>
      </c>
      <c r="D143" s="69" t="s">
        <v>8322</v>
      </c>
      <c r="E143" s="68">
        <v>719</v>
      </c>
      <c r="F143" s="68">
        <v>3356</v>
      </c>
      <c r="G143" s="67">
        <v>0.21424314660309893</v>
      </c>
      <c r="H143" s="66"/>
      <c r="I143" s="56">
        <v>680</v>
      </c>
      <c r="J143" s="53">
        <v>3317</v>
      </c>
      <c r="K143" s="55">
        <v>0.20500452215857703</v>
      </c>
      <c r="M143" s="65">
        <f t="shared" si="9"/>
        <v>-39</v>
      </c>
      <c r="N143" s="65">
        <f t="shared" si="10"/>
        <v>-39</v>
      </c>
      <c r="O143" s="64">
        <f t="shared" si="11"/>
        <v>-9.2386244445218924E-3</v>
      </c>
    </row>
    <row r="144" spans="1:15" x14ac:dyDescent="0.35">
      <c r="A144" s="70" t="s">
        <v>10267</v>
      </c>
      <c r="B144" s="70" t="s">
        <v>9520</v>
      </c>
      <c r="C144" t="str">
        <f t="shared" si="8"/>
        <v>07016113A0200</v>
      </c>
      <c r="D144" s="69" t="s">
        <v>8314</v>
      </c>
      <c r="E144" s="68">
        <v>264</v>
      </c>
      <c r="F144" s="68">
        <v>3003</v>
      </c>
      <c r="G144" s="67">
        <v>8.7912087912087919E-2</v>
      </c>
      <c r="H144" s="66"/>
      <c r="I144" s="56">
        <v>233</v>
      </c>
      <c r="J144" s="53">
        <v>2975</v>
      </c>
      <c r="K144" s="55">
        <v>7.8319327731092431E-2</v>
      </c>
      <c r="M144" s="65">
        <f t="shared" si="9"/>
        <v>-31</v>
      </c>
      <c r="N144" s="65">
        <f t="shared" si="10"/>
        <v>-28</v>
      </c>
      <c r="O144" s="64">
        <f t="shared" si="11"/>
        <v>-9.5927601809954882E-3</v>
      </c>
    </row>
    <row r="145" spans="1:15" x14ac:dyDescent="0.35">
      <c r="A145" s="70" t="s">
        <v>10266</v>
      </c>
      <c r="B145" s="70" t="s">
        <v>9520</v>
      </c>
      <c r="C145" t="str">
        <f t="shared" si="8"/>
        <v>0701611700200</v>
      </c>
      <c r="D145" s="69" t="s">
        <v>8306</v>
      </c>
      <c r="E145" s="68">
        <v>630</v>
      </c>
      <c r="F145" s="68">
        <v>2770</v>
      </c>
      <c r="G145" s="67">
        <v>0.22743682310469315</v>
      </c>
      <c r="H145" s="66"/>
      <c r="I145" s="56">
        <v>624</v>
      </c>
      <c r="J145" s="53">
        <v>2739</v>
      </c>
      <c r="K145" s="55">
        <v>0.22782037239868566</v>
      </c>
      <c r="M145" s="65">
        <f t="shared" si="9"/>
        <v>-6</v>
      </c>
      <c r="N145" s="65">
        <f t="shared" si="10"/>
        <v>-31</v>
      </c>
      <c r="O145" s="64">
        <f t="shared" si="11"/>
        <v>3.8354929399250781E-4</v>
      </c>
    </row>
    <row r="146" spans="1:15" x14ac:dyDescent="0.35">
      <c r="A146" s="70" t="s">
        <v>10265</v>
      </c>
      <c r="B146" s="70" t="s">
        <v>9520</v>
      </c>
      <c r="C146" t="str">
        <f t="shared" si="8"/>
        <v>0701611800400</v>
      </c>
      <c r="D146" s="69" t="s">
        <v>8298</v>
      </c>
      <c r="E146" s="68">
        <v>162</v>
      </c>
      <c r="F146" s="68">
        <v>1807</v>
      </c>
      <c r="G146" s="67">
        <v>8.9651355838406194E-2</v>
      </c>
      <c r="H146" s="66"/>
      <c r="I146" s="56">
        <v>151</v>
      </c>
      <c r="J146" s="53">
        <v>1786</v>
      </c>
      <c r="K146" s="55">
        <v>8.4546472564389699E-2</v>
      </c>
      <c r="M146" s="65">
        <f t="shared" si="9"/>
        <v>-11</v>
      </c>
      <c r="N146" s="65">
        <f t="shared" si="10"/>
        <v>-21</v>
      </c>
      <c r="O146" s="64">
        <f t="shared" si="11"/>
        <v>-5.1048832740164946E-3</v>
      </c>
    </row>
    <row r="147" spans="1:15" x14ac:dyDescent="0.35">
      <c r="A147" s="70" t="s">
        <v>10264</v>
      </c>
      <c r="B147" s="70" t="s">
        <v>9520</v>
      </c>
      <c r="C147" t="str">
        <f t="shared" si="8"/>
        <v>0701612200200</v>
      </c>
      <c r="D147" s="69" t="s">
        <v>8289</v>
      </c>
      <c r="E147" s="68">
        <v>568</v>
      </c>
      <c r="F147" s="68">
        <v>2253</v>
      </c>
      <c r="G147" s="67">
        <v>0.25210830004438528</v>
      </c>
      <c r="H147" s="66"/>
      <c r="I147" s="56">
        <v>554</v>
      </c>
      <c r="J147" s="53">
        <v>2228</v>
      </c>
      <c r="K147" s="55">
        <v>0.24865350089766608</v>
      </c>
      <c r="M147" s="65">
        <f t="shared" si="9"/>
        <v>-14</v>
      </c>
      <c r="N147" s="65">
        <f t="shared" si="10"/>
        <v>-25</v>
      </c>
      <c r="O147" s="64">
        <f t="shared" si="11"/>
        <v>-3.4547991467192007E-3</v>
      </c>
    </row>
    <row r="148" spans="1:15" x14ac:dyDescent="0.35">
      <c r="A148" s="70" t="s">
        <v>10263</v>
      </c>
      <c r="B148" s="70" t="s">
        <v>9520</v>
      </c>
      <c r="C148" t="str">
        <f t="shared" si="8"/>
        <v>0701612300200</v>
      </c>
      <c r="D148" s="69" t="s">
        <v>8281</v>
      </c>
      <c r="E148" s="68">
        <v>424</v>
      </c>
      <c r="F148" s="68">
        <v>3449</v>
      </c>
      <c r="G148" s="67">
        <v>0.12293418382139751</v>
      </c>
      <c r="H148" s="66"/>
      <c r="I148" s="56">
        <v>395</v>
      </c>
      <c r="J148" s="53">
        <v>3409</v>
      </c>
      <c r="K148" s="55">
        <v>0.11586975652684071</v>
      </c>
      <c r="M148" s="65">
        <f t="shared" si="9"/>
        <v>-29</v>
      </c>
      <c r="N148" s="65">
        <f t="shared" si="10"/>
        <v>-40</v>
      </c>
      <c r="O148" s="64">
        <f t="shared" si="11"/>
        <v>-7.0644272945567937E-3</v>
      </c>
    </row>
    <row r="149" spans="1:15" x14ac:dyDescent="0.35">
      <c r="A149" s="70" t="s">
        <v>10262</v>
      </c>
      <c r="B149" s="70" t="s">
        <v>9520</v>
      </c>
      <c r="C149" t="str">
        <f t="shared" si="8"/>
        <v>0701612400200</v>
      </c>
      <c r="D149" s="69" t="s">
        <v>8273</v>
      </c>
      <c r="E149" s="68">
        <v>235</v>
      </c>
      <c r="F149" s="68">
        <v>2267</v>
      </c>
      <c r="G149" s="67">
        <v>0.10366122629025143</v>
      </c>
      <c r="H149" s="66"/>
      <c r="I149" s="56">
        <v>195</v>
      </c>
      <c r="J149" s="53">
        <v>2241</v>
      </c>
      <c r="K149" s="55">
        <v>8.7014725568942436E-2</v>
      </c>
      <c r="M149" s="65">
        <f t="shared" si="9"/>
        <v>-40</v>
      </c>
      <c r="N149" s="65">
        <f t="shared" si="10"/>
        <v>-26</v>
      </c>
      <c r="O149" s="64">
        <f t="shared" si="11"/>
        <v>-1.6646500721308993E-2</v>
      </c>
    </row>
    <row r="150" spans="1:15" x14ac:dyDescent="0.35">
      <c r="A150" s="70" t="s">
        <v>10261</v>
      </c>
      <c r="B150" s="70" t="s">
        <v>9520</v>
      </c>
      <c r="C150" t="str">
        <f t="shared" si="8"/>
        <v>0701612500200</v>
      </c>
      <c r="D150" s="69" t="s">
        <v>8265</v>
      </c>
      <c r="E150" s="68">
        <v>105</v>
      </c>
      <c r="F150" s="68">
        <v>771</v>
      </c>
      <c r="G150" s="67">
        <v>0.13618677042801555</v>
      </c>
      <c r="H150" s="66"/>
      <c r="I150" s="56">
        <v>102</v>
      </c>
      <c r="J150" s="53">
        <v>762</v>
      </c>
      <c r="K150" s="55">
        <v>0.13385826771653545</v>
      </c>
      <c r="M150" s="65">
        <f t="shared" si="9"/>
        <v>-3</v>
      </c>
      <c r="N150" s="65">
        <f t="shared" si="10"/>
        <v>-9</v>
      </c>
      <c r="O150" s="64">
        <f t="shared" si="11"/>
        <v>-2.3285027114801071E-3</v>
      </c>
    </row>
    <row r="151" spans="1:15" x14ac:dyDescent="0.35">
      <c r="A151" s="70" t="s">
        <v>10260</v>
      </c>
      <c r="B151" s="70" t="s">
        <v>9520</v>
      </c>
      <c r="C151" t="str">
        <f t="shared" si="8"/>
        <v>0701612600200</v>
      </c>
      <c r="D151" s="69" t="s">
        <v>8257</v>
      </c>
      <c r="E151" s="68">
        <v>270</v>
      </c>
      <c r="F151" s="68">
        <v>1711</v>
      </c>
      <c r="G151" s="67">
        <v>0.15780245470485096</v>
      </c>
      <c r="H151" s="66"/>
      <c r="I151" s="56">
        <v>254</v>
      </c>
      <c r="J151" s="53">
        <v>1691</v>
      </c>
      <c r="K151" s="55">
        <v>0.15020697811945594</v>
      </c>
      <c r="M151" s="65">
        <f t="shared" si="9"/>
        <v>-16</v>
      </c>
      <c r="N151" s="65">
        <f t="shared" si="10"/>
        <v>-20</v>
      </c>
      <c r="O151" s="64">
        <f t="shared" si="11"/>
        <v>-7.5954765853950279E-3</v>
      </c>
    </row>
    <row r="152" spans="1:15" x14ac:dyDescent="0.35">
      <c r="A152" s="70" t="s">
        <v>10259</v>
      </c>
      <c r="B152" s="70" t="s">
        <v>9520</v>
      </c>
      <c r="C152" t="str">
        <f t="shared" si="8"/>
        <v>0701612700200</v>
      </c>
      <c r="D152" s="69" t="s">
        <v>8249</v>
      </c>
      <c r="E152" s="73">
        <v>241</v>
      </c>
      <c r="F152" s="73">
        <v>1036</v>
      </c>
      <c r="G152" s="72">
        <v>0.23262548262548263</v>
      </c>
      <c r="H152" s="71"/>
      <c r="I152" s="56">
        <v>240</v>
      </c>
      <c r="J152" s="53">
        <v>1024</v>
      </c>
      <c r="K152" s="55">
        <v>0.234375</v>
      </c>
      <c r="M152" s="65">
        <f t="shared" si="9"/>
        <v>-1</v>
      </c>
      <c r="N152" s="65">
        <f t="shared" si="10"/>
        <v>-12</v>
      </c>
      <c r="O152" s="64">
        <f t="shared" si="11"/>
        <v>1.7495173745173676E-3</v>
      </c>
    </row>
    <row r="153" spans="1:15" x14ac:dyDescent="0.35">
      <c r="A153" s="70" t="s">
        <v>10258</v>
      </c>
      <c r="B153" s="70" t="s">
        <v>9520</v>
      </c>
      <c r="C153" t="str">
        <f t="shared" si="8"/>
        <v>0701612750200</v>
      </c>
      <c r="D153" s="69" t="s">
        <v>8240</v>
      </c>
      <c r="E153" s="68">
        <v>410</v>
      </c>
      <c r="F153" s="68">
        <v>1289</v>
      </c>
      <c r="G153" s="67">
        <v>0.31807602792862683</v>
      </c>
      <c r="H153" s="66"/>
      <c r="I153" s="56">
        <v>409</v>
      </c>
      <c r="J153" s="53">
        <v>1274</v>
      </c>
      <c r="K153" s="55">
        <v>0.32103610675039246</v>
      </c>
      <c r="M153" s="65">
        <f t="shared" si="9"/>
        <v>-1</v>
      </c>
      <c r="N153" s="65">
        <f t="shared" si="10"/>
        <v>-15</v>
      </c>
      <c r="O153" s="64">
        <f t="shared" si="11"/>
        <v>2.9600788217656326E-3</v>
      </c>
    </row>
    <row r="154" spans="1:15" x14ac:dyDescent="0.35">
      <c r="A154" s="70" t="s">
        <v>10257</v>
      </c>
      <c r="B154" s="70" t="s">
        <v>9520</v>
      </c>
      <c r="C154" t="str">
        <f t="shared" si="8"/>
        <v>0701612800200</v>
      </c>
      <c r="D154" s="69" t="s">
        <v>8231</v>
      </c>
      <c r="E154" s="68">
        <v>100</v>
      </c>
      <c r="F154" s="68">
        <v>816</v>
      </c>
      <c r="G154" s="67">
        <v>0.12254901960784313</v>
      </c>
      <c r="H154" s="66"/>
      <c r="I154" s="56">
        <v>97</v>
      </c>
      <c r="J154" s="53">
        <v>807</v>
      </c>
      <c r="K154" s="55">
        <v>0.12019826517967781</v>
      </c>
      <c r="M154" s="65">
        <f t="shared" si="9"/>
        <v>-3</v>
      </c>
      <c r="N154" s="65">
        <f t="shared" si="10"/>
        <v>-9</v>
      </c>
      <c r="O154" s="64">
        <f t="shared" si="11"/>
        <v>-2.3507544281653192E-3</v>
      </c>
    </row>
    <row r="155" spans="1:15" x14ac:dyDescent="0.35">
      <c r="A155" s="70" t="s">
        <v>10256</v>
      </c>
      <c r="B155" s="70" t="s">
        <v>9520</v>
      </c>
      <c r="C155" t="str">
        <f t="shared" si="8"/>
        <v>0701613000200</v>
      </c>
      <c r="D155" s="69" t="s">
        <v>8224</v>
      </c>
      <c r="E155" s="68">
        <v>717</v>
      </c>
      <c r="F155" s="68">
        <v>3547</v>
      </c>
      <c r="G155" s="67">
        <v>0.20214265576543558</v>
      </c>
      <c r="H155" s="66"/>
      <c r="I155" s="56">
        <v>685</v>
      </c>
      <c r="J155" s="53">
        <v>3507</v>
      </c>
      <c r="K155" s="55">
        <v>0.19532363843741088</v>
      </c>
      <c r="M155" s="65">
        <f t="shared" si="9"/>
        <v>-32</v>
      </c>
      <c r="N155" s="65">
        <f t="shared" si="10"/>
        <v>-40</v>
      </c>
      <c r="O155" s="64">
        <f t="shared" si="11"/>
        <v>-6.8190173280247013E-3</v>
      </c>
    </row>
    <row r="156" spans="1:15" x14ac:dyDescent="0.35">
      <c r="A156" s="70" t="s">
        <v>10255</v>
      </c>
      <c r="B156" s="70" t="s">
        <v>9520</v>
      </c>
      <c r="C156" t="str">
        <f t="shared" si="8"/>
        <v>0701613200200</v>
      </c>
      <c r="D156" s="69" t="s">
        <v>8216</v>
      </c>
      <c r="E156" s="68">
        <v>358</v>
      </c>
      <c r="F156" s="68">
        <v>1260</v>
      </c>
      <c r="G156" s="67">
        <v>0.28412698412698412</v>
      </c>
      <c r="H156" s="66"/>
      <c r="I156" s="56">
        <v>346</v>
      </c>
      <c r="J156" s="53">
        <v>1246</v>
      </c>
      <c r="K156" s="55">
        <v>0.27768860353130015</v>
      </c>
      <c r="M156" s="65">
        <f t="shared" si="9"/>
        <v>-12</v>
      </c>
      <c r="N156" s="65">
        <f t="shared" si="10"/>
        <v>-14</v>
      </c>
      <c r="O156" s="64">
        <f t="shared" si="11"/>
        <v>-6.4383805956839679E-3</v>
      </c>
    </row>
    <row r="157" spans="1:15" x14ac:dyDescent="0.35">
      <c r="A157" s="70" t="s">
        <v>10254</v>
      </c>
      <c r="B157" s="70" t="s">
        <v>9520</v>
      </c>
      <c r="C157" t="str">
        <f t="shared" si="8"/>
        <v>0701613300200</v>
      </c>
      <c r="D157" s="69" t="s">
        <v>8207</v>
      </c>
      <c r="E157" s="68">
        <v>136</v>
      </c>
      <c r="F157" s="68">
        <v>445</v>
      </c>
      <c r="G157" s="67">
        <v>0.30561797752808989</v>
      </c>
      <c r="H157" s="66"/>
      <c r="I157" s="56">
        <v>115</v>
      </c>
      <c r="J157" s="53">
        <v>440</v>
      </c>
      <c r="K157" s="55">
        <v>0.26136363636363635</v>
      </c>
      <c r="M157" s="65">
        <f t="shared" si="9"/>
        <v>-21</v>
      </c>
      <c r="N157" s="65">
        <f t="shared" si="10"/>
        <v>-5</v>
      </c>
      <c r="O157" s="64">
        <f t="shared" si="11"/>
        <v>-4.4254341164453537E-2</v>
      </c>
    </row>
    <row r="158" spans="1:15" x14ac:dyDescent="0.35">
      <c r="A158" s="70" t="s">
        <v>10253</v>
      </c>
      <c r="B158" s="70" t="s">
        <v>9520</v>
      </c>
      <c r="C158" t="str">
        <f t="shared" si="8"/>
        <v>0701613500200</v>
      </c>
      <c r="D158" s="69" t="s">
        <v>8199</v>
      </c>
      <c r="E158" s="68">
        <v>502</v>
      </c>
      <c r="F158" s="68">
        <v>5789</v>
      </c>
      <c r="G158" s="67">
        <v>8.6716185869752979E-2</v>
      </c>
      <c r="H158" s="66"/>
      <c r="I158" s="56">
        <v>542</v>
      </c>
      <c r="J158" s="53">
        <v>5724</v>
      </c>
      <c r="K158" s="55">
        <v>9.4689028651292806E-2</v>
      </c>
      <c r="M158" s="65">
        <f t="shared" si="9"/>
        <v>40</v>
      </c>
      <c r="N158" s="65">
        <f t="shared" si="10"/>
        <v>-65</v>
      </c>
      <c r="O158" s="64">
        <f t="shared" si="11"/>
        <v>7.9728427815398267E-3</v>
      </c>
    </row>
    <row r="159" spans="1:15" x14ac:dyDescent="0.35">
      <c r="A159" s="70" t="s">
        <v>10252</v>
      </c>
      <c r="B159" s="70" t="s">
        <v>9520</v>
      </c>
      <c r="C159" t="str">
        <f t="shared" si="8"/>
        <v>0701614000200</v>
      </c>
      <c r="D159" s="69" t="s">
        <v>8193</v>
      </c>
      <c r="E159" s="68">
        <v>349</v>
      </c>
      <c r="F159" s="68">
        <v>3813</v>
      </c>
      <c r="G159" s="67">
        <v>9.1528979805927085E-2</v>
      </c>
      <c r="H159" s="66"/>
      <c r="I159" s="56">
        <v>360</v>
      </c>
      <c r="J159" s="53">
        <v>3769</v>
      </c>
      <c r="K159" s="55">
        <v>9.5516052003183874E-2</v>
      </c>
      <c r="M159" s="65">
        <f t="shared" si="9"/>
        <v>11</v>
      </c>
      <c r="N159" s="65">
        <f t="shared" si="10"/>
        <v>-44</v>
      </c>
      <c r="O159" s="64">
        <f t="shared" si="11"/>
        <v>3.9870721972567885E-3</v>
      </c>
    </row>
    <row r="160" spans="1:15" x14ac:dyDescent="0.35">
      <c r="A160" s="70" t="s">
        <v>10251</v>
      </c>
      <c r="B160" s="70" t="s">
        <v>9520</v>
      </c>
      <c r="C160" t="str">
        <f t="shared" si="8"/>
        <v>0701614200200</v>
      </c>
      <c r="D160" s="69" t="s">
        <v>8185</v>
      </c>
      <c r="E160" s="68">
        <v>214</v>
      </c>
      <c r="F160" s="68">
        <v>1656</v>
      </c>
      <c r="G160" s="67">
        <v>0.12922705314009661</v>
      </c>
      <c r="H160" s="66"/>
      <c r="I160" s="56">
        <v>209</v>
      </c>
      <c r="J160" s="53">
        <v>1637</v>
      </c>
      <c r="K160" s="55">
        <v>0.12767257177764202</v>
      </c>
      <c r="M160" s="65">
        <f t="shared" si="9"/>
        <v>-5</v>
      </c>
      <c r="N160" s="65">
        <f t="shared" si="10"/>
        <v>-19</v>
      </c>
      <c r="O160" s="64">
        <f t="shared" si="11"/>
        <v>-1.5544813624545906E-3</v>
      </c>
    </row>
    <row r="161" spans="1:15" x14ac:dyDescent="0.35">
      <c r="A161" s="70" t="s">
        <v>10250</v>
      </c>
      <c r="B161" s="70" t="s">
        <v>9520</v>
      </c>
      <c r="C161" t="str">
        <f t="shared" si="8"/>
        <v>0701614300200</v>
      </c>
      <c r="D161" s="69" t="s">
        <v>8177</v>
      </c>
      <c r="E161" s="68">
        <v>396</v>
      </c>
      <c r="F161" s="68">
        <v>1844</v>
      </c>
      <c r="G161" s="67">
        <v>0.21475054229934923</v>
      </c>
      <c r="H161" s="66"/>
      <c r="I161" s="56">
        <v>361</v>
      </c>
      <c r="J161" s="53">
        <v>1822</v>
      </c>
      <c r="K161" s="55">
        <v>0.19813391877058179</v>
      </c>
      <c r="M161" s="65">
        <f t="shared" si="9"/>
        <v>-35</v>
      </c>
      <c r="N161" s="65">
        <f t="shared" si="10"/>
        <v>-22</v>
      </c>
      <c r="O161" s="64">
        <f t="shared" si="11"/>
        <v>-1.6616623528767444E-2</v>
      </c>
    </row>
    <row r="162" spans="1:15" x14ac:dyDescent="0.35">
      <c r="A162" s="70" t="s">
        <v>10249</v>
      </c>
      <c r="B162" s="70" t="s">
        <v>9520</v>
      </c>
      <c r="C162" t="str">
        <f t="shared" si="8"/>
        <v>0701614350200</v>
      </c>
      <c r="D162" s="69" t="s">
        <v>8169</v>
      </c>
      <c r="E162" s="68">
        <v>436</v>
      </c>
      <c r="F162" s="68">
        <v>1749</v>
      </c>
      <c r="G162" s="67">
        <v>0.24928530588907946</v>
      </c>
      <c r="H162" s="66"/>
      <c r="I162" s="56">
        <v>400</v>
      </c>
      <c r="J162" s="53">
        <v>1729</v>
      </c>
      <c r="K162" s="55">
        <v>0.23134759976865241</v>
      </c>
      <c r="M162" s="65">
        <f t="shared" si="9"/>
        <v>-36</v>
      </c>
      <c r="N162" s="65">
        <f t="shared" si="10"/>
        <v>-20</v>
      </c>
      <c r="O162" s="64">
        <f t="shared" si="11"/>
        <v>-1.7937706120427055E-2</v>
      </c>
    </row>
    <row r="163" spans="1:15" x14ac:dyDescent="0.35">
      <c r="A163" s="70" t="s">
        <v>10248</v>
      </c>
      <c r="B163" s="70" t="s">
        <v>9520</v>
      </c>
      <c r="C163" t="str">
        <f t="shared" si="8"/>
        <v>0701614400200</v>
      </c>
      <c r="D163" s="69" t="s">
        <v>8160</v>
      </c>
      <c r="E163" s="68">
        <v>866</v>
      </c>
      <c r="F163" s="68">
        <v>2723</v>
      </c>
      <c r="G163" s="67">
        <v>0.31803158281307381</v>
      </c>
      <c r="H163" s="66"/>
      <c r="I163" s="56">
        <v>851</v>
      </c>
      <c r="J163" s="53">
        <v>2692</v>
      </c>
      <c r="K163" s="55">
        <v>0.31612184249628528</v>
      </c>
      <c r="M163" s="65">
        <f t="shared" si="9"/>
        <v>-15</v>
      </c>
      <c r="N163" s="65">
        <f t="shared" si="10"/>
        <v>-31</v>
      </c>
      <c r="O163" s="64">
        <f t="shared" si="11"/>
        <v>-1.909740316788533E-3</v>
      </c>
    </row>
    <row r="164" spans="1:15" x14ac:dyDescent="0.35">
      <c r="A164" s="70" t="s">
        <v>10247</v>
      </c>
      <c r="B164" s="70" t="s">
        <v>9520</v>
      </c>
      <c r="C164" t="str">
        <f t="shared" si="8"/>
        <v>0701614500200</v>
      </c>
      <c r="D164" s="69" t="s">
        <v>8153</v>
      </c>
      <c r="E164" s="68">
        <v>205</v>
      </c>
      <c r="F164" s="68">
        <v>1392</v>
      </c>
      <c r="G164" s="67">
        <v>0.14727011494252873</v>
      </c>
      <c r="H164" s="66"/>
      <c r="I164" s="56">
        <v>186</v>
      </c>
      <c r="J164" s="53">
        <v>1376</v>
      </c>
      <c r="K164" s="55">
        <v>0.13517441860465115</v>
      </c>
      <c r="M164" s="65">
        <f t="shared" si="9"/>
        <v>-19</v>
      </c>
      <c r="N164" s="65">
        <f t="shared" si="10"/>
        <v>-16</v>
      </c>
      <c r="O164" s="64">
        <f t="shared" si="11"/>
        <v>-1.2095696337877576E-2</v>
      </c>
    </row>
    <row r="165" spans="1:15" x14ac:dyDescent="0.35">
      <c r="A165" s="70" t="s">
        <v>10246</v>
      </c>
      <c r="B165" s="70" t="s">
        <v>9520</v>
      </c>
      <c r="C165" t="str">
        <f t="shared" si="8"/>
        <v>0701614600400</v>
      </c>
      <c r="D165" s="69" t="s">
        <v>10245</v>
      </c>
      <c r="E165" s="68">
        <v>301</v>
      </c>
      <c r="F165" s="68">
        <v>2443</v>
      </c>
      <c r="G165" s="67">
        <v>0.12320916905444126</v>
      </c>
      <c r="H165" s="66"/>
      <c r="I165" s="56">
        <v>286</v>
      </c>
      <c r="J165" s="53">
        <v>2415</v>
      </c>
      <c r="K165" s="55">
        <v>0.11842650103519668</v>
      </c>
      <c r="M165" s="65">
        <f t="shared" si="9"/>
        <v>-15</v>
      </c>
      <c r="N165" s="65">
        <f t="shared" si="10"/>
        <v>-28</v>
      </c>
      <c r="O165" s="64">
        <f t="shared" si="11"/>
        <v>-4.782668019244582E-3</v>
      </c>
    </row>
    <row r="166" spans="1:15" x14ac:dyDescent="0.35">
      <c r="A166" s="70" t="s">
        <v>10244</v>
      </c>
      <c r="B166" s="70" t="s">
        <v>9520</v>
      </c>
      <c r="C166" t="str">
        <f t="shared" si="8"/>
        <v>0701614700200</v>
      </c>
      <c r="D166" s="69" t="s">
        <v>8137</v>
      </c>
      <c r="E166" s="68">
        <v>685</v>
      </c>
      <c r="F166" s="68">
        <v>1550</v>
      </c>
      <c r="G166" s="67">
        <v>0.44193548387096776</v>
      </c>
      <c r="H166" s="66"/>
      <c r="I166" s="56">
        <v>620</v>
      </c>
      <c r="J166" s="53">
        <v>1532</v>
      </c>
      <c r="K166" s="55">
        <v>0.40469973890339428</v>
      </c>
      <c r="M166" s="65">
        <f t="shared" si="9"/>
        <v>-65</v>
      </c>
      <c r="N166" s="65">
        <f t="shared" si="10"/>
        <v>-18</v>
      </c>
      <c r="O166" s="64">
        <f t="shared" si="11"/>
        <v>-3.7235744967573481E-2</v>
      </c>
    </row>
    <row r="167" spans="1:15" x14ac:dyDescent="0.35">
      <c r="A167" s="70" t="s">
        <v>10243</v>
      </c>
      <c r="B167" s="70" t="s">
        <v>9520</v>
      </c>
      <c r="C167" t="str">
        <f t="shared" si="8"/>
        <v>0701614800200</v>
      </c>
      <c r="D167" s="69" t="s">
        <v>8129</v>
      </c>
      <c r="E167" s="68">
        <v>948</v>
      </c>
      <c r="F167" s="68">
        <v>2846</v>
      </c>
      <c r="G167" s="67">
        <v>0.33309908643710473</v>
      </c>
      <c r="H167" s="66"/>
      <c r="I167" s="56">
        <v>934</v>
      </c>
      <c r="J167" s="53">
        <v>2813</v>
      </c>
      <c r="K167" s="55">
        <v>0.33202986135798079</v>
      </c>
      <c r="M167" s="65">
        <f t="shared" si="9"/>
        <v>-14</v>
      </c>
      <c r="N167" s="65">
        <f t="shared" si="10"/>
        <v>-33</v>
      </c>
      <c r="O167" s="64">
        <f t="shared" si="11"/>
        <v>-1.0692250791239366E-3</v>
      </c>
    </row>
    <row r="168" spans="1:15" x14ac:dyDescent="0.35">
      <c r="A168" s="70" t="s">
        <v>10242</v>
      </c>
      <c r="B168" s="70" t="s">
        <v>9520</v>
      </c>
      <c r="C168" t="str">
        <f t="shared" si="8"/>
        <v>0701614900200</v>
      </c>
      <c r="D168" s="69" t="s">
        <v>8120</v>
      </c>
      <c r="E168" s="68">
        <v>996</v>
      </c>
      <c r="F168" s="68">
        <v>3405</v>
      </c>
      <c r="G168" s="67">
        <v>0.29251101321585904</v>
      </c>
      <c r="H168" s="66"/>
      <c r="I168" s="56">
        <v>955</v>
      </c>
      <c r="J168" s="53">
        <v>3366</v>
      </c>
      <c r="K168" s="55">
        <v>0.28371954842543079</v>
      </c>
      <c r="M168" s="65">
        <f t="shared" si="9"/>
        <v>-41</v>
      </c>
      <c r="N168" s="65">
        <f t="shared" si="10"/>
        <v>-39</v>
      </c>
      <c r="O168" s="64">
        <f t="shared" si="11"/>
        <v>-8.7914647904282495E-3</v>
      </c>
    </row>
    <row r="169" spans="1:15" x14ac:dyDescent="0.35">
      <c r="A169" s="70" t="s">
        <v>10241</v>
      </c>
      <c r="B169" s="70" t="s">
        <v>9520</v>
      </c>
      <c r="C169" t="str">
        <f t="shared" si="8"/>
        <v>0701615000200</v>
      </c>
      <c r="D169" s="69" t="s">
        <v>8112</v>
      </c>
      <c r="E169" s="68">
        <v>222</v>
      </c>
      <c r="F169" s="68">
        <v>1173</v>
      </c>
      <c r="G169" s="67">
        <v>0.18925831202046037</v>
      </c>
      <c r="H169" s="66"/>
      <c r="I169" s="56">
        <v>232</v>
      </c>
      <c r="J169" s="53">
        <v>1160</v>
      </c>
      <c r="K169" s="55">
        <v>0.2</v>
      </c>
      <c r="M169" s="65">
        <f t="shared" si="9"/>
        <v>10</v>
      </c>
      <c r="N169" s="65">
        <f t="shared" si="10"/>
        <v>-13</v>
      </c>
      <c r="O169" s="64">
        <f t="shared" si="11"/>
        <v>1.0741687979539644E-2</v>
      </c>
    </row>
    <row r="170" spans="1:15" x14ac:dyDescent="0.35">
      <c r="A170" s="70" t="s">
        <v>10240</v>
      </c>
      <c r="B170" s="70" t="s">
        <v>9520</v>
      </c>
      <c r="C170" t="str">
        <f t="shared" si="8"/>
        <v>0701615100200</v>
      </c>
      <c r="D170" s="69" t="s">
        <v>8104</v>
      </c>
      <c r="E170" s="68">
        <v>446</v>
      </c>
      <c r="F170" s="68">
        <v>1702</v>
      </c>
      <c r="G170" s="67">
        <v>0.26204465334900118</v>
      </c>
      <c r="H170" s="66"/>
      <c r="I170" s="56">
        <v>445</v>
      </c>
      <c r="J170" s="53">
        <v>1682</v>
      </c>
      <c r="K170" s="55">
        <v>0.26456599286563615</v>
      </c>
      <c r="M170" s="65">
        <f t="shared" si="9"/>
        <v>-1</v>
      </c>
      <c r="N170" s="65">
        <f t="shared" si="10"/>
        <v>-20</v>
      </c>
      <c r="O170" s="64">
        <f t="shared" si="11"/>
        <v>2.5213395166349684E-3</v>
      </c>
    </row>
    <row r="171" spans="1:15" x14ac:dyDescent="0.35">
      <c r="A171" s="70" t="s">
        <v>10239</v>
      </c>
      <c r="B171" s="70" t="s">
        <v>9520</v>
      </c>
      <c r="C171" t="str">
        <f t="shared" si="8"/>
        <v>0701615200200</v>
      </c>
      <c r="D171" s="69" t="s">
        <v>8096</v>
      </c>
      <c r="E171" s="68">
        <v>888</v>
      </c>
      <c r="F171" s="68">
        <v>2373</v>
      </c>
      <c r="G171" s="67">
        <v>0.37420986093552466</v>
      </c>
      <c r="H171" s="66"/>
      <c r="I171" s="56">
        <v>846</v>
      </c>
      <c r="J171" s="53">
        <v>2346</v>
      </c>
      <c r="K171" s="55">
        <v>0.36061381074168797</v>
      </c>
      <c r="M171" s="65">
        <f t="shared" si="9"/>
        <v>-42</v>
      </c>
      <c r="N171" s="65">
        <f t="shared" si="10"/>
        <v>-27</v>
      </c>
      <c r="O171" s="64">
        <f t="shared" si="11"/>
        <v>-1.3596050193836695E-2</v>
      </c>
    </row>
    <row r="172" spans="1:15" x14ac:dyDescent="0.35">
      <c r="A172" s="70" t="s">
        <v>10238</v>
      </c>
      <c r="B172" s="70" t="s">
        <v>9520</v>
      </c>
      <c r="C172" t="str">
        <f t="shared" si="8"/>
        <v>0701615250200</v>
      </c>
      <c r="D172" s="69" t="s">
        <v>8088</v>
      </c>
      <c r="E172" s="68">
        <v>390</v>
      </c>
      <c r="F172" s="68">
        <v>1135</v>
      </c>
      <c r="G172" s="67">
        <v>0.34361233480176212</v>
      </c>
      <c r="H172" s="66"/>
      <c r="I172" s="56">
        <v>375</v>
      </c>
      <c r="J172" s="53">
        <v>1122</v>
      </c>
      <c r="K172" s="55">
        <v>0.33422459893048129</v>
      </c>
      <c r="M172" s="65">
        <f t="shared" si="9"/>
        <v>-15</v>
      </c>
      <c r="N172" s="65">
        <f t="shared" si="10"/>
        <v>-13</v>
      </c>
      <c r="O172" s="64">
        <f t="shared" si="11"/>
        <v>-9.3877358712808334E-3</v>
      </c>
    </row>
    <row r="173" spans="1:15" x14ac:dyDescent="0.35">
      <c r="A173" s="70" t="s">
        <v>10237</v>
      </c>
      <c r="B173" s="70" t="s">
        <v>9520</v>
      </c>
      <c r="C173" t="str">
        <f t="shared" si="8"/>
        <v>0701615300200</v>
      </c>
      <c r="D173" s="69" t="s">
        <v>8079</v>
      </c>
      <c r="E173" s="68">
        <v>196</v>
      </c>
      <c r="F173" s="68">
        <v>1815</v>
      </c>
      <c r="G173" s="67">
        <v>0.10798898071625344</v>
      </c>
      <c r="H173" s="66"/>
      <c r="I173" s="56">
        <v>189</v>
      </c>
      <c r="J173" s="53">
        <v>1794</v>
      </c>
      <c r="K173" s="55">
        <v>0.10535117056856187</v>
      </c>
      <c r="M173" s="65">
        <f t="shared" si="9"/>
        <v>-7</v>
      </c>
      <c r="N173" s="65">
        <f t="shared" si="10"/>
        <v>-21</v>
      </c>
      <c r="O173" s="64">
        <f t="shared" si="11"/>
        <v>-2.6378101476915716E-3</v>
      </c>
    </row>
    <row r="174" spans="1:15" x14ac:dyDescent="0.35">
      <c r="A174" s="70" t="s">
        <v>10236</v>
      </c>
      <c r="B174" s="70" t="s">
        <v>9520</v>
      </c>
      <c r="C174" t="str">
        <f t="shared" si="8"/>
        <v>0701615400200</v>
      </c>
      <c r="D174" s="69" t="s">
        <v>8071</v>
      </c>
      <c r="E174" s="68">
        <v>47</v>
      </c>
      <c r="F174" s="68">
        <v>284</v>
      </c>
      <c r="G174" s="67">
        <v>0.16549295774647887</v>
      </c>
      <c r="H174" s="66"/>
      <c r="I174" s="56">
        <v>41</v>
      </c>
      <c r="J174" s="53">
        <v>281</v>
      </c>
      <c r="K174" s="55">
        <v>0.14590747330960854</v>
      </c>
      <c r="M174" s="65">
        <f t="shared" si="9"/>
        <v>-6</v>
      </c>
      <c r="N174" s="65">
        <f t="shared" si="10"/>
        <v>-3</v>
      </c>
      <c r="O174" s="64">
        <f t="shared" si="11"/>
        <v>-1.9585484436870332E-2</v>
      </c>
    </row>
    <row r="175" spans="1:15" x14ac:dyDescent="0.35">
      <c r="A175" s="70" t="s">
        <v>10235</v>
      </c>
      <c r="B175" s="70" t="s">
        <v>9520</v>
      </c>
      <c r="C175" t="str">
        <f t="shared" si="8"/>
        <v>0701615450200</v>
      </c>
      <c r="D175" s="69" t="s">
        <v>8062</v>
      </c>
      <c r="E175" s="68">
        <v>60</v>
      </c>
      <c r="F175" s="68">
        <v>203</v>
      </c>
      <c r="G175" s="67">
        <v>0.29556650246305421</v>
      </c>
      <c r="H175" s="66"/>
      <c r="I175" s="56">
        <v>52</v>
      </c>
      <c r="J175" s="53">
        <v>200</v>
      </c>
      <c r="K175" s="55">
        <v>0.26</v>
      </c>
      <c r="M175" s="65">
        <f t="shared" si="9"/>
        <v>-8</v>
      </c>
      <c r="N175" s="65">
        <f t="shared" si="10"/>
        <v>-3</v>
      </c>
      <c r="O175" s="64">
        <f t="shared" si="11"/>
        <v>-3.5566502463054206E-2</v>
      </c>
    </row>
    <row r="176" spans="1:15" x14ac:dyDescent="0.35">
      <c r="A176" s="70" t="s">
        <v>10234</v>
      </c>
      <c r="B176" s="70" t="s">
        <v>9520</v>
      </c>
      <c r="C176" t="str">
        <f t="shared" si="8"/>
        <v>0701615500200</v>
      </c>
      <c r="D176" s="69" t="s">
        <v>8053</v>
      </c>
      <c r="E176" s="68">
        <v>369</v>
      </c>
      <c r="F176" s="68">
        <v>1484</v>
      </c>
      <c r="G176" s="67">
        <v>0.2486522911051213</v>
      </c>
      <c r="H176" s="66"/>
      <c r="I176" s="56">
        <v>365</v>
      </c>
      <c r="J176" s="53">
        <v>1467</v>
      </c>
      <c r="K176" s="55">
        <v>0.24880708929788684</v>
      </c>
      <c r="M176" s="65">
        <f t="shared" si="9"/>
        <v>-4</v>
      </c>
      <c r="N176" s="65">
        <f t="shared" si="10"/>
        <v>-17</v>
      </c>
      <c r="O176" s="64">
        <f t="shared" si="11"/>
        <v>1.547981927655373E-4</v>
      </c>
    </row>
    <row r="177" spans="1:15" x14ac:dyDescent="0.35">
      <c r="A177" s="70" t="s">
        <v>10233</v>
      </c>
      <c r="B177" s="70" t="s">
        <v>9520</v>
      </c>
      <c r="C177" t="str">
        <f t="shared" si="8"/>
        <v>0701615600200</v>
      </c>
      <c r="D177" s="69" t="s">
        <v>8045</v>
      </c>
      <c r="E177" s="68">
        <v>350</v>
      </c>
      <c r="F177" s="68">
        <v>1018</v>
      </c>
      <c r="G177" s="67">
        <v>0.34381139489194501</v>
      </c>
      <c r="H177" s="66"/>
      <c r="I177" s="56">
        <v>322</v>
      </c>
      <c r="J177" s="53">
        <v>1006</v>
      </c>
      <c r="K177" s="55">
        <v>0.32007952286282304</v>
      </c>
      <c r="M177" s="65">
        <f t="shared" si="9"/>
        <v>-28</v>
      </c>
      <c r="N177" s="65">
        <f t="shared" si="10"/>
        <v>-12</v>
      </c>
      <c r="O177" s="64">
        <f t="shared" si="11"/>
        <v>-2.373187202912197E-2</v>
      </c>
    </row>
    <row r="178" spans="1:15" x14ac:dyDescent="0.35">
      <c r="A178" s="70" t="s">
        <v>10232</v>
      </c>
      <c r="B178" s="70" t="s">
        <v>9520</v>
      </c>
      <c r="C178" t="str">
        <f t="shared" si="8"/>
        <v>0701615700200</v>
      </c>
      <c r="D178" s="69" t="s">
        <v>8037</v>
      </c>
      <c r="E178" s="68">
        <v>268</v>
      </c>
      <c r="F178" s="68">
        <v>957</v>
      </c>
      <c r="G178" s="67">
        <v>0.28004179728317657</v>
      </c>
      <c r="H178" s="66"/>
      <c r="I178" s="56">
        <v>279</v>
      </c>
      <c r="J178" s="53">
        <v>946</v>
      </c>
      <c r="K178" s="55">
        <v>0.29492600422832982</v>
      </c>
      <c r="M178" s="65">
        <f t="shared" si="9"/>
        <v>11</v>
      </c>
      <c r="N178" s="65">
        <f t="shared" si="10"/>
        <v>-11</v>
      </c>
      <c r="O178" s="64">
        <f t="shared" si="11"/>
        <v>1.4884206945153244E-2</v>
      </c>
    </row>
    <row r="179" spans="1:15" x14ac:dyDescent="0.35">
      <c r="A179" s="70" t="s">
        <v>10231</v>
      </c>
      <c r="B179" s="70" t="s">
        <v>9520</v>
      </c>
      <c r="C179" t="str">
        <f t="shared" si="8"/>
        <v>0701615800200</v>
      </c>
      <c r="D179" s="69" t="s">
        <v>8029</v>
      </c>
      <c r="E179" s="68">
        <v>586</v>
      </c>
      <c r="F179" s="68">
        <v>2673</v>
      </c>
      <c r="G179" s="67">
        <v>0.21922933034044145</v>
      </c>
      <c r="H179" s="66"/>
      <c r="I179" s="56">
        <v>549</v>
      </c>
      <c r="J179" s="53">
        <v>2642</v>
      </c>
      <c r="K179" s="55">
        <v>0.20779712339137019</v>
      </c>
      <c r="M179" s="65">
        <f t="shared" si="9"/>
        <v>-37</v>
      </c>
      <c r="N179" s="65">
        <f t="shared" si="10"/>
        <v>-31</v>
      </c>
      <c r="O179" s="64">
        <f t="shared" si="11"/>
        <v>-1.1432206949071266E-2</v>
      </c>
    </row>
    <row r="180" spans="1:15" x14ac:dyDescent="0.35">
      <c r="A180" s="70" t="s">
        <v>10230</v>
      </c>
      <c r="B180" s="70" t="s">
        <v>9520</v>
      </c>
      <c r="C180" t="str">
        <f t="shared" si="8"/>
        <v>0701615900200</v>
      </c>
      <c r="D180" s="69" t="s">
        <v>8021</v>
      </c>
      <c r="E180" s="68">
        <v>436</v>
      </c>
      <c r="F180" s="68">
        <v>2129</v>
      </c>
      <c r="G180" s="67">
        <v>0.20479098168154064</v>
      </c>
      <c r="H180" s="66"/>
      <c r="I180" s="56">
        <v>396</v>
      </c>
      <c r="J180" s="53">
        <v>2105</v>
      </c>
      <c r="K180" s="55">
        <v>0.18812351543942993</v>
      </c>
      <c r="M180" s="65">
        <f t="shared" si="9"/>
        <v>-40</v>
      </c>
      <c r="N180" s="65">
        <f t="shared" si="10"/>
        <v>-24</v>
      </c>
      <c r="O180" s="64">
        <f t="shared" si="11"/>
        <v>-1.6667466242110712E-2</v>
      </c>
    </row>
    <row r="181" spans="1:15" x14ac:dyDescent="0.35">
      <c r="A181" s="70" t="s">
        <v>10229</v>
      </c>
      <c r="B181" s="70" t="s">
        <v>9520</v>
      </c>
      <c r="C181" t="str">
        <f t="shared" si="8"/>
        <v>0701616000200</v>
      </c>
      <c r="D181" s="69" t="s">
        <v>8013</v>
      </c>
      <c r="E181" s="68">
        <v>413</v>
      </c>
      <c r="F181" s="68">
        <v>1587</v>
      </c>
      <c r="G181" s="67">
        <v>0.26023944549464401</v>
      </c>
      <c r="H181" s="66"/>
      <c r="I181" s="56">
        <v>439</v>
      </c>
      <c r="J181" s="53">
        <v>1569</v>
      </c>
      <c r="K181" s="55">
        <v>0.27979604843849587</v>
      </c>
      <c r="M181" s="65">
        <f t="shared" si="9"/>
        <v>26</v>
      </c>
      <c r="N181" s="65">
        <f t="shared" si="10"/>
        <v>-18</v>
      </c>
      <c r="O181" s="64">
        <f t="shared" si="11"/>
        <v>1.9556602943851864E-2</v>
      </c>
    </row>
    <row r="182" spans="1:15" x14ac:dyDescent="0.35">
      <c r="A182" s="70" t="s">
        <v>10228</v>
      </c>
      <c r="B182" s="70" t="s">
        <v>9520</v>
      </c>
      <c r="C182" t="str">
        <f t="shared" si="8"/>
        <v>0701616100200</v>
      </c>
      <c r="D182" s="69" t="s">
        <v>8006</v>
      </c>
      <c r="E182" s="68">
        <v>287</v>
      </c>
      <c r="F182" s="68">
        <v>2504</v>
      </c>
      <c r="G182" s="67">
        <v>0.11461661341853036</v>
      </c>
      <c r="H182" s="66"/>
      <c r="I182" s="56">
        <v>288</v>
      </c>
      <c r="J182" s="53">
        <v>2476</v>
      </c>
      <c r="K182" s="55">
        <v>0.11631663974151858</v>
      </c>
      <c r="M182" s="65">
        <f t="shared" si="9"/>
        <v>1</v>
      </c>
      <c r="N182" s="65">
        <f t="shared" si="10"/>
        <v>-28</v>
      </c>
      <c r="O182" s="64">
        <f t="shared" si="11"/>
        <v>1.7000263229882268E-3</v>
      </c>
    </row>
    <row r="183" spans="1:15" x14ac:dyDescent="0.35">
      <c r="A183" s="70" t="s">
        <v>10227</v>
      </c>
      <c r="B183" s="70" t="s">
        <v>9520</v>
      </c>
      <c r="C183" t="str">
        <f t="shared" si="8"/>
        <v>0701616200200</v>
      </c>
      <c r="D183" s="69" t="s">
        <v>7998</v>
      </c>
      <c r="E183" s="68">
        <v>583</v>
      </c>
      <c r="F183" s="68">
        <v>3155</v>
      </c>
      <c r="G183" s="67">
        <v>0.18478605388272584</v>
      </c>
      <c r="H183" s="66"/>
      <c r="I183" s="56">
        <v>598</v>
      </c>
      <c r="J183" s="53">
        <v>3119</v>
      </c>
      <c r="K183" s="55">
        <v>0.19172811798653414</v>
      </c>
      <c r="M183" s="65">
        <f t="shared" si="9"/>
        <v>15</v>
      </c>
      <c r="N183" s="65">
        <f t="shared" si="10"/>
        <v>-36</v>
      </c>
      <c r="O183" s="64">
        <f t="shared" si="11"/>
        <v>6.9420641038082931E-3</v>
      </c>
    </row>
    <row r="184" spans="1:15" x14ac:dyDescent="0.35">
      <c r="A184" s="70" t="s">
        <v>10226</v>
      </c>
      <c r="B184" s="70" t="s">
        <v>9520</v>
      </c>
      <c r="C184" t="str">
        <f t="shared" si="8"/>
        <v>0701616300200</v>
      </c>
      <c r="D184" s="69" t="s">
        <v>7995</v>
      </c>
      <c r="E184" s="68">
        <v>530</v>
      </c>
      <c r="F184" s="68">
        <v>1794</v>
      </c>
      <c r="G184" s="67">
        <v>0.29542920847268672</v>
      </c>
      <c r="H184" s="66"/>
      <c r="I184" s="56">
        <v>507</v>
      </c>
      <c r="J184" s="53">
        <v>1774</v>
      </c>
      <c r="K184" s="55">
        <v>0.28579481397970685</v>
      </c>
      <c r="M184" s="65">
        <f t="shared" si="9"/>
        <v>-23</v>
      </c>
      <c r="N184" s="65">
        <f t="shared" si="10"/>
        <v>-20</v>
      </c>
      <c r="O184" s="64">
        <f t="shared" si="11"/>
        <v>-9.6343944929798697E-3</v>
      </c>
    </row>
    <row r="185" spans="1:15" x14ac:dyDescent="0.35">
      <c r="A185" s="70" t="s">
        <v>10225</v>
      </c>
      <c r="B185" s="70" t="s">
        <v>9520</v>
      </c>
      <c r="C185" t="str">
        <f t="shared" si="8"/>
        <v>0701616700200</v>
      </c>
      <c r="D185" s="69" t="s">
        <v>7988</v>
      </c>
      <c r="E185" s="68">
        <v>328</v>
      </c>
      <c r="F185" s="68">
        <v>1257</v>
      </c>
      <c r="G185" s="67">
        <v>0.26093874303898168</v>
      </c>
      <c r="H185" s="66"/>
      <c r="I185" s="56">
        <v>324</v>
      </c>
      <c r="J185" s="53">
        <v>1243</v>
      </c>
      <c r="K185" s="55">
        <v>0.26065969428801289</v>
      </c>
      <c r="M185" s="65">
        <f t="shared" si="9"/>
        <v>-4</v>
      </c>
      <c r="N185" s="65">
        <f t="shared" si="10"/>
        <v>-14</v>
      </c>
      <c r="O185" s="64">
        <f t="shared" si="11"/>
        <v>-2.7904875096879111E-4</v>
      </c>
    </row>
    <row r="186" spans="1:15" x14ac:dyDescent="0.35">
      <c r="A186" s="70" t="s">
        <v>10224</v>
      </c>
      <c r="B186" s="70" t="s">
        <v>9520</v>
      </c>
      <c r="C186" t="str">
        <f t="shared" si="8"/>
        <v>0701616800400</v>
      </c>
      <c r="D186" s="69" t="s">
        <v>7979</v>
      </c>
      <c r="E186" s="68">
        <v>500</v>
      </c>
      <c r="F186" s="68">
        <v>1630</v>
      </c>
      <c r="G186" s="67">
        <v>0.30674846625766872</v>
      </c>
      <c r="H186" s="66"/>
      <c r="I186" s="56">
        <v>581</v>
      </c>
      <c r="J186" s="53">
        <v>1611</v>
      </c>
      <c r="K186" s="55">
        <v>0.36064556176288021</v>
      </c>
      <c r="M186" s="65">
        <f t="shared" si="9"/>
        <v>81</v>
      </c>
      <c r="N186" s="65">
        <f t="shared" si="10"/>
        <v>-19</v>
      </c>
      <c r="O186" s="64">
        <f t="shared" si="11"/>
        <v>5.389709550521149E-2</v>
      </c>
    </row>
    <row r="187" spans="1:15" x14ac:dyDescent="0.35">
      <c r="A187" s="70" t="s">
        <v>10223</v>
      </c>
      <c r="B187" s="70" t="s">
        <v>9520</v>
      </c>
      <c r="C187" t="str">
        <f t="shared" si="8"/>
        <v>0701616900200</v>
      </c>
      <c r="D187" s="69" t="s">
        <v>7970</v>
      </c>
      <c r="E187" s="68">
        <v>183</v>
      </c>
      <c r="F187" s="68">
        <v>467</v>
      </c>
      <c r="G187" s="67">
        <v>0.39186295503211993</v>
      </c>
      <c r="H187" s="66"/>
      <c r="I187" s="56">
        <v>194</v>
      </c>
      <c r="J187" s="53">
        <v>462</v>
      </c>
      <c r="K187" s="55">
        <v>0.41991341991341991</v>
      </c>
      <c r="M187" s="65">
        <f t="shared" si="9"/>
        <v>11</v>
      </c>
      <c r="N187" s="65">
        <f t="shared" si="10"/>
        <v>-5</v>
      </c>
      <c r="O187" s="64">
        <f t="shared" si="11"/>
        <v>2.8050464881299975E-2</v>
      </c>
    </row>
    <row r="188" spans="1:15" x14ac:dyDescent="0.35">
      <c r="A188" s="70" t="s">
        <v>10222</v>
      </c>
      <c r="B188" s="70" t="s">
        <v>9520</v>
      </c>
      <c r="C188" t="str">
        <f t="shared" si="8"/>
        <v>0701617000200</v>
      </c>
      <c r="D188" s="69" t="s">
        <v>7962</v>
      </c>
      <c r="E188" s="68">
        <v>1126</v>
      </c>
      <c r="F188" s="68">
        <v>3366</v>
      </c>
      <c r="G188" s="67">
        <v>0.33452168746286393</v>
      </c>
      <c r="H188" s="66"/>
      <c r="I188" s="56">
        <v>1024</v>
      </c>
      <c r="J188" s="53">
        <v>3326</v>
      </c>
      <c r="K188" s="55">
        <v>0.30787733012627783</v>
      </c>
      <c r="M188" s="65">
        <f t="shared" si="9"/>
        <v>-102</v>
      </c>
      <c r="N188" s="65">
        <f t="shared" si="10"/>
        <v>-40</v>
      </c>
      <c r="O188" s="64">
        <f t="shared" si="11"/>
        <v>-2.66443573365861E-2</v>
      </c>
    </row>
    <row r="189" spans="1:15" x14ac:dyDescent="0.35">
      <c r="A189" s="70" t="s">
        <v>10221</v>
      </c>
      <c r="B189" s="70" t="s">
        <v>9520</v>
      </c>
      <c r="C189" t="str">
        <f t="shared" si="8"/>
        <v>0701617100200</v>
      </c>
      <c r="D189" s="69" t="s">
        <v>7954</v>
      </c>
      <c r="E189" s="68">
        <v>232</v>
      </c>
      <c r="F189" s="68">
        <v>1254</v>
      </c>
      <c r="G189" s="67">
        <v>0.1850079744816587</v>
      </c>
      <c r="H189" s="66"/>
      <c r="I189" s="56">
        <v>208</v>
      </c>
      <c r="J189" s="53">
        <v>1239</v>
      </c>
      <c r="K189" s="55">
        <v>0.1678773204196933</v>
      </c>
      <c r="M189" s="65">
        <f t="shared" si="9"/>
        <v>-24</v>
      </c>
      <c r="N189" s="65">
        <f t="shared" si="10"/>
        <v>-15</v>
      </c>
      <c r="O189" s="64">
        <f t="shared" si="11"/>
        <v>-1.71306540619654E-2</v>
      </c>
    </row>
    <row r="190" spans="1:15" x14ac:dyDescent="0.35">
      <c r="A190" s="70" t="s">
        <v>10220</v>
      </c>
      <c r="B190" s="70" t="s">
        <v>9520</v>
      </c>
      <c r="C190" t="str">
        <f t="shared" si="8"/>
        <v>0701617200200</v>
      </c>
      <c r="D190" s="69" t="s">
        <v>7946</v>
      </c>
      <c r="E190" s="68">
        <v>108</v>
      </c>
      <c r="F190" s="68">
        <v>420</v>
      </c>
      <c r="G190" s="67">
        <v>0.25714285714285712</v>
      </c>
      <c r="H190" s="66"/>
      <c r="I190" s="56">
        <v>111</v>
      </c>
      <c r="J190" s="53">
        <v>415</v>
      </c>
      <c r="K190" s="55">
        <v>0.26746987951807227</v>
      </c>
      <c r="M190" s="65">
        <f t="shared" si="9"/>
        <v>3</v>
      </c>
      <c r="N190" s="65">
        <f t="shared" si="10"/>
        <v>-5</v>
      </c>
      <c r="O190" s="64">
        <f t="shared" si="11"/>
        <v>1.0327022375215156E-2</v>
      </c>
    </row>
    <row r="191" spans="1:15" x14ac:dyDescent="0.35">
      <c r="A191" s="70" t="s">
        <v>10219</v>
      </c>
      <c r="B191" s="70" t="s">
        <v>9520</v>
      </c>
      <c r="C191" t="str">
        <f t="shared" si="8"/>
        <v>0701619400200</v>
      </c>
      <c r="D191" s="69" t="s">
        <v>7937</v>
      </c>
      <c r="E191" s="68">
        <v>291</v>
      </c>
      <c r="F191" s="68">
        <v>1549</v>
      </c>
      <c r="G191" s="67">
        <v>0.18786313750806971</v>
      </c>
      <c r="H191" s="66"/>
      <c r="I191" s="56">
        <v>299</v>
      </c>
      <c r="J191" s="53">
        <v>1525</v>
      </c>
      <c r="K191" s="55">
        <v>0.1960655737704918</v>
      </c>
      <c r="M191" s="65">
        <f t="shared" si="9"/>
        <v>8</v>
      </c>
      <c r="N191" s="65">
        <f t="shared" si="10"/>
        <v>-24</v>
      </c>
      <c r="O191" s="64">
        <f t="shared" si="11"/>
        <v>8.2024362624220915E-3</v>
      </c>
    </row>
    <row r="192" spans="1:15" x14ac:dyDescent="0.35">
      <c r="A192" s="70" t="s">
        <v>10218</v>
      </c>
      <c r="B192" s="70" t="s">
        <v>9520</v>
      </c>
      <c r="C192" t="str">
        <f t="shared" si="8"/>
        <v>0701620501700</v>
      </c>
      <c r="D192" s="69" t="s">
        <v>7928</v>
      </c>
      <c r="E192" s="68">
        <v>1660</v>
      </c>
      <c r="F192" s="68">
        <v>7842</v>
      </c>
      <c r="G192" s="67">
        <v>0.21168069370058659</v>
      </c>
      <c r="H192" s="66"/>
      <c r="I192" s="56">
        <v>1482</v>
      </c>
      <c r="J192" s="53">
        <v>7752</v>
      </c>
      <c r="K192" s="55">
        <v>0.19117647058823528</v>
      </c>
      <c r="M192" s="65">
        <f t="shared" si="9"/>
        <v>-178</v>
      </c>
      <c r="N192" s="65">
        <f t="shared" si="10"/>
        <v>-90</v>
      </c>
      <c r="O192" s="64">
        <f t="shared" si="11"/>
        <v>-2.0504223112351311E-2</v>
      </c>
    </row>
    <row r="193" spans="1:15" x14ac:dyDescent="0.35">
      <c r="A193" s="70" t="s">
        <v>10217</v>
      </c>
      <c r="B193" s="70" t="s">
        <v>9520</v>
      </c>
      <c r="C193" t="str">
        <f t="shared" si="8"/>
        <v>0701620601700</v>
      </c>
      <c r="D193" s="69" t="s">
        <v>7918</v>
      </c>
      <c r="E193" s="68">
        <v>1067</v>
      </c>
      <c r="F193" s="68">
        <v>4196</v>
      </c>
      <c r="G193" s="67">
        <v>0.25428979980934224</v>
      </c>
      <c r="H193" s="66"/>
      <c r="I193" s="56">
        <v>1129</v>
      </c>
      <c r="J193" s="53">
        <v>4153</v>
      </c>
      <c r="K193" s="55">
        <v>0.27185167348904404</v>
      </c>
      <c r="M193" s="65">
        <f t="shared" si="9"/>
        <v>62</v>
      </c>
      <c r="N193" s="65">
        <f t="shared" si="10"/>
        <v>-43</v>
      </c>
      <c r="O193" s="64">
        <f t="shared" si="11"/>
        <v>1.75618736797018E-2</v>
      </c>
    </row>
    <row r="194" spans="1:15" x14ac:dyDescent="0.35">
      <c r="A194" s="70" t="s">
        <v>10216</v>
      </c>
      <c r="B194" s="70" t="s">
        <v>9520</v>
      </c>
      <c r="C194" t="str">
        <f t="shared" si="8"/>
        <v>0701621001700</v>
      </c>
      <c r="D194" s="69" t="s">
        <v>7910</v>
      </c>
      <c r="E194" s="68">
        <v>117</v>
      </c>
      <c r="F194" s="68">
        <v>1558</v>
      </c>
      <c r="G194" s="67">
        <v>7.509627727856226E-2</v>
      </c>
      <c r="H194" s="66"/>
      <c r="I194" s="56">
        <v>91</v>
      </c>
      <c r="J194" s="53">
        <v>1538</v>
      </c>
      <c r="K194" s="55">
        <v>5.916775032509753E-2</v>
      </c>
      <c r="M194" s="65">
        <f t="shared" si="9"/>
        <v>-26</v>
      </c>
      <c r="N194" s="65">
        <f t="shared" si="10"/>
        <v>-20</v>
      </c>
      <c r="O194" s="64">
        <f t="shared" si="11"/>
        <v>-1.5928526953464729E-2</v>
      </c>
    </row>
    <row r="195" spans="1:15" x14ac:dyDescent="0.35">
      <c r="A195" s="70" t="s">
        <v>10215</v>
      </c>
      <c r="B195" s="70" t="s">
        <v>9520</v>
      </c>
      <c r="C195" t="str">
        <f t="shared" si="8"/>
        <v>0701621501700</v>
      </c>
      <c r="D195" s="69" t="s">
        <v>7901</v>
      </c>
      <c r="E195" s="68">
        <v>671</v>
      </c>
      <c r="F195" s="68">
        <v>4018</v>
      </c>
      <c r="G195" s="67">
        <v>0.16699850671976108</v>
      </c>
      <c r="H195" s="66"/>
      <c r="I195" s="56">
        <v>813</v>
      </c>
      <c r="J195" s="53">
        <v>3972</v>
      </c>
      <c r="K195" s="55">
        <v>0.20468277945619334</v>
      </c>
      <c r="M195" s="65">
        <f t="shared" si="9"/>
        <v>142</v>
      </c>
      <c r="N195" s="65">
        <f t="shared" si="10"/>
        <v>-46</v>
      </c>
      <c r="O195" s="64">
        <f t="shared" si="11"/>
        <v>3.7684272736432267E-2</v>
      </c>
    </row>
    <row r="196" spans="1:15" x14ac:dyDescent="0.35">
      <c r="A196" s="70" t="s">
        <v>10214</v>
      </c>
      <c r="B196" s="70" t="s">
        <v>9520</v>
      </c>
      <c r="C196" t="str">
        <f t="shared" si="8"/>
        <v>0701621701600</v>
      </c>
      <c r="D196" s="69" t="s">
        <v>7892</v>
      </c>
      <c r="E196" s="68">
        <v>394</v>
      </c>
      <c r="F196" s="68">
        <v>2000</v>
      </c>
      <c r="G196" s="67">
        <v>0.19700000000000001</v>
      </c>
      <c r="H196" s="66"/>
      <c r="I196" s="56">
        <v>370</v>
      </c>
      <c r="J196" s="53">
        <v>1977</v>
      </c>
      <c r="K196" s="55">
        <v>0.18715225088517956</v>
      </c>
      <c r="M196" s="65">
        <f t="shared" si="9"/>
        <v>-24</v>
      </c>
      <c r="N196" s="65">
        <f t="shared" si="10"/>
        <v>-23</v>
      </c>
      <c r="O196" s="64">
        <f t="shared" si="11"/>
        <v>-9.8477491148204477E-3</v>
      </c>
    </row>
    <row r="197" spans="1:15" x14ac:dyDescent="0.35">
      <c r="A197" s="70" t="s">
        <v>10213</v>
      </c>
      <c r="B197" s="70" t="s">
        <v>9520</v>
      </c>
      <c r="C197" t="str">
        <f t="shared" si="8"/>
        <v>0701621801600</v>
      </c>
      <c r="D197" s="69" t="s">
        <v>7883</v>
      </c>
      <c r="E197" s="68">
        <v>979</v>
      </c>
      <c r="F197" s="68">
        <v>6299</v>
      </c>
      <c r="G197" s="67">
        <v>0.15542149547547229</v>
      </c>
      <c r="H197" s="66"/>
      <c r="I197" s="56">
        <v>952</v>
      </c>
      <c r="J197" s="53">
        <v>6227</v>
      </c>
      <c r="K197" s="55">
        <v>0.15288260799743053</v>
      </c>
      <c r="M197" s="65">
        <f t="shared" si="9"/>
        <v>-27</v>
      </c>
      <c r="N197" s="65">
        <f t="shared" si="10"/>
        <v>-72</v>
      </c>
      <c r="O197" s="64">
        <f t="shared" si="11"/>
        <v>-2.5388874780417625E-3</v>
      </c>
    </row>
    <row r="198" spans="1:15" x14ac:dyDescent="0.35">
      <c r="A198" s="70" t="s">
        <v>10212</v>
      </c>
      <c r="B198" s="70" t="s">
        <v>9520</v>
      </c>
      <c r="C198" t="str">
        <f t="shared" si="8"/>
        <v>0701622001700</v>
      </c>
      <c r="D198" s="69" t="s">
        <v>7873</v>
      </c>
      <c r="E198" s="68">
        <v>325</v>
      </c>
      <c r="F198" s="68">
        <v>1939</v>
      </c>
      <c r="G198" s="67">
        <v>0.16761217122227953</v>
      </c>
      <c r="H198" s="66"/>
      <c r="I198" s="56">
        <v>303</v>
      </c>
      <c r="J198" s="53">
        <v>1917</v>
      </c>
      <c r="K198" s="55">
        <v>0.15805946791862285</v>
      </c>
      <c r="M198" s="65">
        <f t="shared" si="9"/>
        <v>-22</v>
      </c>
      <c r="N198" s="65">
        <f t="shared" si="10"/>
        <v>-22</v>
      </c>
      <c r="O198" s="64">
        <f t="shared" si="11"/>
        <v>-9.5527033036566789E-3</v>
      </c>
    </row>
    <row r="199" spans="1:15" x14ac:dyDescent="0.35">
      <c r="A199" s="70" t="s">
        <v>10211</v>
      </c>
      <c r="B199" s="70" t="s">
        <v>9520</v>
      </c>
      <c r="C199" t="str">
        <f t="shared" si="8"/>
        <v>0701622701700</v>
      </c>
      <c r="D199" s="69" t="s">
        <v>7863</v>
      </c>
      <c r="E199" s="68">
        <v>646</v>
      </c>
      <c r="F199" s="68">
        <v>4386</v>
      </c>
      <c r="G199" s="67">
        <v>0.14728682170542637</v>
      </c>
      <c r="H199" s="66"/>
      <c r="I199" s="56">
        <v>546</v>
      </c>
      <c r="J199" s="53">
        <v>3761</v>
      </c>
      <c r="K199" s="55">
        <v>0.14506457564575645</v>
      </c>
      <c r="M199" s="65">
        <f t="shared" si="9"/>
        <v>-100</v>
      </c>
      <c r="N199" s="65">
        <f t="shared" si="10"/>
        <v>-625</v>
      </c>
      <c r="O199" s="64">
        <f t="shared" si="11"/>
        <v>-2.2222460596699189E-3</v>
      </c>
    </row>
    <row r="200" spans="1:15" x14ac:dyDescent="0.35">
      <c r="A200" s="70" t="s">
        <v>10210</v>
      </c>
      <c r="B200" s="70" t="s">
        <v>9520</v>
      </c>
      <c r="C200" t="str">
        <f t="shared" si="8"/>
        <v>0701622801600</v>
      </c>
      <c r="D200" s="69" t="s">
        <v>7854</v>
      </c>
      <c r="E200" s="68">
        <v>795</v>
      </c>
      <c r="F200" s="68">
        <v>5593</v>
      </c>
      <c r="G200" s="67">
        <v>0.14214196316824601</v>
      </c>
      <c r="H200" s="66"/>
      <c r="I200" s="56">
        <v>759</v>
      </c>
      <c r="J200" s="53">
        <v>5528</v>
      </c>
      <c r="K200" s="55">
        <v>0.13730101302460201</v>
      </c>
      <c r="M200" s="65">
        <f t="shared" si="9"/>
        <v>-36</v>
      </c>
      <c r="N200" s="65">
        <f t="shared" si="10"/>
        <v>-65</v>
      </c>
      <c r="O200" s="64">
        <f t="shared" si="11"/>
        <v>-4.8409501436439961E-3</v>
      </c>
    </row>
    <row r="201" spans="1:15" x14ac:dyDescent="0.35">
      <c r="A201" s="70" t="s">
        <v>10209</v>
      </c>
      <c r="B201" s="70" t="s">
        <v>9520</v>
      </c>
      <c r="C201" t="str">
        <f t="shared" ref="C201:C263" si="12">CONCATENATE(A201,B201)</f>
        <v>0701622901600</v>
      </c>
      <c r="D201" s="69" t="s">
        <v>7843</v>
      </c>
      <c r="E201" s="68">
        <v>325</v>
      </c>
      <c r="F201" s="68">
        <v>2054</v>
      </c>
      <c r="G201" s="67">
        <v>0.15822784810126583</v>
      </c>
      <c r="H201" s="66"/>
      <c r="I201" s="56">
        <v>304</v>
      </c>
      <c r="J201" s="53">
        <v>2031</v>
      </c>
      <c r="K201" s="55">
        <v>0.14967996061053668</v>
      </c>
      <c r="M201" s="65">
        <f t="shared" ref="M201:M263" si="13">I201-E201</f>
        <v>-21</v>
      </c>
      <c r="N201" s="65">
        <f t="shared" ref="N201:N263" si="14">J201-F201</f>
        <v>-23</v>
      </c>
      <c r="O201" s="64">
        <f t="shared" ref="O201:O263" si="15">K201-G201</f>
        <v>-8.5478874907291558E-3</v>
      </c>
    </row>
    <row r="202" spans="1:15" x14ac:dyDescent="0.35">
      <c r="A202" s="70" t="s">
        <v>10208</v>
      </c>
      <c r="B202" s="70" t="s">
        <v>9520</v>
      </c>
      <c r="C202" t="str">
        <f t="shared" si="12"/>
        <v>0701623001300</v>
      </c>
      <c r="D202" s="69" t="s">
        <v>7834</v>
      </c>
      <c r="E202" s="68">
        <v>1084</v>
      </c>
      <c r="F202" s="68">
        <v>8777</v>
      </c>
      <c r="G202" s="67">
        <v>0.12350461433291557</v>
      </c>
      <c r="H202" s="66"/>
      <c r="I202" s="56">
        <v>1060</v>
      </c>
      <c r="J202" s="53">
        <v>8676</v>
      </c>
      <c r="K202" s="55">
        <v>0.12217611802674043</v>
      </c>
      <c r="M202" s="65">
        <f t="shared" si="13"/>
        <v>-24</v>
      </c>
      <c r="N202" s="65">
        <f t="shared" si="14"/>
        <v>-101</v>
      </c>
      <c r="O202" s="64">
        <f t="shared" si="15"/>
        <v>-1.3284963061751393E-3</v>
      </c>
    </row>
    <row r="203" spans="1:15" x14ac:dyDescent="0.35">
      <c r="A203" s="70" t="s">
        <v>10207</v>
      </c>
      <c r="B203" s="70" t="s">
        <v>9520</v>
      </c>
      <c r="C203" t="str">
        <f t="shared" si="12"/>
        <v>0701623101600</v>
      </c>
      <c r="D203" s="69" t="s">
        <v>7824</v>
      </c>
      <c r="E203" s="68">
        <v>85</v>
      </c>
      <c r="F203" s="68">
        <v>1253</v>
      </c>
      <c r="G203" s="67">
        <v>6.7837190742218681E-2</v>
      </c>
      <c r="H203" s="66"/>
      <c r="I203" s="56">
        <v>78</v>
      </c>
      <c r="J203" s="53">
        <v>1238</v>
      </c>
      <c r="K203" s="55">
        <v>6.3004846526655903E-2</v>
      </c>
      <c r="M203" s="65">
        <f t="shared" si="13"/>
        <v>-7</v>
      </c>
      <c r="N203" s="65">
        <f t="shared" si="14"/>
        <v>-15</v>
      </c>
      <c r="O203" s="64">
        <f t="shared" si="15"/>
        <v>-4.8323442155627783E-3</v>
      </c>
    </row>
    <row r="204" spans="1:15" x14ac:dyDescent="0.35">
      <c r="A204" s="70" t="s">
        <v>10206</v>
      </c>
      <c r="B204" s="70" t="s">
        <v>9520</v>
      </c>
      <c r="C204" t="str">
        <f t="shared" si="12"/>
        <v>0701623301600</v>
      </c>
      <c r="D204" s="69" t="s">
        <v>7816</v>
      </c>
      <c r="E204" s="68">
        <v>184</v>
      </c>
      <c r="F204" s="68">
        <v>2799</v>
      </c>
      <c r="G204" s="67">
        <v>6.573776348695963E-2</v>
      </c>
      <c r="H204" s="66"/>
      <c r="I204" s="56">
        <v>183</v>
      </c>
      <c r="J204" s="53">
        <v>2767</v>
      </c>
      <c r="K204" s="55">
        <v>6.6136610046982292E-2</v>
      </c>
      <c r="M204" s="65">
        <f t="shared" si="13"/>
        <v>-1</v>
      </c>
      <c r="N204" s="65">
        <f t="shared" si="14"/>
        <v>-32</v>
      </c>
      <c r="O204" s="64">
        <f t="shared" si="15"/>
        <v>3.988465600226615E-4</v>
      </c>
    </row>
    <row r="205" spans="1:15" x14ac:dyDescent="0.35">
      <c r="A205" s="70" t="s">
        <v>10205</v>
      </c>
      <c r="B205" s="70" t="s">
        <v>9520</v>
      </c>
      <c r="C205" t="str">
        <f t="shared" si="12"/>
        <v>0800830802600</v>
      </c>
      <c r="D205" s="69" t="s">
        <v>7803</v>
      </c>
      <c r="E205" s="68">
        <v>74</v>
      </c>
      <c r="F205" s="68">
        <v>576</v>
      </c>
      <c r="G205" s="67">
        <v>0.12847222222222221</v>
      </c>
      <c r="H205" s="66"/>
      <c r="I205" s="56">
        <v>78</v>
      </c>
      <c r="J205" s="53">
        <v>572</v>
      </c>
      <c r="K205" s="55">
        <v>0.13636363636363635</v>
      </c>
      <c r="M205" s="65">
        <f t="shared" si="13"/>
        <v>4</v>
      </c>
      <c r="N205" s="65">
        <f t="shared" si="14"/>
        <v>-4</v>
      </c>
      <c r="O205" s="64">
        <f t="shared" si="15"/>
        <v>7.8914141414141437E-3</v>
      </c>
    </row>
    <row r="206" spans="1:15" x14ac:dyDescent="0.35">
      <c r="A206" s="70" t="s">
        <v>10204</v>
      </c>
      <c r="B206" s="70" t="s">
        <v>9520</v>
      </c>
      <c r="C206" t="str">
        <f t="shared" si="12"/>
        <v>0800831402600</v>
      </c>
      <c r="D206" s="69" t="s">
        <v>7794</v>
      </c>
      <c r="E206" s="68">
        <v>205</v>
      </c>
      <c r="F206" s="68">
        <v>1113</v>
      </c>
      <c r="G206" s="67">
        <v>0.18418688230008984</v>
      </c>
      <c r="H206" s="66"/>
      <c r="I206" s="56">
        <v>197</v>
      </c>
      <c r="J206" s="53">
        <v>1106</v>
      </c>
      <c r="K206" s="55">
        <v>0.17811934900542495</v>
      </c>
      <c r="M206" s="65">
        <f t="shared" si="13"/>
        <v>-8</v>
      </c>
      <c r="N206" s="65">
        <f t="shared" si="14"/>
        <v>-7</v>
      </c>
      <c r="O206" s="64">
        <f t="shared" si="15"/>
        <v>-6.0675332946648897E-3</v>
      </c>
    </row>
    <row r="207" spans="1:15" x14ac:dyDescent="0.35">
      <c r="A207" s="70" t="s">
        <v>10203</v>
      </c>
      <c r="B207" s="70" t="s">
        <v>9520</v>
      </c>
      <c r="C207" t="str">
        <f t="shared" si="12"/>
        <v>0800839902600</v>
      </c>
      <c r="D207" s="69" t="s">
        <v>7785</v>
      </c>
      <c r="E207" s="68">
        <v>52</v>
      </c>
      <c r="F207" s="68">
        <v>443</v>
      </c>
      <c r="G207" s="67">
        <v>0.11738148984198646</v>
      </c>
      <c r="H207" s="66"/>
      <c r="I207" s="56">
        <v>52</v>
      </c>
      <c r="J207" s="53">
        <v>439</v>
      </c>
      <c r="K207" s="55">
        <v>0.11845102505694761</v>
      </c>
      <c r="M207" s="65">
        <f t="shared" si="13"/>
        <v>0</v>
      </c>
      <c r="N207" s="65">
        <f t="shared" si="14"/>
        <v>-4</v>
      </c>
      <c r="O207" s="64">
        <f t="shared" si="15"/>
        <v>1.0695352149611564E-3</v>
      </c>
    </row>
    <row r="208" spans="1:15" x14ac:dyDescent="0.35">
      <c r="A208" s="70" t="s">
        <v>10202</v>
      </c>
      <c r="B208" s="70" t="s">
        <v>9520</v>
      </c>
      <c r="C208" t="str">
        <f t="shared" si="12"/>
        <v>0804311902200</v>
      </c>
      <c r="D208" s="69" t="s">
        <v>7775</v>
      </c>
      <c r="E208" s="68">
        <v>63</v>
      </c>
      <c r="F208" s="68">
        <v>741</v>
      </c>
      <c r="G208" s="67">
        <v>8.5020242914979755E-2</v>
      </c>
      <c r="H208" s="66"/>
      <c r="I208" s="56">
        <v>73</v>
      </c>
      <c r="J208" s="53">
        <v>725</v>
      </c>
      <c r="K208" s="55">
        <v>0.10068965517241379</v>
      </c>
      <c r="M208" s="65">
        <f t="shared" si="13"/>
        <v>10</v>
      </c>
      <c r="N208" s="65">
        <f t="shared" si="14"/>
        <v>-16</v>
      </c>
      <c r="O208" s="64">
        <f t="shared" si="15"/>
        <v>1.566941225743404E-2</v>
      </c>
    </row>
    <row r="209" spans="1:15" x14ac:dyDescent="0.35">
      <c r="A209" s="70" t="s">
        <v>10201</v>
      </c>
      <c r="B209" s="70" t="s">
        <v>9520</v>
      </c>
      <c r="C209" t="str">
        <f t="shared" si="12"/>
        <v>0804312002200</v>
      </c>
      <c r="D209" s="69" t="s">
        <v>7766</v>
      </c>
      <c r="E209" s="68">
        <v>78</v>
      </c>
      <c r="F209" s="68">
        <v>783</v>
      </c>
      <c r="G209" s="67">
        <v>9.9616858237547887E-2</v>
      </c>
      <c r="H209" s="66"/>
      <c r="I209" s="56">
        <v>74</v>
      </c>
      <c r="J209" s="53">
        <v>766</v>
      </c>
      <c r="K209" s="55">
        <v>9.6605744125326368E-2</v>
      </c>
      <c r="M209" s="65">
        <f t="shared" si="13"/>
        <v>-4</v>
      </c>
      <c r="N209" s="65">
        <f t="shared" si="14"/>
        <v>-17</v>
      </c>
      <c r="O209" s="64">
        <f t="shared" si="15"/>
        <v>-3.011114112221519E-3</v>
      </c>
    </row>
    <row r="210" spans="1:15" x14ac:dyDescent="0.35">
      <c r="A210" s="70" t="s">
        <v>10200</v>
      </c>
      <c r="B210" s="70" t="s">
        <v>9520</v>
      </c>
      <c r="C210" t="str">
        <f t="shared" si="12"/>
        <v>0804320502600</v>
      </c>
      <c r="D210" s="69" t="s">
        <v>7757</v>
      </c>
      <c r="E210" s="68">
        <v>47</v>
      </c>
      <c r="F210" s="68">
        <v>387</v>
      </c>
      <c r="G210" s="67">
        <v>0.12144702842377261</v>
      </c>
      <c r="H210" s="66"/>
      <c r="I210" s="56">
        <v>32</v>
      </c>
      <c r="J210" s="53">
        <v>380</v>
      </c>
      <c r="K210" s="55">
        <v>8.4210526315789472E-2</v>
      </c>
      <c r="M210" s="65">
        <f t="shared" si="13"/>
        <v>-15</v>
      </c>
      <c r="N210" s="65">
        <f t="shared" si="14"/>
        <v>-7</v>
      </c>
      <c r="O210" s="64">
        <f t="shared" si="15"/>
        <v>-3.7236502107983141E-2</v>
      </c>
    </row>
    <row r="211" spans="1:15" x14ac:dyDescent="0.35">
      <c r="A211" s="70" t="s">
        <v>10199</v>
      </c>
      <c r="B211" s="70" t="s">
        <v>9520</v>
      </c>
      <c r="C211" t="str">
        <f t="shared" si="12"/>
        <v>0804320602600</v>
      </c>
      <c r="D211" s="69" t="s">
        <v>7749</v>
      </c>
      <c r="E211" s="68">
        <v>67</v>
      </c>
      <c r="F211" s="68">
        <v>529</v>
      </c>
      <c r="G211" s="67">
        <v>0.12665406427221171</v>
      </c>
      <c r="H211" s="66"/>
      <c r="I211" s="56">
        <v>62</v>
      </c>
      <c r="J211" s="53">
        <v>519</v>
      </c>
      <c r="K211" s="55">
        <v>0.11946050096339114</v>
      </c>
      <c r="M211" s="65">
        <f t="shared" si="13"/>
        <v>-5</v>
      </c>
      <c r="N211" s="65">
        <f t="shared" si="14"/>
        <v>-10</v>
      </c>
      <c r="O211" s="64">
        <f t="shared" si="15"/>
        <v>-7.1935633088205664E-3</v>
      </c>
    </row>
    <row r="212" spans="1:15" x14ac:dyDescent="0.35">
      <c r="A212" s="70" t="s">
        <v>10198</v>
      </c>
      <c r="B212" s="70" t="s">
        <v>9520</v>
      </c>
      <c r="C212" t="str">
        <f t="shared" si="12"/>
        <v>0804321002600</v>
      </c>
      <c r="D212" s="69" t="s">
        <v>7740</v>
      </c>
      <c r="E212" s="68">
        <v>56</v>
      </c>
      <c r="F212" s="68">
        <v>481</v>
      </c>
      <c r="G212" s="67">
        <v>0.11642411642411643</v>
      </c>
      <c r="H212" s="66"/>
      <c r="I212" s="56">
        <v>66</v>
      </c>
      <c r="J212" s="53">
        <v>475</v>
      </c>
      <c r="K212" s="55">
        <v>0.13894736842105262</v>
      </c>
      <c r="M212" s="65">
        <f t="shared" si="13"/>
        <v>10</v>
      </c>
      <c r="N212" s="65">
        <f t="shared" si="14"/>
        <v>-6</v>
      </c>
      <c r="O212" s="64">
        <f t="shared" si="15"/>
        <v>2.2523251996936194E-2</v>
      </c>
    </row>
    <row r="213" spans="1:15" x14ac:dyDescent="0.35">
      <c r="A213" s="70" t="s">
        <v>10197</v>
      </c>
      <c r="B213" s="70" t="s">
        <v>9520</v>
      </c>
      <c r="C213" t="str">
        <f t="shared" si="12"/>
        <v>0804321102600</v>
      </c>
      <c r="D213" s="69" t="s">
        <v>7731</v>
      </c>
      <c r="E213" s="68">
        <v>17</v>
      </c>
      <c r="F213" s="68">
        <v>187</v>
      </c>
      <c r="G213" s="67">
        <v>9.0909090909090912E-2</v>
      </c>
      <c r="H213" s="66"/>
      <c r="I213" s="56">
        <v>23</v>
      </c>
      <c r="J213" s="53">
        <v>184</v>
      </c>
      <c r="K213" s="55">
        <v>0.125</v>
      </c>
      <c r="M213" s="65">
        <f t="shared" si="13"/>
        <v>6</v>
      </c>
      <c r="N213" s="65">
        <f t="shared" si="14"/>
        <v>-3</v>
      </c>
      <c r="O213" s="64">
        <f t="shared" si="15"/>
        <v>3.4090909090909088E-2</v>
      </c>
    </row>
    <row r="214" spans="1:15" x14ac:dyDescent="0.35">
      <c r="A214" s="70" t="s">
        <v>10196</v>
      </c>
      <c r="B214" s="70" t="s">
        <v>9520</v>
      </c>
      <c r="C214" t="str">
        <f t="shared" si="12"/>
        <v>0808914502200</v>
      </c>
      <c r="D214" s="69" t="s">
        <v>7722</v>
      </c>
      <c r="E214" s="68">
        <v>992</v>
      </c>
      <c r="F214" s="68">
        <v>4404</v>
      </c>
      <c r="G214" s="67">
        <v>0.22524977293369663</v>
      </c>
      <c r="H214" s="66"/>
      <c r="I214" s="56">
        <v>812</v>
      </c>
      <c r="J214" s="53">
        <v>4306</v>
      </c>
      <c r="K214" s="55">
        <v>0.18857408267533673</v>
      </c>
      <c r="M214" s="65">
        <f t="shared" si="13"/>
        <v>-180</v>
      </c>
      <c r="N214" s="65">
        <f t="shared" si="14"/>
        <v>-98</v>
      </c>
      <c r="O214" s="64">
        <f t="shared" si="15"/>
        <v>-3.66756902583599E-2</v>
      </c>
    </row>
    <row r="215" spans="1:15" x14ac:dyDescent="0.35">
      <c r="A215" s="70" t="s">
        <v>10195</v>
      </c>
      <c r="B215" s="70" t="s">
        <v>9520</v>
      </c>
      <c r="C215" t="str">
        <f t="shared" si="12"/>
        <v>0808920002600</v>
      </c>
      <c r="D215" s="69" t="s">
        <v>7713</v>
      </c>
      <c r="E215" s="68">
        <v>66</v>
      </c>
      <c r="F215" s="68">
        <v>481</v>
      </c>
      <c r="G215" s="67">
        <v>0.13721413721413722</v>
      </c>
      <c r="H215" s="66"/>
      <c r="I215" s="56">
        <v>51</v>
      </c>
      <c r="J215" s="53">
        <v>471</v>
      </c>
      <c r="K215" s="55">
        <v>0.10828025477707007</v>
      </c>
      <c r="M215" s="65">
        <f t="shared" si="13"/>
        <v>-15</v>
      </c>
      <c r="N215" s="65">
        <f t="shared" si="14"/>
        <v>-10</v>
      </c>
      <c r="O215" s="64">
        <f t="shared" si="15"/>
        <v>-2.8933882437067154E-2</v>
      </c>
    </row>
    <row r="216" spans="1:15" x14ac:dyDescent="0.35">
      <c r="A216" s="70" t="s">
        <v>10194</v>
      </c>
      <c r="B216" s="70" t="s">
        <v>9520</v>
      </c>
      <c r="C216" t="str">
        <f t="shared" si="12"/>
        <v>0808920102600</v>
      </c>
      <c r="D216" s="69" t="s">
        <v>7703</v>
      </c>
      <c r="E216" s="68">
        <v>91</v>
      </c>
      <c r="F216" s="68">
        <v>802</v>
      </c>
      <c r="G216" s="67">
        <v>0.11346633416458853</v>
      </c>
      <c r="H216" s="66"/>
      <c r="I216" s="56">
        <v>68</v>
      </c>
      <c r="J216" s="53">
        <v>784</v>
      </c>
      <c r="K216" s="55">
        <v>8.673469387755102E-2</v>
      </c>
      <c r="M216" s="65">
        <f t="shared" si="13"/>
        <v>-23</v>
      </c>
      <c r="N216" s="65">
        <f t="shared" si="14"/>
        <v>-18</v>
      </c>
      <c r="O216" s="64">
        <f t="shared" si="15"/>
        <v>-2.6731640287037506E-2</v>
      </c>
    </row>
    <row r="217" spans="1:15" x14ac:dyDescent="0.35">
      <c r="A217" s="70" t="s">
        <v>10193</v>
      </c>
      <c r="B217" s="70" t="s">
        <v>9520</v>
      </c>
      <c r="C217" t="str">
        <f t="shared" si="12"/>
        <v>0808920202600</v>
      </c>
      <c r="D217" s="69" t="s">
        <v>7694</v>
      </c>
      <c r="E217" s="68">
        <v>78</v>
      </c>
      <c r="F217" s="68">
        <v>830</v>
      </c>
      <c r="G217" s="67">
        <v>9.3975903614457831E-2</v>
      </c>
      <c r="H217" s="66"/>
      <c r="I217" s="56">
        <v>58</v>
      </c>
      <c r="J217" s="53">
        <v>811</v>
      </c>
      <c r="K217" s="55">
        <v>7.1516646115906288E-2</v>
      </c>
      <c r="M217" s="65">
        <f t="shared" si="13"/>
        <v>-20</v>
      </c>
      <c r="N217" s="65">
        <f t="shared" si="14"/>
        <v>-19</v>
      </c>
      <c r="O217" s="64">
        <f t="shared" si="15"/>
        <v>-2.2459257498551544E-2</v>
      </c>
    </row>
    <row r="218" spans="1:15" x14ac:dyDescent="0.35">
      <c r="A218" s="70" t="s">
        <v>10192</v>
      </c>
      <c r="B218" s="70" t="s">
        <v>9520</v>
      </c>
      <c r="C218" t="str">
        <f t="shared" si="12"/>
        <v>0808920302600</v>
      </c>
      <c r="D218" s="69" t="s">
        <v>7685</v>
      </c>
      <c r="E218" s="68">
        <v>37</v>
      </c>
      <c r="F218" s="68">
        <v>375</v>
      </c>
      <c r="G218" s="67">
        <v>9.8666666666666666E-2</v>
      </c>
      <c r="H218" s="66"/>
      <c r="I218" s="56">
        <v>28</v>
      </c>
      <c r="J218" s="53">
        <v>366</v>
      </c>
      <c r="K218" s="55">
        <v>7.650273224043716E-2</v>
      </c>
      <c r="M218" s="65">
        <f t="shared" si="13"/>
        <v>-9</v>
      </c>
      <c r="N218" s="65">
        <f t="shared" si="14"/>
        <v>-9</v>
      </c>
      <c r="O218" s="64">
        <f t="shared" si="15"/>
        <v>-2.2163934426229506E-2</v>
      </c>
    </row>
    <row r="219" spans="1:15" x14ac:dyDescent="0.35">
      <c r="A219" s="70" t="s">
        <v>10191</v>
      </c>
      <c r="B219" s="70" t="s">
        <v>9520</v>
      </c>
      <c r="C219" t="str">
        <f t="shared" si="12"/>
        <v>0901000102600</v>
      </c>
      <c r="D219" s="69" t="s">
        <v>7675</v>
      </c>
      <c r="E219" s="68">
        <v>68</v>
      </c>
      <c r="F219" s="68">
        <v>618</v>
      </c>
      <c r="G219" s="67">
        <v>0.11003236245954692</v>
      </c>
      <c r="H219" s="66"/>
      <c r="I219" s="56">
        <v>62</v>
      </c>
      <c r="J219" s="53">
        <v>621</v>
      </c>
      <c r="K219" s="55">
        <v>9.9838969404186795E-2</v>
      </c>
      <c r="M219" s="65">
        <f t="shared" si="13"/>
        <v>-6</v>
      </c>
      <c r="N219" s="65">
        <f t="shared" si="14"/>
        <v>3</v>
      </c>
      <c r="O219" s="64">
        <f t="shared" si="15"/>
        <v>-1.0193393055360128E-2</v>
      </c>
    </row>
    <row r="220" spans="1:15" x14ac:dyDescent="0.35">
      <c r="A220" s="70" t="s">
        <v>10190</v>
      </c>
      <c r="B220" s="70" t="s">
        <v>9520</v>
      </c>
      <c r="C220" t="str">
        <f t="shared" si="12"/>
        <v>0901000302600</v>
      </c>
      <c r="D220" s="69" t="s">
        <v>7666</v>
      </c>
      <c r="E220" s="68">
        <v>221</v>
      </c>
      <c r="F220" s="68">
        <v>3081</v>
      </c>
      <c r="G220" s="67">
        <v>7.1729957805907171E-2</v>
      </c>
      <c r="H220" s="66"/>
      <c r="I220" s="56">
        <v>195</v>
      </c>
      <c r="J220" s="53">
        <v>3095</v>
      </c>
      <c r="K220" s="55">
        <v>6.3004846526655903E-2</v>
      </c>
      <c r="M220" s="65">
        <f t="shared" si="13"/>
        <v>-26</v>
      </c>
      <c r="N220" s="65">
        <f t="shared" si="14"/>
        <v>14</v>
      </c>
      <c r="O220" s="64">
        <f t="shared" si="15"/>
        <v>-8.7251112792512686E-3</v>
      </c>
    </row>
    <row r="221" spans="1:15" x14ac:dyDescent="0.35">
      <c r="A221" s="70" t="s">
        <v>10189</v>
      </c>
      <c r="B221" s="70" t="s">
        <v>9520</v>
      </c>
      <c r="C221" t="str">
        <f t="shared" si="12"/>
        <v>0901000402600</v>
      </c>
      <c r="D221" s="69" t="s">
        <v>7657</v>
      </c>
      <c r="E221" s="68">
        <v>2117</v>
      </c>
      <c r="F221" s="68">
        <v>11686</v>
      </c>
      <c r="G221" s="67">
        <v>0.18115693992811913</v>
      </c>
      <c r="H221" s="66"/>
      <c r="I221" s="56">
        <v>2234</v>
      </c>
      <c r="J221" s="53">
        <v>11762</v>
      </c>
      <c r="K221" s="55">
        <v>0.18993368474749192</v>
      </c>
      <c r="M221" s="65">
        <f t="shared" si="13"/>
        <v>117</v>
      </c>
      <c r="N221" s="65">
        <f t="shared" si="14"/>
        <v>76</v>
      </c>
      <c r="O221" s="64">
        <f t="shared" si="15"/>
        <v>8.7767448193727948E-3</v>
      </c>
    </row>
    <row r="222" spans="1:15" x14ac:dyDescent="0.35">
      <c r="A222" s="70" t="s">
        <v>10188</v>
      </c>
      <c r="B222" s="70" t="s">
        <v>9520</v>
      </c>
      <c r="C222" t="str">
        <f t="shared" si="12"/>
        <v>0901000702600</v>
      </c>
      <c r="D222" s="69" t="s">
        <v>7649</v>
      </c>
      <c r="E222" s="68">
        <v>140</v>
      </c>
      <c r="F222" s="68">
        <v>1813</v>
      </c>
      <c r="G222" s="67">
        <v>7.7220077220077218E-2</v>
      </c>
      <c r="H222" s="66"/>
      <c r="I222" s="56">
        <v>218</v>
      </c>
      <c r="J222" s="53">
        <v>1821</v>
      </c>
      <c r="K222" s="55">
        <v>0.11971444261394838</v>
      </c>
      <c r="M222" s="65">
        <f t="shared" si="13"/>
        <v>78</v>
      </c>
      <c r="N222" s="65">
        <f t="shared" si="14"/>
        <v>8</v>
      </c>
      <c r="O222" s="64">
        <f t="shared" si="15"/>
        <v>4.2494365393871164E-2</v>
      </c>
    </row>
    <row r="223" spans="1:15" x14ac:dyDescent="0.35">
      <c r="A223" s="70" t="s">
        <v>10187</v>
      </c>
      <c r="B223" s="70" t="s">
        <v>9520</v>
      </c>
      <c r="C223" t="str">
        <f t="shared" si="12"/>
        <v>0901000802600</v>
      </c>
      <c r="D223" s="69" t="s">
        <v>7639</v>
      </c>
      <c r="E223" s="68">
        <v>60</v>
      </c>
      <c r="F223" s="68">
        <v>591</v>
      </c>
      <c r="G223" s="67">
        <v>0.10152284263959391</v>
      </c>
      <c r="H223" s="66"/>
      <c r="I223" s="56">
        <v>75</v>
      </c>
      <c r="J223" s="53">
        <v>596</v>
      </c>
      <c r="K223" s="55">
        <v>0.12583892617449666</v>
      </c>
      <c r="M223" s="65">
        <f t="shared" si="13"/>
        <v>15</v>
      </c>
      <c r="N223" s="65">
        <f t="shared" si="14"/>
        <v>5</v>
      </c>
      <c r="O223" s="64">
        <f t="shared" si="15"/>
        <v>2.4316083534902749E-2</v>
      </c>
    </row>
    <row r="224" spans="1:15" x14ac:dyDescent="0.35">
      <c r="A224" s="70" t="s">
        <v>10186</v>
      </c>
      <c r="B224" s="70" t="s">
        <v>9520</v>
      </c>
      <c r="C224" t="str">
        <f t="shared" si="12"/>
        <v>0901011602200</v>
      </c>
      <c r="D224" s="69" t="s">
        <v>7630</v>
      </c>
      <c r="E224" s="68">
        <v>1233</v>
      </c>
      <c r="F224" s="68">
        <v>4847</v>
      </c>
      <c r="G224" s="67">
        <v>0.25438415514751395</v>
      </c>
      <c r="H224" s="66"/>
      <c r="I224" s="56">
        <v>1258</v>
      </c>
      <c r="J224" s="53">
        <v>4870</v>
      </c>
      <c r="K224" s="55">
        <v>0.25831622176591373</v>
      </c>
      <c r="M224" s="65">
        <f t="shared" si="13"/>
        <v>25</v>
      </c>
      <c r="N224" s="65">
        <f t="shared" si="14"/>
        <v>23</v>
      </c>
      <c r="O224" s="64">
        <f t="shared" si="15"/>
        <v>3.9320666183997877E-3</v>
      </c>
    </row>
    <row r="225" spans="1:15" x14ac:dyDescent="0.35">
      <c r="A225" s="70" t="s">
        <v>10185</v>
      </c>
      <c r="B225" s="70" t="s">
        <v>9520</v>
      </c>
      <c r="C225" t="str">
        <f t="shared" si="12"/>
        <v>0901013000400</v>
      </c>
      <c r="D225" s="69" t="s">
        <v>7621</v>
      </c>
      <c r="E225" s="68">
        <v>81</v>
      </c>
      <c r="F225" s="68">
        <v>281</v>
      </c>
      <c r="G225" s="67">
        <v>0.28825622775800713</v>
      </c>
      <c r="H225" s="66"/>
      <c r="I225" s="56">
        <v>73</v>
      </c>
      <c r="J225" s="53">
        <v>282</v>
      </c>
      <c r="K225" s="55">
        <v>0.25886524822695034</v>
      </c>
      <c r="M225" s="65">
        <f t="shared" si="13"/>
        <v>-8</v>
      </c>
      <c r="N225" s="65">
        <f t="shared" si="14"/>
        <v>1</v>
      </c>
      <c r="O225" s="64">
        <f t="shared" si="15"/>
        <v>-2.9390979531056793E-2</v>
      </c>
    </row>
    <row r="226" spans="1:15" x14ac:dyDescent="0.35">
      <c r="A226" s="70" t="s">
        <v>10184</v>
      </c>
      <c r="B226" s="70" t="s">
        <v>9520</v>
      </c>
      <c r="C226" t="str">
        <f t="shared" si="12"/>
        <v>0901013700200</v>
      </c>
      <c r="D226" s="69" t="s">
        <v>7613</v>
      </c>
      <c r="E226" s="68">
        <v>489</v>
      </c>
      <c r="F226" s="68">
        <v>1594</v>
      </c>
      <c r="G226" s="67">
        <v>0.30677540777917189</v>
      </c>
      <c r="H226" s="66"/>
      <c r="I226" s="56">
        <v>544</v>
      </c>
      <c r="J226" s="53">
        <v>1601</v>
      </c>
      <c r="K226" s="55">
        <v>0.33978763272954404</v>
      </c>
      <c r="M226" s="65">
        <f t="shared" si="13"/>
        <v>55</v>
      </c>
      <c r="N226" s="65">
        <f t="shared" si="14"/>
        <v>7</v>
      </c>
      <c r="O226" s="64">
        <f t="shared" si="15"/>
        <v>3.3012224950372149E-2</v>
      </c>
    </row>
    <row r="227" spans="1:15" x14ac:dyDescent="0.35">
      <c r="A227" s="70" t="s">
        <v>10183</v>
      </c>
      <c r="B227" s="70" t="s">
        <v>9520</v>
      </c>
      <c r="C227" t="str">
        <f t="shared" si="12"/>
        <v>0901014200400</v>
      </c>
      <c r="D227" s="69" t="s">
        <v>7605</v>
      </c>
      <c r="E227" s="68">
        <v>31</v>
      </c>
      <c r="F227" s="68">
        <v>118</v>
      </c>
      <c r="G227" s="67">
        <v>0.26271186440677968</v>
      </c>
      <c r="H227" s="66"/>
      <c r="I227" s="56">
        <v>25</v>
      </c>
      <c r="J227" s="53">
        <v>119</v>
      </c>
      <c r="K227" s="55">
        <v>0.21008403361344538</v>
      </c>
      <c r="M227" s="65">
        <f t="shared" si="13"/>
        <v>-6</v>
      </c>
      <c r="N227" s="65">
        <f t="shared" si="14"/>
        <v>1</v>
      </c>
      <c r="O227" s="64">
        <f t="shared" si="15"/>
        <v>-5.2627830793334301E-2</v>
      </c>
    </row>
    <row r="228" spans="1:15" x14ac:dyDescent="0.35">
      <c r="A228" s="70" t="s">
        <v>10182</v>
      </c>
      <c r="B228" s="70" t="s">
        <v>9520</v>
      </c>
      <c r="C228" t="str">
        <f t="shared" si="12"/>
        <v>0901016900400</v>
      </c>
      <c r="D228" s="69" t="s">
        <v>7596</v>
      </c>
      <c r="E228" s="68">
        <v>66</v>
      </c>
      <c r="F228" s="68">
        <v>912</v>
      </c>
      <c r="G228" s="67">
        <v>7.2368421052631582E-2</v>
      </c>
      <c r="H228" s="66"/>
      <c r="I228" s="56">
        <v>64</v>
      </c>
      <c r="J228" s="53">
        <v>916</v>
      </c>
      <c r="K228" s="55">
        <v>6.9868995633187769E-2</v>
      </c>
      <c r="M228" s="65">
        <f t="shared" si="13"/>
        <v>-2</v>
      </c>
      <c r="N228" s="65">
        <f t="shared" si="14"/>
        <v>4</v>
      </c>
      <c r="O228" s="64">
        <f t="shared" si="15"/>
        <v>-2.4994254194438126E-3</v>
      </c>
    </row>
    <row r="229" spans="1:15" x14ac:dyDescent="0.35">
      <c r="A229" s="70" t="s">
        <v>10181</v>
      </c>
      <c r="B229" s="70" t="s">
        <v>9520</v>
      </c>
      <c r="C229" t="str">
        <f t="shared" si="12"/>
        <v>0901018800400</v>
      </c>
      <c r="D229" s="69" t="s">
        <v>7588</v>
      </c>
      <c r="E229" s="68">
        <v>19</v>
      </c>
      <c r="F229" s="68">
        <v>213</v>
      </c>
      <c r="G229" s="67">
        <v>8.9201877934272297E-2</v>
      </c>
      <c r="H229" s="66"/>
      <c r="I229" s="56">
        <v>18</v>
      </c>
      <c r="J229" s="53">
        <v>214</v>
      </c>
      <c r="K229" s="55">
        <v>8.4112149532710276E-2</v>
      </c>
      <c r="M229" s="65">
        <f t="shared" si="13"/>
        <v>-1</v>
      </c>
      <c r="N229" s="65">
        <f t="shared" si="14"/>
        <v>1</v>
      </c>
      <c r="O229" s="64">
        <f t="shared" si="15"/>
        <v>-5.0897284015620214E-3</v>
      </c>
    </row>
    <row r="230" spans="1:15" x14ac:dyDescent="0.35">
      <c r="A230" s="70" t="s">
        <v>10180</v>
      </c>
      <c r="B230" s="70" t="s">
        <v>9520</v>
      </c>
      <c r="C230" t="str">
        <f t="shared" si="12"/>
        <v>0901019301700</v>
      </c>
      <c r="D230" s="69" t="s">
        <v>7579</v>
      </c>
      <c r="E230" s="68">
        <v>229</v>
      </c>
      <c r="F230" s="68">
        <v>1186</v>
      </c>
      <c r="G230" s="67">
        <v>0.19308600337268128</v>
      </c>
      <c r="H230" s="66"/>
      <c r="I230" s="56">
        <v>267</v>
      </c>
      <c r="J230" s="53">
        <v>1191</v>
      </c>
      <c r="K230" s="55">
        <v>0.22418136020151133</v>
      </c>
      <c r="M230" s="65">
        <f t="shared" si="13"/>
        <v>38</v>
      </c>
      <c r="N230" s="65">
        <f t="shared" si="14"/>
        <v>5</v>
      </c>
      <c r="O230" s="64">
        <f t="shared" si="15"/>
        <v>3.1095356828830051E-2</v>
      </c>
    </row>
    <row r="231" spans="1:15" x14ac:dyDescent="0.35">
      <c r="A231" s="70" t="s">
        <v>10179</v>
      </c>
      <c r="B231" s="70" t="s">
        <v>9520</v>
      </c>
      <c r="C231" t="str">
        <f t="shared" si="12"/>
        <v>0901019700400</v>
      </c>
      <c r="D231" s="69" t="s">
        <v>7570</v>
      </c>
      <c r="E231" s="68">
        <v>20</v>
      </c>
      <c r="F231" s="68">
        <v>268</v>
      </c>
      <c r="G231" s="67">
        <v>7.4626865671641784E-2</v>
      </c>
      <c r="H231" s="66"/>
      <c r="I231" s="56">
        <v>26</v>
      </c>
      <c r="J231" s="53">
        <v>269</v>
      </c>
      <c r="K231" s="55">
        <v>9.6654275092936809E-2</v>
      </c>
      <c r="M231" s="65">
        <f t="shared" si="13"/>
        <v>6</v>
      </c>
      <c r="N231" s="65">
        <f t="shared" si="14"/>
        <v>1</v>
      </c>
      <c r="O231" s="64">
        <f t="shared" si="15"/>
        <v>2.2027409421295024E-2</v>
      </c>
    </row>
    <row r="232" spans="1:15" x14ac:dyDescent="0.35">
      <c r="A232" s="70" t="s">
        <v>10178</v>
      </c>
      <c r="B232" s="70" t="s">
        <v>9520</v>
      </c>
      <c r="C232" t="str">
        <f t="shared" si="12"/>
        <v>0901030501600</v>
      </c>
      <c r="D232" s="69" t="s">
        <v>7560</v>
      </c>
      <c r="E232" s="68">
        <v>21</v>
      </c>
      <c r="F232" s="68">
        <v>531</v>
      </c>
      <c r="G232" s="67">
        <v>3.954802259887006E-2</v>
      </c>
      <c r="H232" s="66"/>
      <c r="I232" s="56">
        <v>22</v>
      </c>
      <c r="J232" s="53">
        <v>534</v>
      </c>
      <c r="K232" s="55">
        <v>4.1198501872659173E-2</v>
      </c>
      <c r="M232" s="65">
        <f t="shared" si="13"/>
        <v>1</v>
      </c>
      <c r="N232" s="65">
        <f t="shared" si="14"/>
        <v>3</v>
      </c>
      <c r="O232" s="64">
        <f t="shared" si="15"/>
        <v>1.6504792737891127E-3</v>
      </c>
    </row>
    <row r="233" spans="1:15" x14ac:dyDescent="0.35">
      <c r="A233" s="70" t="s">
        <v>10177</v>
      </c>
      <c r="B233" s="70" t="s">
        <v>9520</v>
      </c>
      <c r="C233" t="str">
        <f t="shared" si="12"/>
        <v>0902700502600</v>
      </c>
      <c r="D233" s="69" t="s">
        <v>7549</v>
      </c>
      <c r="E233" s="68">
        <v>147</v>
      </c>
      <c r="F233" s="68">
        <v>985</v>
      </c>
      <c r="G233" s="67">
        <v>0.14923857868020304</v>
      </c>
      <c r="H233" s="66"/>
      <c r="I233" s="56">
        <v>117</v>
      </c>
      <c r="J233" s="53">
        <v>959</v>
      </c>
      <c r="K233" s="55">
        <v>0.12200208550573514</v>
      </c>
      <c r="M233" s="65">
        <f t="shared" si="13"/>
        <v>-30</v>
      </c>
      <c r="N233" s="65">
        <f t="shared" si="14"/>
        <v>-26</v>
      </c>
      <c r="O233" s="64">
        <f t="shared" si="15"/>
        <v>-2.7236493174467899E-2</v>
      </c>
    </row>
    <row r="234" spans="1:15" x14ac:dyDescent="0.35">
      <c r="A234" s="70" t="s">
        <v>10176</v>
      </c>
      <c r="B234" s="70" t="s">
        <v>9520</v>
      </c>
      <c r="C234" t="str">
        <f t="shared" si="12"/>
        <v>0902701002600</v>
      </c>
      <c r="D234" s="69" t="s">
        <v>7540</v>
      </c>
      <c r="E234" s="68">
        <v>187</v>
      </c>
      <c r="F234" s="68">
        <v>1379</v>
      </c>
      <c r="G234" s="67">
        <v>0.13560551124002901</v>
      </c>
      <c r="H234" s="66"/>
      <c r="I234" s="56">
        <v>168</v>
      </c>
      <c r="J234" s="53">
        <v>1346</v>
      </c>
      <c r="K234" s="55">
        <v>0.12481426448736999</v>
      </c>
      <c r="M234" s="65">
        <f t="shared" si="13"/>
        <v>-19</v>
      </c>
      <c r="N234" s="65">
        <f t="shared" si="14"/>
        <v>-33</v>
      </c>
      <c r="O234" s="64">
        <f t="shared" si="15"/>
        <v>-1.0791246752659023E-2</v>
      </c>
    </row>
    <row r="235" spans="1:15" x14ac:dyDescent="0.35">
      <c r="A235" s="70" t="s">
        <v>10175</v>
      </c>
      <c r="B235" s="70" t="s">
        <v>9520</v>
      </c>
      <c r="C235" t="str">
        <f t="shared" si="12"/>
        <v>11012002C2600</v>
      </c>
      <c r="D235" s="69" t="s">
        <v>7530</v>
      </c>
      <c r="E235" s="68">
        <v>205</v>
      </c>
      <c r="F235" s="68">
        <v>1339</v>
      </c>
      <c r="G235" s="67">
        <v>0.1530993278566094</v>
      </c>
      <c r="H235" s="66"/>
      <c r="I235" s="56">
        <v>194</v>
      </c>
      <c r="J235" s="53">
        <v>1312</v>
      </c>
      <c r="K235" s="55">
        <v>0.14786585365853658</v>
      </c>
      <c r="M235" s="65">
        <f t="shared" si="13"/>
        <v>-11</v>
      </c>
      <c r="N235" s="65">
        <f t="shared" si="14"/>
        <v>-27</v>
      </c>
      <c r="O235" s="64">
        <f t="shared" si="15"/>
        <v>-5.2334741980728239E-3</v>
      </c>
    </row>
    <row r="236" spans="1:15" x14ac:dyDescent="0.35">
      <c r="A236" s="70" t="s">
        <v>10174</v>
      </c>
      <c r="B236" s="70" t="s">
        <v>9520</v>
      </c>
      <c r="C236" t="str">
        <f t="shared" si="12"/>
        <v>11012003C2600</v>
      </c>
      <c r="D236" s="69" t="s">
        <v>7522</v>
      </c>
      <c r="E236" s="68">
        <v>73</v>
      </c>
      <c r="F236" s="68">
        <v>351</v>
      </c>
      <c r="G236" s="67">
        <v>0.20797720797720798</v>
      </c>
      <c r="H236" s="66"/>
      <c r="I236" s="56">
        <v>51</v>
      </c>
      <c r="J236" s="53">
        <v>344</v>
      </c>
      <c r="K236" s="55">
        <v>0.14825581395348839</v>
      </c>
      <c r="M236" s="65">
        <f t="shared" si="13"/>
        <v>-22</v>
      </c>
      <c r="N236" s="65">
        <f t="shared" si="14"/>
        <v>-7</v>
      </c>
      <c r="O236" s="64">
        <f t="shared" si="15"/>
        <v>-5.9721394023719593E-2</v>
      </c>
    </row>
    <row r="237" spans="1:15" x14ac:dyDescent="0.35">
      <c r="A237" s="70" t="s">
        <v>10173</v>
      </c>
      <c r="B237" s="70" t="s">
        <v>9520</v>
      </c>
      <c r="C237" t="str">
        <f t="shared" si="12"/>
        <v>11012004C2600</v>
      </c>
      <c r="D237" s="69" t="s">
        <v>7512</v>
      </c>
      <c r="E237" s="68">
        <v>150</v>
      </c>
      <c r="F237" s="68">
        <v>980</v>
      </c>
      <c r="G237" s="67">
        <v>0.15306122448979592</v>
      </c>
      <c r="H237" s="66"/>
      <c r="I237" s="56">
        <v>119</v>
      </c>
      <c r="J237" s="53">
        <v>965</v>
      </c>
      <c r="K237" s="55">
        <v>0.12331606217616581</v>
      </c>
      <c r="M237" s="65">
        <f t="shared" si="13"/>
        <v>-31</v>
      </c>
      <c r="N237" s="65">
        <f t="shared" si="14"/>
        <v>-15</v>
      </c>
      <c r="O237" s="64">
        <f t="shared" si="15"/>
        <v>-2.9745162313630114E-2</v>
      </c>
    </row>
    <row r="238" spans="1:15" x14ac:dyDescent="0.35">
      <c r="A238" s="70" t="s">
        <v>10172</v>
      </c>
      <c r="B238" s="70" t="s">
        <v>9520</v>
      </c>
      <c r="C238" t="str">
        <f t="shared" si="12"/>
        <v>1101500102600</v>
      </c>
      <c r="D238" s="69" t="s">
        <v>7502</v>
      </c>
      <c r="E238" s="68">
        <v>552</v>
      </c>
      <c r="F238" s="68">
        <v>2853</v>
      </c>
      <c r="G238" s="67">
        <v>0.19348054679284962</v>
      </c>
      <c r="H238" s="66"/>
      <c r="I238" s="56">
        <v>479</v>
      </c>
      <c r="J238" s="53">
        <v>2820</v>
      </c>
      <c r="K238" s="55">
        <v>0.16985815602836879</v>
      </c>
      <c r="M238" s="65">
        <f t="shared" si="13"/>
        <v>-73</v>
      </c>
      <c r="N238" s="65">
        <f t="shared" si="14"/>
        <v>-33</v>
      </c>
      <c r="O238" s="64">
        <f t="shared" si="15"/>
        <v>-2.3622390764480833E-2</v>
      </c>
    </row>
    <row r="239" spans="1:15" x14ac:dyDescent="0.35">
      <c r="A239" s="70" t="s">
        <v>10171</v>
      </c>
      <c r="B239" s="70" t="s">
        <v>9520</v>
      </c>
      <c r="C239" t="str">
        <f t="shared" si="12"/>
        <v>1101500202600</v>
      </c>
      <c r="D239" s="69" t="s">
        <v>7493</v>
      </c>
      <c r="E239" s="68">
        <v>762</v>
      </c>
      <c r="F239" s="68">
        <v>3530</v>
      </c>
      <c r="G239" s="67">
        <v>0.21586402266288951</v>
      </c>
      <c r="H239" s="66"/>
      <c r="I239" s="56">
        <v>607</v>
      </c>
      <c r="J239" s="53">
        <v>3494</v>
      </c>
      <c r="K239" s="55">
        <v>0.17372638809387522</v>
      </c>
      <c r="M239" s="65">
        <f t="shared" si="13"/>
        <v>-155</v>
      </c>
      <c r="N239" s="65">
        <f t="shared" si="14"/>
        <v>-36</v>
      </c>
      <c r="O239" s="64">
        <f t="shared" si="15"/>
        <v>-4.2137634569014287E-2</v>
      </c>
    </row>
    <row r="240" spans="1:15" x14ac:dyDescent="0.35">
      <c r="A240" s="70" t="s">
        <v>10170</v>
      </c>
      <c r="B240" s="70" t="s">
        <v>9520</v>
      </c>
      <c r="C240" t="str">
        <f t="shared" si="12"/>
        <v>1101500502600</v>
      </c>
      <c r="D240" s="69" t="s">
        <v>7484</v>
      </c>
      <c r="E240" s="68">
        <v>50</v>
      </c>
      <c r="F240" s="68">
        <v>283</v>
      </c>
      <c r="G240" s="67">
        <v>0.17667844522968199</v>
      </c>
      <c r="H240" s="66"/>
      <c r="I240" s="56">
        <v>32</v>
      </c>
      <c r="J240" s="53">
        <v>278</v>
      </c>
      <c r="K240" s="55">
        <v>0.11510791366906475</v>
      </c>
      <c r="M240" s="65">
        <f t="shared" si="13"/>
        <v>-18</v>
      </c>
      <c r="N240" s="65">
        <f t="shared" si="14"/>
        <v>-5</v>
      </c>
      <c r="O240" s="64">
        <f t="shared" si="15"/>
        <v>-6.1570531560617231E-2</v>
      </c>
    </row>
    <row r="241" spans="1:15" x14ac:dyDescent="0.35">
      <c r="A241" s="70" t="s">
        <v>10169</v>
      </c>
      <c r="B241" s="70" t="s">
        <v>9520</v>
      </c>
      <c r="C241" t="str">
        <f t="shared" si="12"/>
        <v>1101800302600</v>
      </c>
      <c r="D241" s="69" t="s">
        <v>7474</v>
      </c>
      <c r="E241" s="68">
        <v>97</v>
      </c>
      <c r="F241" s="68">
        <v>799</v>
      </c>
      <c r="G241" s="67">
        <v>0.1214017521902378</v>
      </c>
      <c r="H241" s="66"/>
      <c r="I241" s="56">
        <v>84</v>
      </c>
      <c r="J241" s="53">
        <v>804</v>
      </c>
      <c r="K241" s="55">
        <v>0.1044776119402985</v>
      </c>
      <c r="M241" s="65">
        <f t="shared" si="13"/>
        <v>-13</v>
      </c>
      <c r="N241" s="65">
        <f t="shared" si="14"/>
        <v>5</v>
      </c>
      <c r="O241" s="64">
        <f t="shared" si="15"/>
        <v>-1.6924140249939296E-2</v>
      </c>
    </row>
    <row r="242" spans="1:15" x14ac:dyDescent="0.35">
      <c r="A242" s="70" t="s">
        <v>10168</v>
      </c>
      <c r="B242" s="70" t="s">
        <v>9520</v>
      </c>
      <c r="C242" t="str">
        <f t="shared" si="12"/>
        <v>1101807702600</v>
      </c>
      <c r="D242" s="69" t="s">
        <v>7464</v>
      </c>
      <c r="E242" s="68">
        <v>130</v>
      </c>
      <c r="F242" s="68">
        <v>902</v>
      </c>
      <c r="G242" s="67">
        <v>0.14412416851441243</v>
      </c>
      <c r="H242" s="66"/>
      <c r="I242" s="56">
        <v>122</v>
      </c>
      <c r="J242" s="53">
        <v>914</v>
      </c>
      <c r="K242" s="55">
        <v>0.13347921225382933</v>
      </c>
      <c r="M242" s="65">
        <f t="shared" si="13"/>
        <v>-8</v>
      </c>
      <c r="N242" s="65">
        <f t="shared" si="14"/>
        <v>12</v>
      </c>
      <c r="O242" s="64">
        <f t="shared" si="15"/>
        <v>-1.0644956260583094E-2</v>
      </c>
    </row>
    <row r="243" spans="1:15" x14ac:dyDescent="0.35">
      <c r="A243" s="70" t="s">
        <v>10167</v>
      </c>
      <c r="B243" s="70" t="s">
        <v>9520</v>
      </c>
      <c r="C243" t="str">
        <f t="shared" si="12"/>
        <v>1102130102600</v>
      </c>
      <c r="D243" s="69" t="s">
        <v>7454</v>
      </c>
      <c r="E243" s="68">
        <v>144</v>
      </c>
      <c r="F243" s="68">
        <v>965</v>
      </c>
      <c r="G243" s="67">
        <v>0.14922279792746113</v>
      </c>
      <c r="H243" s="66"/>
      <c r="I243" s="56">
        <v>104</v>
      </c>
      <c r="J243" s="53">
        <v>944</v>
      </c>
      <c r="K243" s="55">
        <v>0.11016949152542373</v>
      </c>
      <c r="M243" s="65">
        <f t="shared" si="13"/>
        <v>-40</v>
      </c>
      <c r="N243" s="65">
        <f t="shared" si="14"/>
        <v>-21</v>
      </c>
      <c r="O243" s="64">
        <f t="shared" si="15"/>
        <v>-3.9053306402037399E-2</v>
      </c>
    </row>
    <row r="244" spans="1:15" x14ac:dyDescent="0.35">
      <c r="A244" s="70" t="s">
        <v>10166</v>
      </c>
      <c r="B244" s="70" t="s">
        <v>9520</v>
      </c>
      <c r="C244" t="str">
        <f t="shared" si="12"/>
        <v>1102130202600</v>
      </c>
      <c r="D244" s="69" t="s">
        <v>7445</v>
      </c>
      <c r="E244" s="68">
        <v>76</v>
      </c>
      <c r="F244" s="68">
        <v>673</v>
      </c>
      <c r="G244" s="67">
        <v>0.11292719167904904</v>
      </c>
      <c r="H244" s="66"/>
      <c r="I244" s="56">
        <v>66</v>
      </c>
      <c r="J244" s="53">
        <v>659</v>
      </c>
      <c r="K244" s="55">
        <v>0.10015174506828528</v>
      </c>
      <c r="M244" s="65">
        <f t="shared" si="13"/>
        <v>-10</v>
      </c>
      <c r="N244" s="65">
        <f t="shared" si="14"/>
        <v>-14</v>
      </c>
      <c r="O244" s="64">
        <f t="shared" si="15"/>
        <v>-1.2775446610763755E-2</v>
      </c>
    </row>
    <row r="245" spans="1:15" x14ac:dyDescent="0.35">
      <c r="A245" s="70" t="s">
        <v>10165</v>
      </c>
      <c r="B245" s="70" t="s">
        <v>9520</v>
      </c>
      <c r="C245" t="str">
        <f t="shared" si="12"/>
        <v>1102130502600</v>
      </c>
      <c r="D245" s="69" t="s">
        <v>7437</v>
      </c>
      <c r="E245" s="68">
        <v>235</v>
      </c>
      <c r="F245" s="68">
        <v>1994</v>
      </c>
      <c r="G245" s="67">
        <v>0.11785356068204614</v>
      </c>
      <c r="H245" s="66"/>
      <c r="I245" s="56">
        <v>223</v>
      </c>
      <c r="J245" s="53">
        <v>1963</v>
      </c>
      <c r="K245" s="55">
        <v>0.11360163015792155</v>
      </c>
      <c r="M245" s="65">
        <f t="shared" si="13"/>
        <v>-12</v>
      </c>
      <c r="N245" s="65">
        <f t="shared" si="14"/>
        <v>-31</v>
      </c>
      <c r="O245" s="64">
        <f t="shared" si="15"/>
        <v>-4.2519305241245919E-3</v>
      </c>
    </row>
    <row r="246" spans="1:15" x14ac:dyDescent="0.35">
      <c r="A246" s="70" t="s">
        <v>10164</v>
      </c>
      <c r="B246" s="70" t="s">
        <v>9520</v>
      </c>
      <c r="C246" t="str">
        <f t="shared" si="12"/>
        <v>1102130602600</v>
      </c>
      <c r="D246" s="69" t="s">
        <v>7428</v>
      </c>
      <c r="E246" s="68">
        <v>103</v>
      </c>
      <c r="F246" s="68">
        <v>941</v>
      </c>
      <c r="G246" s="67">
        <v>0.10945802337938364</v>
      </c>
      <c r="H246" s="66"/>
      <c r="I246" s="56">
        <v>84</v>
      </c>
      <c r="J246" s="53">
        <v>921</v>
      </c>
      <c r="K246" s="55">
        <v>9.1205211726384364E-2</v>
      </c>
      <c r="M246" s="65">
        <f t="shared" si="13"/>
        <v>-19</v>
      </c>
      <c r="N246" s="65">
        <f t="shared" si="14"/>
        <v>-20</v>
      </c>
      <c r="O246" s="64">
        <f t="shared" si="15"/>
        <v>-1.8252811652999273E-2</v>
      </c>
    </row>
    <row r="247" spans="1:15" x14ac:dyDescent="0.35">
      <c r="A247" s="70" t="s">
        <v>10163</v>
      </c>
      <c r="B247" s="70" t="s">
        <v>9520</v>
      </c>
      <c r="C247" t="str">
        <f t="shared" si="12"/>
        <v>1102300102600</v>
      </c>
      <c r="D247" s="69" t="s">
        <v>7418</v>
      </c>
      <c r="E247" s="68">
        <v>76</v>
      </c>
      <c r="F247" s="68">
        <v>384</v>
      </c>
      <c r="G247" s="67">
        <v>0.19791666666666666</v>
      </c>
      <c r="H247" s="66"/>
      <c r="I247" s="56">
        <v>68</v>
      </c>
      <c r="J247" s="53">
        <v>373</v>
      </c>
      <c r="K247" s="55">
        <v>0.18230563002680966</v>
      </c>
      <c r="M247" s="65">
        <f t="shared" si="13"/>
        <v>-8</v>
      </c>
      <c r="N247" s="65">
        <f t="shared" si="14"/>
        <v>-11</v>
      </c>
      <c r="O247" s="64">
        <f t="shared" si="15"/>
        <v>-1.5611036639856996E-2</v>
      </c>
    </row>
    <row r="248" spans="1:15" x14ac:dyDescent="0.35">
      <c r="A248" s="70" t="s">
        <v>10162</v>
      </c>
      <c r="B248" s="70" t="s">
        <v>9520</v>
      </c>
      <c r="C248" t="str">
        <f t="shared" si="12"/>
        <v>1102300302600</v>
      </c>
      <c r="D248" s="69" t="s">
        <v>7409</v>
      </c>
      <c r="E248" s="68">
        <v>29</v>
      </c>
      <c r="F248" s="68">
        <v>223</v>
      </c>
      <c r="G248" s="67">
        <v>0.13004484304932734</v>
      </c>
      <c r="H248" s="66"/>
      <c r="I248" s="56">
        <v>36</v>
      </c>
      <c r="J248" s="53">
        <v>216</v>
      </c>
      <c r="K248" s="55">
        <v>0.16666666666666666</v>
      </c>
      <c r="M248" s="65">
        <f t="shared" si="13"/>
        <v>7</v>
      </c>
      <c r="N248" s="65">
        <f t="shared" si="14"/>
        <v>-7</v>
      </c>
      <c r="O248" s="64">
        <f t="shared" si="15"/>
        <v>3.6621823617339316E-2</v>
      </c>
    </row>
    <row r="249" spans="1:15" x14ac:dyDescent="0.35">
      <c r="A249" s="70" t="s">
        <v>10161</v>
      </c>
      <c r="B249" s="70" t="s">
        <v>9520</v>
      </c>
      <c r="C249" t="str">
        <f t="shared" si="12"/>
        <v>1102300402600</v>
      </c>
      <c r="D249" s="69" t="s">
        <v>7400</v>
      </c>
      <c r="E249" s="68">
        <v>78</v>
      </c>
      <c r="F249" s="68">
        <v>699</v>
      </c>
      <c r="G249" s="67">
        <v>0.11158798283261803</v>
      </c>
      <c r="H249" s="66"/>
      <c r="I249" s="56">
        <v>65</v>
      </c>
      <c r="J249" s="53">
        <v>676</v>
      </c>
      <c r="K249" s="55">
        <v>9.6153846153846159E-2</v>
      </c>
      <c r="M249" s="65">
        <f t="shared" si="13"/>
        <v>-13</v>
      </c>
      <c r="N249" s="65">
        <f t="shared" si="14"/>
        <v>-23</v>
      </c>
      <c r="O249" s="64">
        <f t="shared" si="15"/>
        <v>-1.5434136678771873E-2</v>
      </c>
    </row>
    <row r="250" spans="1:15" x14ac:dyDescent="0.35">
      <c r="A250" s="70" t="s">
        <v>10160</v>
      </c>
      <c r="B250" s="70" t="s">
        <v>9520</v>
      </c>
      <c r="C250" t="str">
        <f t="shared" si="12"/>
        <v>1102300602600</v>
      </c>
      <c r="D250" s="69" t="s">
        <v>7392</v>
      </c>
      <c r="E250" s="68">
        <v>43</v>
      </c>
      <c r="F250" s="68">
        <v>318</v>
      </c>
      <c r="G250" s="67">
        <v>0.13522012578616352</v>
      </c>
      <c r="H250" s="66"/>
      <c r="I250" s="56">
        <v>47</v>
      </c>
      <c r="J250" s="53">
        <v>307</v>
      </c>
      <c r="K250" s="55">
        <v>0.15309446254071662</v>
      </c>
      <c r="M250" s="65">
        <f t="shared" si="13"/>
        <v>4</v>
      </c>
      <c r="N250" s="65">
        <f t="shared" si="14"/>
        <v>-11</v>
      </c>
      <c r="O250" s="64">
        <f t="shared" si="15"/>
        <v>1.7874336754553105E-2</v>
      </c>
    </row>
    <row r="251" spans="1:15" x14ac:dyDescent="0.35">
      <c r="A251" s="70" t="s">
        <v>10159</v>
      </c>
      <c r="B251" s="70" t="s">
        <v>9520</v>
      </c>
      <c r="C251" t="str">
        <f t="shared" si="12"/>
        <v>1102309502500</v>
      </c>
      <c r="D251" s="69" t="s">
        <v>7383</v>
      </c>
      <c r="E251" s="68">
        <v>277</v>
      </c>
      <c r="F251" s="68">
        <v>1181</v>
      </c>
      <c r="G251" s="67">
        <v>0.23454699407281965</v>
      </c>
      <c r="H251" s="66"/>
      <c r="I251" s="56">
        <v>288</v>
      </c>
      <c r="J251" s="53">
        <v>1145</v>
      </c>
      <c r="K251" s="55">
        <v>0.25152838427947599</v>
      </c>
      <c r="M251" s="65">
        <f t="shared" si="13"/>
        <v>11</v>
      </c>
      <c r="N251" s="65">
        <f t="shared" si="14"/>
        <v>-36</v>
      </c>
      <c r="O251" s="64">
        <f t="shared" si="15"/>
        <v>1.6981390206656344E-2</v>
      </c>
    </row>
    <row r="252" spans="1:15" x14ac:dyDescent="0.35">
      <c r="A252" s="70" t="s">
        <v>10158</v>
      </c>
      <c r="B252" s="70" t="s">
        <v>9520</v>
      </c>
      <c r="C252" t="str">
        <f t="shared" si="12"/>
        <v>1107030002600</v>
      </c>
      <c r="D252" s="69" t="s">
        <v>7373</v>
      </c>
      <c r="E252" s="68">
        <v>174</v>
      </c>
      <c r="F252" s="68">
        <v>1297</v>
      </c>
      <c r="G252" s="67">
        <v>0.13415574402467231</v>
      </c>
      <c r="H252" s="66"/>
      <c r="I252" s="56">
        <v>152</v>
      </c>
      <c r="J252" s="53">
        <v>1287</v>
      </c>
      <c r="K252" s="55">
        <v>0.11810411810411811</v>
      </c>
      <c r="M252" s="65">
        <f t="shared" si="13"/>
        <v>-22</v>
      </c>
      <c r="N252" s="65">
        <f t="shared" si="14"/>
        <v>-10</v>
      </c>
      <c r="O252" s="64">
        <f t="shared" si="15"/>
        <v>-1.6051625920554202E-2</v>
      </c>
    </row>
    <row r="253" spans="1:15" x14ac:dyDescent="0.35">
      <c r="A253" s="70" t="s">
        <v>10157</v>
      </c>
      <c r="B253" s="70" t="s">
        <v>9520</v>
      </c>
      <c r="C253" t="str">
        <f t="shared" si="12"/>
        <v>1107030202600</v>
      </c>
      <c r="D253" s="69" t="s">
        <v>7364</v>
      </c>
      <c r="E253" s="68">
        <v>66</v>
      </c>
      <c r="F253" s="68">
        <v>567</v>
      </c>
      <c r="G253" s="67">
        <v>0.1164021164021164</v>
      </c>
      <c r="H253" s="66"/>
      <c r="I253" s="56">
        <v>64</v>
      </c>
      <c r="J253" s="53">
        <v>563</v>
      </c>
      <c r="K253" s="55">
        <v>0.11367673179396093</v>
      </c>
      <c r="M253" s="65">
        <f t="shared" si="13"/>
        <v>-2</v>
      </c>
      <c r="N253" s="65">
        <f t="shared" si="14"/>
        <v>-4</v>
      </c>
      <c r="O253" s="64">
        <f t="shared" si="15"/>
        <v>-2.7253846081554678E-3</v>
      </c>
    </row>
    <row r="254" spans="1:15" x14ac:dyDescent="0.35">
      <c r="A254" s="70" t="s">
        <v>10156</v>
      </c>
      <c r="B254" s="70" t="s">
        <v>9520</v>
      </c>
      <c r="C254" t="str">
        <f t="shared" si="12"/>
        <v>1108700102600</v>
      </c>
      <c r="D254" s="69" t="s">
        <v>7353</v>
      </c>
      <c r="E254" s="73">
        <v>64</v>
      </c>
      <c r="F254" s="73">
        <v>370</v>
      </c>
      <c r="G254" s="72">
        <v>0.17297297297297298</v>
      </c>
      <c r="H254" s="71"/>
      <c r="I254" s="56">
        <v>48</v>
      </c>
      <c r="J254" s="53">
        <v>371</v>
      </c>
      <c r="K254" s="55">
        <v>0.1293800539083558</v>
      </c>
      <c r="M254" s="65">
        <f t="shared" si="13"/>
        <v>-16</v>
      </c>
      <c r="N254" s="65">
        <f t="shared" si="14"/>
        <v>1</v>
      </c>
      <c r="O254" s="64">
        <f t="shared" si="15"/>
        <v>-4.359291906461718E-2</v>
      </c>
    </row>
    <row r="255" spans="1:15" x14ac:dyDescent="0.35">
      <c r="A255" s="70" t="s">
        <v>10155</v>
      </c>
      <c r="B255" s="70" t="s">
        <v>9520</v>
      </c>
      <c r="C255" t="str">
        <f t="shared" si="12"/>
        <v>11087003A2600</v>
      </c>
      <c r="D255" s="69" t="s">
        <v>7344</v>
      </c>
      <c r="E255" s="68">
        <v>91</v>
      </c>
      <c r="F255" s="68">
        <v>431</v>
      </c>
      <c r="G255" s="67">
        <v>0.21113689095127611</v>
      </c>
      <c r="H255" s="66"/>
      <c r="I255" s="56">
        <v>67</v>
      </c>
      <c r="J255" s="53">
        <v>425</v>
      </c>
      <c r="K255" s="55">
        <v>0.15764705882352942</v>
      </c>
      <c r="M255" s="65">
        <f t="shared" si="13"/>
        <v>-24</v>
      </c>
      <c r="N255" s="65">
        <f t="shared" si="14"/>
        <v>-6</v>
      </c>
      <c r="O255" s="64">
        <f t="shared" si="15"/>
        <v>-5.3489832127746689E-2</v>
      </c>
    </row>
    <row r="256" spans="1:15" x14ac:dyDescent="0.35">
      <c r="A256" s="70" t="s">
        <v>10154</v>
      </c>
      <c r="B256" s="70" t="s">
        <v>9520</v>
      </c>
      <c r="C256" t="str">
        <f t="shared" si="12"/>
        <v>1108700402600</v>
      </c>
      <c r="D256" s="69" t="s">
        <v>7335</v>
      </c>
      <c r="E256" s="68">
        <v>149</v>
      </c>
      <c r="F256" s="68">
        <v>1075</v>
      </c>
      <c r="G256" s="67">
        <v>0.13860465116279069</v>
      </c>
      <c r="H256" s="66"/>
      <c r="I256" s="56">
        <v>123</v>
      </c>
      <c r="J256" s="53">
        <v>1074</v>
      </c>
      <c r="K256" s="55">
        <v>0.11452513966480447</v>
      </c>
      <c r="M256" s="65">
        <f t="shared" si="13"/>
        <v>-26</v>
      </c>
      <c r="N256" s="65">
        <f t="shared" si="14"/>
        <v>-1</v>
      </c>
      <c r="O256" s="64">
        <f t="shared" si="15"/>
        <v>-2.407951149798622E-2</v>
      </c>
    </row>
    <row r="257" spans="1:15" x14ac:dyDescent="0.35">
      <c r="A257" s="70" t="s">
        <v>10153</v>
      </c>
      <c r="B257" s="70" t="s">
        <v>9520</v>
      </c>
      <c r="C257" t="str">
        <f t="shared" si="12"/>
        <v>11087005A2600</v>
      </c>
      <c r="D257" s="69" t="s">
        <v>7327</v>
      </c>
      <c r="E257" s="68">
        <v>52</v>
      </c>
      <c r="F257" s="68">
        <v>414</v>
      </c>
      <c r="G257" s="67">
        <v>0.12560386473429952</v>
      </c>
      <c r="H257" s="66"/>
      <c r="I257" s="56">
        <v>48</v>
      </c>
      <c r="J257" s="53">
        <v>415</v>
      </c>
      <c r="K257" s="55">
        <v>0.11566265060240964</v>
      </c>
      <c r="M257" s="65">
        <f t="shared" si="13"/>
        <v>-4</v>
      </c>
      <c r="N257" s="65">
        <f t="shared" si="14"/>
        <v>1</v>
      </c>
      <c r="O257" s="64">
        <f t="shared" si="15"/>
        <v>-9.9412141318898778E-3</v>
      </c>
    </row>
    <row r="258" spans="1:15" x14ac:dyDescent="0.35">
      <c r="A258" s="70" t="s">
        <v>10152</v>
      </c>
      <c r="B258" s="70" t="s">
        <v>9520</v>
      </c>
      <c r="C258" t="str">
        <f t="shared" si="12"/>
        <v>1108702102600</v>
      </c>
      <c r="D258" s="69" t="s">
        <v>7318</v>
      </c>
      <c r="E258" s="68">
        <v>87</v>
      </c>
      <c r="F258" s="68">
        <v>823</v>
      </c>
      <c r="G258" s="67">
        <v>0.10571081409477522</v>
      </c>
      <c r="H258" s="66"/>
      <c r="I258" s="56">
        <v>76</v>
      </c>
      <c r="J258" s="53">
        <v>818</v>
      </c>
      <c r="K258" s="55">
        <v>9.2909535452322736E-2</v>
      </c>
      <c r="M258" s="65">
        <f t="shared" si="13"/>
        <v>-11</v>
      </c>
      <c r="N258" s="65">
        <f t="shared" si="14"/>
        <v>-5</v>
      </c>
      <c r="O258" s="64">
        <f t="shared" si="15"/>
        <v>-1.2801278642452479E-2</v>
      </c>
    </row>
    <row r="259" spans="1:15" x14ac:dyDescent="0.35">
      <c r="A259" s="70" t="s">
        <v>10151</v>
      </c>
      <c r="B259" s="70" t="s">
        <v>9520</v>
      </c>
      <c r="C259" t="str">
        <f t="shared" si="12"/>
        <v>1201301002600</v>
      </c>
      <c r="D259" s="69" t="s">
        <v>7308</v>
      </c>
      <c r="E259" s="68">
        <v>46</v>
      </c>
      <c r="F259" s="68">
        <v>316</v>
      </c>
      <c r="G259" s="67">
        <v>0.14556962025316456</v>
      </c>
      <c r="H259" s="66"/>
      <c r="I259" s="56">
        <v>47</v>
      </c>
      <c r="J259" s="53">
        <v>307</v>
      </c>
      <c r="K259" s="55">
        <v>0.15309446254071662</v>
      </c>
      <c r="M259" s="65">
        <f t="shared" si="13"/>
        <v>1</v>
      </c>
      <c r="N259" s="65">
        <f t="shared" si="14"/>
        <v>-9</v>
      </c>
      <c r="O259" s="64">
        <f t="shared" si="15"/>
        <v>7.5248422875520693E-3</v>
      </c>
    </row>
    <row r="260" spans="1:15" x14ac:dyDescent="0.35">
      <c r="A260" s="70" t="s">
        <v>10150</v>
      </c>
      <c r="B260" s="70" t="s">
        <v>9520</v>
      </c>
      <c r="C260" t="str">
        <f t="shared" si="12"/>
        <v>1201302502600</v>
      </c>
      <c r="D260" s="69" t="s">
        <v>7298</v>
      </c>
      <c r="E260" s="68">
        <v>119</v>
      </c>
      <c r="F260" s="68">
        <v>643</v>
      </c>
      <c r="G260" s="67">
        <v>0.18506998444790046</v>
      </c>
      <c r="H260" s="66"/>
      <c r="I260" s="56">
        <v>117</v>
      </c>
      <c r="J260" s="53">
        <v>629</v>
      </c>
      <c r="K260" s="55">
        <v>0.18600953895071543</v>
      </c>
      <c r="M260" s="65">
        <f t="shared" si="13"/>
        <v>-2</v>
      </c>
      <c r="N260" s="65">
        <f t="shared" si="14"/>
        <v>-14</v>
      </c>
      <c r="O260" s="64">
        <f t="shared" si="15"/>
        <v>9.3955450281496544E-4</v>
      </c>
    </row>
    <row r="261" spans="1:15" x14ac:dyDescent="0.35">
      <c r="A261" s="70" t="s">
        <v>10149</v>
      </c>
      <c r="B261" s="70" t="s">
        <v>9520</v>
      </c>
      <c r="C261" t="str">
        <f t="shared" si="12"/>
        <v>1201303502600</v>
      </c>
      <c r="D261" s="69" t="s">
        <v>7288</v>
      </c>
      <c r="E261" s="68">
        <v>252</v>
      </c>
      <c r="F261" s="68">
        <v>1361</v>
      </c>
      <c r="G261" s="67">
        <v>0.18515797207935342</v>
      </c>
      <c r="H261" s="66"/>
      <c r="I261" s="56">
        <v>231</v>
      </c>
      <c r="J261" s="53">
        <v>1331</v>
      </c>
      <c r="K261" s="55">
        <v>0.17355371900826447</v>
      </c>
      <c r="M261" s="65">
        <f t="shared" si="13"/>
        <v>-21</v>
      </c>
      <c r="N261" s="65">
        <f t="shared" si="14"/>
        <v>-30</v>
      </c>
      <c r="O261" s="64">
        <f t="shared" si="15"/>
        <v>-1.1604253071088949E-2</v>
      </c>
    </row>
    <row r="262" spans="1:15" x14ac:dyDescent="0.35">
      <c r="A262" s="70" t="s">
        <v>10148</v>
      </c>
      <c r="B262" s="70" t="s">
        <v>9520</v>
      </c>
      <c r="C262" t="str">
        <f t="shared" si="12"/>
        <v>1201700102600</v>
      </c>
      <c r="D262" s="69" t="s">
        <v>7278</v>
      </c>
      <c r="E262" s="68">
        <v>61</v>
      </c>
      <c r="F262" s="68">
        <v>333</v>
      </c>
      <c r="G262" s="67">
        <v>0.18318318318318319</v>
      </c>
      <c r="H262" s="66"/>
      <c r="I262" s="56">
        <v>59</v>
      </c>
      <c r="J262" s="53">
        <v>328</v>
      </c>
      <c r="K262" s="55">
        <v>0.1798780487804878</v>
      </c>
      <c r="M262" s="65">
        <f t="shared" si="13"/>
        <v>-2</v>
      </c>
      <c r="N262" s="65">
        <f t="shared" si="14"/>
        <v>-5</v>
      </c>
      <c r="O262" s="64">
        <f t="shared" si="15"/>
        <v>-3.3051344026953922E-3</v>
      </c>
    </row>
    <row r="263" spans="1:15" x14ac:dyDescent="0.35">
      <c r="A263" s="70" t="s">
        <v>10147</v>
      </c>
      <c r="B263" s="70" t="s">
        <v>9520</v>
      </c>
      <c r="C263" t="str">
        <f t="shared" si="12"/>
        <v>1201700202600</v>
      </c>
      <c r="D263" s="69" t="s">
        <v>7269</v>
      </c>
      <c r="E263" s="68">
        <v>236</v>
      </c>
      <c r="F263" s="68">
        <v>1572</v>
      </c>
      <c r="G263" s="67">
        <v>0.15012722646310434</v>
      </c>
      <c r="H263" s="66"/>
      <c r="I263" s="56">
        <v>201</v>
      </c>
      <c r="J263" s="53">
        <v>1548</v>
      </c>
      <c r="K263" s="55">
        <v>0.12984496124031009</v>
      </c>
      <c r="M263" s="65">
        <f t="shared" si="13"/>
        <v>-35</v>
      </c>
      <c r="N263" s="65">
        <f t="shared" si="14"/>
        <v>-24</v>
      </c>
      <c r="O263" s="64">
        <f t="shared" si="15"/>
        <v>-2.0282265222794249E-2</v>
      </c>
    </row>
    <row r="264" spans="1:15" x14ac:dyDescent="0.35">
      <c r="A264" s="70" t="s">
        <v>10146</v>
      </c>
      <c r="B264" s="70" t="s">
        <v>9520</v>
      </c>
      <c r="C264" t="str">
        <f t="shared" ref="C264:C320" si="16">CONCATENATE(A264,B264)</f>
        <v>1201700302600</v>
      </c>
      <c r="D264" s="69" t="s">
        <v>7260</v>
      </c>
      <c r="E264" s="68">
        <v>61</v>
      </c>
      <c r="F264" s="68">
        <v>338</v>
      </c>
      <c r="G264" s="67">
        <v>0.18047337278106509</v>
      </c>
      <c r="H264" s="66"/>
      <c r="I264" s="56">
        <v>45</v>
      </c>
      <c r="J264" s="53">
        <v>334</v>
      </c>
      <c r="K264" s="55">
        <v>0.1347305389221557</v>
      </c>
      <c r="M264" s="65">
        <f t="shared" ref="M264:M320" si="17">I264-E264</f>
        <v>-16</v>
      </c>
      <c r="N264" s="65">
        <f t="shared" ref="N264:N320" si="18">J264-F264</f>
        <v>-4</v>
      </c>
      <c r="O264" s="64">
        <f t="shared" ref="O264:O320" si="19">K264-G264</f>
        <v>-4.5742833858909399E-2</v>
      </c>
    </row>
    <row r="265" spans="1:15" x14ac:dyDescent="0.35">
      <c r="A265" s="70" t="s">
        <v>10145</v>
      </c>
      <c r="B265" s="70" t="s">
        <v>9520</v>
      </c>
      <c r="C265" t="str">
        <f t="shared" si="16"/>
        <v>1201700402600</v>
      </c>
      <c r="D265" s="69" t="s">
        <v>7251</v>
      </c>
      <c r="E265" s="68">
        <v>115</v>
      </c>
      <c r="F265" s="68">
        <v>607</v>
      </c>
      <c r="G265" s="67">
        <v>0.18945634266886327</v>
      </c>
      <c r="H265" s="66"/>
      <c r="I265" s="56">
        <v>99</v>
      </c>
      <c r="J265" s="53">
        <v>602</v>
      </c>
      <c r="K265" s="55">
        <v>0.16445182724252491</v>
      </c>
      <c r="M265" s="65">
        <f t="shared" si="17"/>
        <v>-16</v>
      </c>
      <c r="N265" s="65">
        <f t="shared" si="18"/>
        <v>-5</v>
      </c>
      <c r="O265" s="64">
        <f t="shared" si="19"/>
        <v>-2.5004515426338358E-2</v>
      </c>
    </row>
    <row r="266" spans="1:15" x14ac:dyDescent="0.35">
      <c r="A266" s="70" t="s">
        <v>10144</v>
      </c>
      <c r="B266" s="70" t="s">
        <v>9520</v>
      </c>
      <c r="C266" t="str">
        <f t="shared" si="16"/>
        <v>1204000102600</v>
      </c>
      <c r="D266" s="69" t="s">
        <v>7241</v>
      </c>
      <c r="E266" s="68">
        <v>236</v>
      </c>
      <c r="F266" s="68">
        <v>1577</v>
      </c>
      <c r="G266" s="67">
        <v>0.14965123652504755</v>
      </c>
      <c r="H266" s="66"/>
      <c r="I266" s="56">
        <v>216</v>
      </c>
      <c r="J266" s="53">
        <v>1569</v>
      </c>
      <c r="K266" s="55">
        <v>0.13766730401529637</v>
      </c>
      <c r="M266" s="65">
        <f t="shared" si="17"/>
        <v>-20</v>
      </c>
      <c r="N266" s="65">
        <f t="shared" si="18"/>
        <v>-8</v>
      </c>
      <c r="O266" s="64">
        <f t="shared" si="19"/>
        <v>-1.1983932509751188E-2</v>
      </c>
    </row>
    <row r="267" spans="1:15" x14ac:dyDescent="0.35">
      <c r="A267" s="70" t="s">
        <v>10143</v>
      </c>
      <c r="B267" s="70" t="s">
        <v>9520</v>
      </c>
      <c r="C267" t="str">
        <f t="shared" si="16"/>
        <v>1205101002600</v>
      </c>
      <c r="D267" s="69" t="s">
        <v>7231</v>
      </c>
      <c r="E267" s="68">
        <v>163</v>
      </c>
      <c r="F267" s="68">
        <v>972</v>
      </c>
      <c r="G267" s="67">
        <v>0.16769547325102882</v>
      </c>
      <c r="H267" s="66"/>
      <c r="I267" s="56">
        <v>210</v>
      </c>
      <c r="J267" s="53">
        <v>989</v>
      </c>
      <c r="K267" s="55">
        <v>0.21233569261880689</v>
      </c>
      <c r="M267" s="65">
        <f t="shared" si="17"/>
        <v>47</v>
      </c>
      <c r="N267" s="65">
        <f t="shared" si="18"/>
        <v>17</v>
      </c>
      <c r="O267" s="64">
        <f t="shared" si="19"/>
        <v>4.4640219367778067E-2</v>
      </c>
    </row>
    <row r="268" spans="1:15" x14ac:dyDescent="0.35">
      <c r="A268" s="70" t="s">
        <v>10142</v>
      </c>
      <c r="B268" s="70" t="s">
        <v>9520</v>
      </c>
      <c r="C268" t="str">
        <f t="shared" si="16"/>
        <v>1205102002600</v>
      </c>
      <c r="D268" s="69" t="s">
        <v>7222</v>
      </c>
      <c r="E268" s="68">
        <v>274</v>
      </c>
      <c r="F268" s="68">
        <v>1181</v>
      </c>
      <c r="G268" s="67">
        <v>0.23200677392040644</v>
      </c>
      <c r="H268" s="66"/>
      <c r="I268" s="56">
        <v>328</v>
      </c>
      <c r="J268" s="53">
        <v>1204</v>
      </c>
      <c r="K268" s="55">
        <v>0.27242524916943522</v>
      </c>
      <c r="M268" s="65">
        <f t="shared" si="17"/>
        <v>54</v>
      </c>
      <c r="N268" s="65">
        <f t="shared" si="18"/>
        <v>23</v>
      </c>
      <c r="O268" s="64">
        <f t="shared" si="19"/>
        <v>4.0418475249028779E-2</v>
      </c>
    </row>
    <row r="269" spans="1:15" x14ac:dyDescent="0.35">
      <c r="A269" s="70" t="s">
        <v>10141</v>
      </c>
      <c r="B269" s="70" t="s">
        <v>9520</v>
      </c>
      <c r="C269" t="str">
        <f t="shared" si="16"/>
        <v>1208000102600</v>
      </c>
      <c r="D269" s="69" t="s">
        <v>7211</v>
      </c>
      <c r="E269" s="68">
        <v>537</v>
      </c>
      <c r="F269" s="68">
        <v>2630</v>
      </c>
      <c r="G269" s="67">
        <v>0.20418250950570344</v>
      </c>
      <c r="H269" s="66"/>
      <c r="I269" s="56">
        <v>402</v>
      </c>
      <c r="J269" s="53">
        <v>2566</v>
      </c>
      <c r="K269" s="55">
        <v>0.15666406858924395</v>
      </c>
      <c r="M269" s="65">
        <f t="shared" si="17"/>
        <v>-135</v>
      </c>
      <c r="N269" s="65">
        <f t="shared" si="18"/>
        <v>-64</v>
      </c>
      <c r="O269" s="64">
        <f t="shared" si="19"/>
        <v>-4.7518440916459487E-2</v>
      </c>
    </row>
    <row r="270" spans="1:15" x14ac:dyDescent="0.35">
      <c r="A270" s="70" t="s">
        <v>10140</v>
      </c>
      <c r="B270" s="70" t="s">
        <v>9520</v>
      </c>
      <c r="C270" t="str">
        <f t="shared" si="16"/>
        <v>1301400102600</v>
      </c>
      <c r="D270" s="69" t="s">
        <v>7201</v>
      </c>
      <c r="E270" s="68">
        <v>162</v>
      </c>
      <c r="F270" s="68">
        <v>1276</v>
      </c>
      <c r="G270" s="67">
        <v>0.12695924764890282</v>
      </c>
      <c r="H270" s="66"/>
      <c r="I270" s="56">
        <v>119</v>
      </c>
      <c r="J270" s="53">
        <v>1258</v>
      </c>
      <c r="K270" s="55">
        <v>9.45945945945946E-2</v>
      </c>
      <c r="M270" s="65">
        <f t="shared" si="17"/>
        <v>-43</v>
      </c>
      <c r="N270" s="65">
        <f t="shared" si="18"/>
        <v>-18</v>
      </c>
      <c r="O270" s="64">
        <f t="shared" si="19"/>
        <v>-3.2364653054308218E-2</v>
      </c>
    </row>
    <row r="271" spans="1:15" x14ac:dyDescent="0.35">
      <c r="A271" s="70" t="s">
        <v>10139</v>
      </c>
      <c r="B271" s="70" t="s">
        <v>9520</v>
      </c>
      <c r="C271" t="str">
        <f t="shared" si="16"/>
        <v>1301400302600</v>
      </c>
      <c r="D271" s="69" t="s">
        <v>7192</v>
      </c>
      <c r="E271" s="68">
        <v>119</v>
      </c>
      <c r="F271" s="68">
        <v>1311</v>
      </c>
      <c r="G271" s="67">
        <v>9.0770404271548435E-2</v>
      </c>
      <c r="H271" s="66"/>
      <c r="I271" s="56">
        <v>99</v>
      </c>
      <c r="J271" s="53">
        <v>1296</v>
      </c>
      <c r="K271" s="55">
        <v>7.6388888888888895E-2</v>
      </c>
      <c r="M271" s="65">
        <f t="shared" si="17"/>
        <v>-20</v>
      </c>
      <c r="N271" s="65">
        <f t="shared" si="18"/>
        <v>-15</v>
      </c>
      <c r="O271" s="64">
        <f t="shared" si="19"/>
        <v>-1.438151538265954E-2</v>
      </c>
    </row>
    <row r="272" spans="1:15" x14ac:dyDescent="0.35">
      <c r="A272" s="70" t="s">
        <v>10138</v>
      </c>
      <c r="B272" s="70" t="s">
        <v>9520</v>
      </c>
      <c r="C272" t="str">
        <f t="shared" si="16"/>
        <v>1301401200400</v>
      </c>
      <c r="D272" s="69" t="s">
        <v>7183</v>
      </c>
      <c r="E272" s="68">
        <v>67</v>
      </c>
      <c r="F272" s="68">
        <v>770</v>
      </c>
      <c r="G272" s="67">
        <v>8.7012987012987014E-2</v>
      </c>
      <c r="H272" s="66"/>
      <c r="I272" s="56">
        <v>54</v>
      </c>
      <c r="J272" s="53">
        <v>758</v>
      </c>
      <c r="K272" s="55">
        <v>7.1240105540897103E-2</v>
      </c>
      <c r="M272" s="65">
        <f t="shared" si="17"/>
        <v>-13</v>
      </c>
      <c r="N272" s="65">
        <f t="shared" si="18"/>
        <v>-12</v>
      </c>
      <c r="O272" s="64">
        <f t="shared" si="19"/>
        <v>-1.5772881472089911E-2</v>
      </c>
    </row>
    <row r="273" spans="1:15" x14ac:dyDescent="0.35">
      <c r="A273" s="70" t="s">
        <v>10137</v>
      </c>
      <c r="B273" s="70" t="s">
        <v>9520</v>
      </c>
      <c r="C273" t="str">
        <f t="shared" si="16"/>
        <v>1301402100200</v>
      </c>
      <c r="D273" s="69" t="s">
        <v>7175</v>
      </c>
      <c r="E273" s="68">
        <v>10</v>
      </c>
      <c r="F273" s="68">
        <v>314</v>
      </c>
      <c r="G273" s="67">
        <v>3.1847133757961783E-2</v>
      </c>
      <c r="H273" s="66"/>
      <c r="I273" s="56">
        <v>5</v>
      </c>
      <c r="J273" s="53">
        <v>309</v>
      </c>
      <c r="K273" s="55">
        <v>1.6181229773462782E-2</v>
      </c>
      <c r="M273" s="65">
        <f t="shared" si="17"/>
        <v>-5</v>
      </c>
      <c r="N273" s="65">
        <f t="shared" si="18"/>
        <v>-5</v>
      </c>
      <c r="O273" s="64">
        <f t="shared" si="19"/>
        <v>-1.5665903984499002E-2</v>
      </c>
    </row>
    <row r="274" spans="1:15" x14ac:dyDescent="0.35">
      <c r="A274" s="70" t="s">
        <v>10136</v>
      </c>
      <c r="B274" s="70" t="s">
        <v>9520</v>
      </c>
      <c r="C274" t="str">
        <f t="shared" si="16"/>
        <v>1301404600200</v>
      </c>
      <c r="D274" s="69" t="s">
        <v>7166</v>
      </c>
      <c r="E274" s="73">
        <v>56</v>
      </c>
      <c r="F274" s="73">
        <v>158</v>
      </c>
      <c r="G274" s="72">
        <v>0.35443037974683544</v>
      </c>
      <c r="H274" s="71"/>
      <c r="I274" s="56">
        <v>37</v>
      </c>
      <c r="J274" s="53">
        <v>156</v>
      </c>
      <c r="K274" s="55">
        <v>0.23717948717948717</v>
      </c>
      <c r="M274" s="65">
        <f t="shared" si="17"/>
        <v>-19</v>
      </c>
      <c r="N274" s="65">
        <f t="shared" si="18"/>
        <v>-2</v>
      </c>
      <c r="O274" s="64">
        <f t="shared" si="19"/>
        <v>-0.11725089256734827</v>
      </c>
    </row>
    <row r="275" spans="1:15" x14ac:dyDescent="0.35">
      <c r="A275" s="70" t="s">
        <v>10135</v>
      </c>
      <c r="B275" s="70" t="s">
        <v>9520</v>
      </c>
      <c r="C275" t="str">
        <f t="shared" si="16"/>
        <v>1301405700200</v>
      </c>
      <c r="D275" s="69" t="s">
        <v>7158</v>
      </c>
      <c r="E275" s="68">
        <v>7</v>
      </c>
      <c r="F275" s="68">
        <v>127</v>
      </c>
      <c r="G275" s="67">
        <v>5.5118110236220472E-2</v>
      </c>
      <c r="H275" s="66"/>
      <c r="I275" s="56">
        <v>6</v>
      </c>
      <c r="J275" s="53">
        <v>125</v>
      </c>
      <c r="K275" s="55">
        <v>4.8000000000000001E-2</v>
      </c>
      <c r="M275" s="65">
        <f t="shared" si="17"/>
        <v>-1</v>
      </c>
      <c r="N275" s="65">
        <f t="shared" si="18"/>
        <v>-2</v>
      </c>
      <c r="O275" s="64">
        <f t="shared" si="19"/>
        <v>-7.1181102362204707E-3</v>
      </c>
    </row>
    <row r="276" spans="1:15" x14ac:dyDescent="0.35">
      <c r="A276" s="70" t="s">
        <v>10134</v>
      </c>
      <c r="B276" s="70" t="s">
        <v>9520</v>
      </c>
      <c r="C276" t="str">
        <f t="shared" si="16"/>
        <v>1301406000200</v>
      </c>
      <c r="D276" s="69" t="s">
        <v>7148</v>
      </c>
      <c r="E276" s="68">
        <v>12</v>
      </c>
      <c r="F276" s="68">
        <v>229</v>
      </c>
      <c r="G276" s="67">
        <v>5.2401746724890827E-2</v>
      </c>
      <c r="H276" s="66"/>
      <c r="I276" s="56">
        <v>17</v>
      </c>
      <c r="J276" s="53">
        <v>226</v>
      </c>
      <c r="K276" s="55">
        <v>7.5221238938053103E-2</v>
      </c>
      <c r="M276" s="65">
        <f t="shared" si="17"/>
        <v>5</v>
      </c>
      <c r="N276" s="65">
        <f t="shared" si="18"/>
        <v>-3</v>
      </c>
      <c r="O276" s="64">
        <f t="shared" si="19"/>
        <v>2.2819492213162276E-2</v>
      </c>
    </row>
    <row r="277" spans="1:15" x14ac:dyDescent="0.35">
      <c r="A277" s="70" t="s">
        <v>10133</v>
      </c>
      <c r="B277" s="70" t="s">
        <v>9520</v>
      </c>
      <c r="C277" t="str">
        <f t="shared" si="16"/>
        <v>1301406200200</v>
      </c>
      <c r="D277" s="69" t="s">
        <v>7138</v>
      </c>
      <c r="E277" s="68">
        <v>9</v>
      </c>
      <c r="F277" s="68">
        <v>108</v>
      </c>
      <c r="G277" s="67">
        <v>8.3333333333333329E-2</v>
      </c>
      <c r="H277" s="66"/>
      <c r="I277" s="56">
        <v>2</v>
      </c>
      <c r="J277" s="53">
        <v>106</v>
      </c>
      <c r="K277" s="55">
        <v>1.8867924528301886E-2</v>
      </c>
      <c r="M277" s="65">
        <f t="shared" si="17"/>
        <v>-7</v>
      </c>
      <c r="N277" s="65">
        <f t="shared" si="18"/>
        <v>-2</v>
      </c>
      <c r="O277" s="64">
        <f t="shared" si="19"/>
        <v>-6.4465408805031446E-2</v>
      </c>
    </row>
    <row r="278" spans="1:15" x14ac:dyDescent="0.35">
      <c r="A278" s="70" t="s">
        <v>10132</v>
      </c>
      <c r="B278" s="70" t="s">
        <v>9520</v>
      </c>
      <c r="C278" t="str">
        <f t="shared" si="16"/>
        <v>1301406300200</v>
      </c>
      <c r="D278" s="69" t="s">
        <v>7129</v>
      </c>
      <c r="E278" s="68">
        <v>15</v>
      </c>
      <c r="F278" s="68">
        <v>157</v>
      </c>
      <c r="G278" s="67">
        <v>9.5541401273885357E-2</v>
      </c>
      <c r="H278" s="66"/>
      <c r="I278" s="56">
        <v>13</v>
      </c>
      <c r="J278" s="53">
        <v>154</v>
      </c>
      <c r="K278" s="55">
        <v>8.4415584415584416E-2</v>
      </c>
      <c r="M278" s="65">
        <f t="shared" si="17"/>
        <v>-2</v>
      </c>
      <c r="N278" s="65">
        <f t="shared" si="18"/>
        <v>-3</v>
      </c>
      <c r="O278" s="64">
        <f t="shared" si="19"/>
        <v>-1.1125816858300941E-2</v>
      </c>
    </row>
    <row r="279" spans="1:15" x14ac:dyDescent="0.35">
      <c r="A279" s="70" t="s">
        <v>10131</v>
      </c>
      <c r="B279" s="70" t="s">
        <v>9520</v>
      </c>
      <c r="C279" t="str">
        <f t="shared" si="16"/>
        <v>1301407101600</v>
      </c>
      <c r="D279" s="69" t="s">
        <v>7119</v>
      </c>
      <c r="E279" s="68">
        <v>57</v>
      </c>
      <c r="F279" s="68">
        <v>913</v>
      </c>
      <c r="G279" s="67">
        <v>6.2431544359255201E-2</v>
      </c>
      <c r="H279" s="66"/>
      <c r="I279" s="56">
        <v>47</v>
      </c>
      <c r="J279" s="53">
        <v>899</v>
      </c>
      <c r="K279" s="55">
        <v>5.2280311457174641E-2</v>
      </c>
      <c r="M279" s="65">
        <f t="shared" si="17"/>
        <v>-10</v>
      </c>
      <c r="N279" s="65">
        <f t="shared" si="18"/>
        <v>-14</v>
      </c>
      <c r="O279" s="64">
        <f t="shared" si="19"/>
        <v>-1.0151232902080559E-2</v>
      </c>
    </row>
    <row r="280" spans="1:15" x14ac:dyDescent="0.35">
      <c r="A280" s="70" t="s">
        <v>10130</v>
      </c>
      <c r="B280" s="70" t="s">
        <v>9520</v>
      </c>
      <c r="C280" t="str">
        <f t="shared" si="16"/>
        <v>1301414150200</v>
      </c>
      <c r="D280" s="69" t="s">
        <v>7111</v>
      </c>
      <c r="E280" s="68">
        <v>10</v>
      </c>
      <c r="F280" s="68">
        <v>148</v>
      </c>
      <c r="G280" s="67">
        <v>6.7567567567567571E-2</v>
      </c>
      <c r="H280" s="66"/>
      <c r="I280" s="56">
        <v>11</v>
      </c>
      <c r="J280" s="53">
        <v>145</v>
      </c>
      <c r="K280" s="55">
        <v>7.586206896551724E-2</v>
      </c>
      <c r="M280" s="65">
        <f t="shared" si="17"/>
        <v>1</v>
      </c>
      <c r="N280" s="65">
        <f t="shared" si="18"/>
        <v>-3</v>
      </c>
      <c r="O280" s="64">
        <f t="shared" si="19"/>
        <v>8.294501397949669E-3</v>
      </c>
    </row>
    <row r="281" spans="1:15" x14ac:dyDescent="0.35">
      <c r="A281" s="70" t="s">
        <v>10129</v>
      </c>
      <c r="B281" s="70" t="s">
        <v>9520</v>
      </c>
      <c r="C281" t="str">
        <f t="shared" si="16"/>
        <v>1301418600200</v>
      </c>
      <c r="D281" s="69" t="s">
        <v>7102</v>
      </c>
      <c r="E281" s="68">
        <v>37</v>
      </c>
      <c r="F281" s="68">
        <v>115</v>
      </c>
      <c r="G281" s="67">
        <v>0.32173913043478258</v>
      </c>
      <c r="H281" s="66"/>
      <c r="I281" s="56">
        <v>28</v>
      </c>
      <c r="J281" s="53">
        <v>113</v>
      </c>
      <c r="K281" s="55">
        <v>0.24778761061946902</v>
      </c>
      <c r="M281" s="65">
        <f t="shared" si="17"/>
        <v>-9</v>
      </c>
      <c r="N281" s="65">
        <f t="shared" si="18"/>
        <v>-2</v>
      </c>
      <c r="O281" s="64">
        <f t="shared" si="19"/>
        <v>-7.395151981531356E-2</v>
      </c>
    </row>
    <row r="282" spans="1:15" x14ac:dyDescent="0.35">
      <c r="A282" s="70" t="s">
        <v>10128</v>
      </c>
      <c r="B282" s="70" t="s">
        <v>9520</v>
      </c>
      <c r="C282" t="str">
        <f t="shared" si="16"/>
        <v>1304100102600</v>
      </c>
      <c r="D282" s="69" t="s">
        <v>7094</v>
      </c>
      <c r="E282" s="68">
        <v>54</v>
      </c>
      <c r="F282" s="68">
        <v>350</v>
      </c>
      <c r="G282" s="67">
        <v>0.15428571428571428</v>
      </c>
      <c r="H282" s="66"/>
      <c r="I282" s="56">
        <v>61</v>
      </c>
      <c r="J282" s="53">
        <v>349</v>
      </c>
      <c r="K282" s="55">
        <v>0.17478510028653296</v>
      </c>
      <c r="M282" s="65">
        <f t="shared" si="17"/>
        <v>7</v>
      </c>
      <c r="N282" s="65">
        <f t="shared" si="18"/>
        <v>-1</v>
      </c>
      <c r="O282" s="64">
        <f t="shared" si="19"/>
        <v>2.0499386000818687E-2</v>
      </c>
    </row>
    <row r="283" spans="1:15" x14ac:dyDescent="0.35">
      <c r="A283" s="70" t="s">
        <v>10127</v>
      </c>
      <c r="B283" s="70" t="s">
        <v>9520</v>
      </c>
      <c r="C283" t="str">
        <f t="shared" si="16"/>
        <v>1304100200400</v>
      </c>
      <c r="D283" s="69" t="s">
        <v>7086</v>
      </c>
      <c r="E283" s="68">
        <v>40</v>
      </c>
      <c r="F283" s="68">
        <v>301</v>
      </c>
      <c r="G283" s="67">
        <v>0.13289036544850499</v>
      </c>
      <c r="H283" s="66"/>
      <c r="I283" s="56">
        <v>54</v>
      </c>
      <c r="J283" s="53">
        <v>302</v>
      </c>
      <c r="K283" s="55">
        <v>0.17880794701986755</v>
      </c>
      <c r="M283" s="65">
        <f t="shared" si="17"/>
        <v>14</v>
      </c>
      <c r="N283" s="65">
        <f t="shared" si="18"/>
        <v>1</v>
      </c>
      <c r="O283" s="64">
        <f t="shared" si="19"/>
        <v>4.5917581571362553E-2</v>
      </c>
    </row>
    <row r="284" spans="1:15" x14ac:dyDescent="0.35">
      <c r="A284" s="70" t="s">
        <v>10126</v>
      </c>
      <c r="B284" s="70" t="s">
        <v>9520</v>
      </c>
      <c r="C284" t="str">
        <f t="shared" si="16"/>
        <v>1304100300400</v>
      </c>
      <c r="D284" s="69" t="s">
        <v>7077</v>
      </c>
      <c r="E284" s="68">
        <v>33</v>
      </c>
      <c r="F284" s="68">
        <v>250</v>
      </c>
      <c r="G284" s="67">
        <v>0.13200000000000001</v>
      </c>
      <c r="H284" s="66"/>
      <c r="I284" s="56">
        <v>40</v>
      </c>
      <c r="J284" s="53">
        <v>251</v>
      </c>
      <c r="K284" s="55">
        <v>0.15936254980079681</v>
      </c>
      <c r="M284" s="65">
        <f t="shared" si="17"/>
        <v>7</v>
      </c>
      <c r="N284" s="65">
        <f t="shared" si="18"/>
        <v>1</v>
      </c>
      <c r="O284" s="64">
        <f t="shared" si="19"/>
        <v>2.7362549800796804E-2</v>
      </c>
    </row>
    <row r="285" spans="1:15" x14ac:dyDescent="0.35">
      <c r="A285" s="70" t="s">
        <v>10125</v>
      </c>
      <c r="B285" s="70" t="s">
        <v>9520</v>
      </c>
      <c r="C285" t="str">
        <f t="shared" si="16"/>
        <v>1304100500400</v>
      </c>
      <c r="D285" s="69" t="s">
        <v>7068</v>
      </c>
      <c r="E285" s="68">
        <v>68</v>
      </c>
      <c r="F285" s="68">
        <v>270</v>
      </c>
      <c r="G285" s="67">
        <v>0.25185185185185183</v>
      </c>
      <c r="H285" s="66"/>
      <c r="I285" s="56">
        <v>69</v>
      </c>
      <c r="J285" s="53">
        <v>271</v>
      </c>
      <c r="K285" s="55">
        <v>0.25461254612546125</v>
      </c>
      <c r="M285" s="65">
        <f t="shared" si="17"/>
        <v>1</v>
      </c>
      <c r="N285" s="65">
        <f t="shared" si="18"/>
        <v>1</v>
      </c>
      <c r="O285" s="64">
        <f t="shared" si="19"/>
        <v>2.7606942736094209E-3</v>
      </c>
    </row>
    <row r="286" spans="1:15" x14ac:dyDescent="0.35">
      <c r="A286" s="70" t="s">
        <v>10124</v>
      </c>
      <c r="B286" s="70" t="s">
        <v>9520</v>
      </c>
      <c r="C286" t="str">
        <f t="shared" si="16"/>
        <v>1304100600400</v>
      </c>
      <c r="D286" s="69" t="s">
        <v>7059</v>
      </c>
      <c r="E286" s="68">
        <v>20</v>
      </c>
      <c r="F286" s="68">
        <v>90</v>
      </c>
      <c r="G286" s="67">
        <v>0.22222222222222221</v>
      </c>
      <c r="H286" s="66"/>
      <c r="I286" s="56">
        <v>19</v>
      </c>
      <c r="J286" s="53">
        <v>92</v>
      </c>
      <c r="K286" s="55">
        <v>0.20652173913043478</v>
      </c>
      <c r="M286" s="65">
        <f t="shared" si="17"/>
        <v>-1</v>
      </c>
      <c r="N286" s="65">
        <f t="shared" si="18"/>
        <v>2</v>
      </c>
      <c r="O286" s="64">
        <f t="shared" si="19"/>
        <v>-1.5700483091787426E-2</v>
      </c>
    </row>
    <row r="287" spans="1:15" x14ac:dyDescent="0.35">
      <c r="A287" s="70" t="s">
        <v>10123</v>
      </c>
      <c r="B287" s="70" t="s">
        <v>9520</v>
      </c>
      <c r="C287" t="str">
        <f t="shared" si="16"/>
        <v>1304101200400</v>
      </c>
      <c r="D287" s="69" t="s">
        <v>7051</v>
      </c>
      <c r="E287" s="68">
        <v>7</v>
      </c>
      <c r="F287" s="68">
        <v>55</v>
      </c>
      <c r="G287" s="67">
        <v>0.12727272727272726</v>
      </c>
      <c r="H287" s="66"/>
      <c r="I287" s="56">
        <v>8</v>
      </c>
      <c r="J287" s="53">
        <v>58</v>
      </c>
      <c r="K287" s="55">
        <v>0.13793103448275862</v>
      </c>
      <c r="M287" s="65">
        <f t="shared" si="17"/>
        <v>1</v>
      </c>
      <c r="N287" s="65">
        <f t="shared" si="18"/>
        <v>3</v>
      </c>
      <c r="O287" s="64">
        <f t="shared" si="19"/>
        <v>1.0658307210031359E-2</v>
      </c>
    </row>
    <row r="288" spans="1:15" x14ac:dyDescent="0.35">
      <c r="A288" s="70" t="s">
        <v>10122</v>
      </c>
      <c r="B288" s="70" t="s">
        <v>9520</v>
      </c>
      <c r="C288" t="str">
        <f t="shared" si="16"/>
        <v>1304107900200</v>
      </c>
      <c r="D288" s="69" t="s">
        <v>7043</v>
      </c>
      <c r="E288" s="68">
        <v>45</v>
      </c>
      <c r="F288" s="68">
        <v>235</v>
      </c>
      <c r="G288" s="67">
        <v>0.19148936170212766</v>
      </c>
      <c r="H288" s="66"/>
      <c r="I288" s="56">
        <v>40</v>
      </c>
      <c r="J288" s="53">
        <v>236</v>
      </c>
      <c r="K288" s="55">
        <v>0.16949152542372881</v>
      </c>
      <c r="M288" s="65">
        <f t="shared" si="17"/>
        <v>-5</v>
      </c>
      <c r="N288" s="65">
        <f t="shared" si="18"/>
        <v>1</v>
      </c>
      <c r="O288" s="64">
        <f t="shared" si="19"/>
        <v>-2.1997836278398852E-2</v>
      </c>
    </row>
    <row r="289" spans="1:15" x14ac:dyDescent="0.35">
      <c r="A289" s="70" t="s">
        <v>10121</v>
      </c>
      <c r="B289" s="70" t="s">
        <v>9520</v>
      </c>
      <c r="C289" t="str">
        <f t="shared" si="16"/>
        <v>1304108000200</v>
      </c>
      <c r="D289" s="69" t="s">
        <v>7034</v>
      </c>
      <c r="E289" s="68">
        <v>524</v>
      </c>
      <c r="F289" s="68">
        <v>1476</v>
      </c>
      <c r="G289" s="67">
        <v>0.35501355013550134</v>
      </c>
      <c r="H289" s="66"/>
      <c r="I289" s="56">
        <v>514</v>
      </c>
      <c r="J289" s="53">
        <v>1479</v>
      </c>
      <c r="K289" s="55">
        <v>0.3475321162947938</v>
      </c>
      <c r="M289" s="65">
        <f t="shared" si="17"/>
        <v>-10</v>
      </c>
      <c r="N289" s="65">
        <f t="shared" si="18"/>
        <v>3</v>
      </c>
      <c r="O289" s="64">
        <f t="shared" si="19"/>
        <v>-7.4814338407075409E-3</v>
      </c>
    </row>
    <row r="290" spans="1:15" x14ac:dyDescent="0.35">
      <c r="A290" s="70" t="s">
        <v>10120</v>
      </c>
      <c r="B290" s="70" t="s">
        <v>9520</v>
      </c>
      <c r="C290" t="str">
        <f t="shared" si="16"/>
        <v>1304108200200</v>
      </c>
      <c r="D290" s="69" t="s">
        <v>7026</v>
      </c>
      <c r="E290" s="68">
        <v>54</v>
      </c>
      <c r="F290" s="68">
        <v>134</v>
      </c>
      <c r="G290" s="67">
        <v>0.40298507462686567</v>
      </c>
      <c r="H290" s="66"/>
      <c r="I290" s="56">
        <v>45</v>
      </c>
      <c r="J290" s="53">
        <v>135</v>
      </c>
      <c r="K290" s="55">
        <v>0.33333333333333331</v>
      </c>
      <c r="M290" s="65">
        <f t="shared" si="17"/>
        <v>-9</v>
      </c>
      <c r="N290" s="65">
        <f t="shared" si="18"/>
        <v>1</v>
      </c>
      <c r="O290" s="64">
        <f t="shared" si="19"/>
        <v>-6.9651741293532354E-2</v>
      </c>
    </row>
    <row r="291" spans="1:15" x14ac:dyDescent="0.35">
      <c r="A291" s="70" t="s">
        <v>10119</v>
      </c>
      <c r="B291" s="70" t="s">
        <v>9520</v>
      </c>
      <c r="C291" t="str">
        <f t="shared" si="16"/>
        <v>1304109900400</v>
      </c>
      <c r="D291" s="69" t="s">
        <v>7018</v>
      </c>
      <c r="E291" s="68">
        <v>7</v>
      </c>
      <c r="F291" s="68">
        <v>60</v>
      </c>
      <c r="G291" s="67">
        <v>0.11666666666666667</v>
      </c>
      <c r="H291" s="66"/>
      <c r="I291" s="56">
        <v>6</v>
      </c>
      <c r="J291" s="53">
        <v>60</v>
      </c>
      <c r="K291" s="55">
        <v>0.1</v>
      </c>
      <c r="M291" s="65">
        <f t="shared" si="17"/>
        <v>-1</v>
      </c>
      <c r="N291" s="65">
        <f t="shared" si="18"/>
        <v>0</v>
      </c>
      <c r="O291" s="64">
        <f t="shared" si="19"/>
        <v>-1.6666666666666663E-2</v>
      </c>
    </row>
    <row r="292" spans="1:15" x14ac:dyDescent="0.35">
      <c r="A292" s="70" t="s">
        <v>10118</v>
      </c>
      <c r="B292" s="70" t="s">
        <v>9520</v>
      </c>
      <c r="C292" t="str">
        <f t="shared" si="16"/>
        <v>1304117800400</v>
      </c>
      <c r="D292" s="69" t="s">
        <v>10117</v>
      </c>
      <c r="E292" s="68">
        <v>63</v>
      </c>
      <c r="F292" s="68">
        <v>255</v>
      </c>
      <c r="G292" s="67">
        <v>0.24705882352941178</v>
      </c>
      <c r="H292" s="66"/>
      <c r="I292" s="56">
        <v>57</v>
      </c>
      <c r="J292" s="53">
        <v>255</v>
      </c>
      <c r="K292" s="55">
        <v>0.22352941176470589</v>
      </c>
      <c r="M292" s="65">
        <f t="shared" si="17"/>
        <v>-6</v>
      </c>
      <c r="N292" s="65">
        <f t="shared" si="18"/>
        <v>0</v>
      </c>
      <c r="O292" s="64">
        <f t="shared" si="19"/>
        <v>-2.3529411764705882E-2</v>
      </c>
    </row>
    <row r="293" spans="1:15" x14ac:dyDescent="0.35">
      <c r="A293" s="70" t="s">
        <v>10116</v>
      </c>
      <c r="B293" s="70" t="s">
        <v>9520</v>
      </c>
      <c r="C293" t="str">
        <f t="shared" si="16"/>
        <v>1304120101700</v>
      </c>
      <c r="D293" s="69" t="s">
        <v>7004</v>
      </c>
      <c r="E293" s="68">
        <v>295</v>
      </c>
      <c r="F293" s="68">
        <v>1457</v>
      </c>
      <c r="G293" s="67">
        <v>0.20247083047357584</v>
      </c>
      <c r="H293" s="66"/>
      <c r="I293" s="56">
        <v>285</v>
      </c>
      <c r="J293" s="53">
        <v>1461</v>
      </c>
      <c r="K293" s="55">
        <v>0.19507186858316222</v>
      </c>
      <c r="M293" s="65">
        <f t="shared" si="17"/>
        <v>-10</v>
      </c>
      <c r="N293" s="65">
        <f t="shared" si="18"/>
        <v>4</v>
      </c>
      <c r="O293" s="64">
        <f t="shared" si="19"/>
        <v>-7.3989618904136134E-3</v>
      </c>
    </row>
    <row r="294" spans="1:15" x14ac:dyDescent="0.35">
      <c r="A294" s="70" t="s">
        <v>10115</v>
      </c>
      <c r="B294" s="70" t="s">
        <v>9520</v>
      </c>
      <c r="C294" t="str">
        <f t="shared" si="16"/>
        <v>1304120902700</v>
      </c>
      <c r="D294" s="69" t="s">
        <v>6995</v>
      </c>
      <c r="E294" s="73">
        <v>69</v>
      </c>
      <c r="F294" s="73">
        <v>506</v>
      </c>
      <c r="G294" s="72">
        <v>0.13636363636363635</v>
      </c>
      <c r="H294" s="71"/>
      <c r="I294" s="56">
        <v>67</v>
      </c>
      <c r="J294" s="53">
        <v>506</v>
      </c>
      <c r="K294" s="55">
        <v>0.1324110671936759</v>
      </c>
      <c r="M294" s="65">
        <f t="shared" si="17"/>
        <v>-2</v>
      </c>
      <c r="N294" s="65">
        <f t="shared" si="18"/>
        <v>0</v>
      </c>
      <c r="O294" s="64">
        <f t="shared" si="19"/>
        <v>-3.9525691699604515E-3</v>
      </c>
    </row>
    <row r="295" spans="1:15" x14ac:dyDescent="0.35">
      <c r="A295" s="70" t="s">
        <v>10114</v>
      </c>
      <c r="B295" s="70" t="s">
        <v>9520</v>
      </c>
      <c r="C295" t="str">
        <f t="shared" si="16"/>
        <v>1304131802700</v>
      </c>
      <c r="D295" s="69" t="s">
        <v>6987</v>
      </c>
      <c r="E295" s="68">
        <v>86</v>
      </c>
      <c r="F295" s="68">
        <v>477</v>
      </c>
      <c r="G295" s="67">
        <v>0.18029350104821804</v>
      </c>
      <c r="H295" s="66"/>
      <c r="I295" s="56">
        <v>71</v>
      </c>
      <c r="J295" s="53">
        <v>479</v>
      </c>
      <c r="K295" s="55">
        <v>0.14822546972860126</v>
      </c>
      <c r="M295" s="65">
        <f t="shared" si="17"/>
        <v>-15</v>
      </c>
      <c r="N295" s="65">
        <f t="shared" si="18"/>
        <v>2</v>
      </c>
      <c r="O295" s="64">
        <f t="shared" si="19"/>
        <v>-3.2068031319616774E-2</v>
      </c>
    </row>
    <row r="296" spans="1:15" x14ac:dyDescent="0.35">
      <c r="A296" s="70" t="s">
        <v>10113</v>
      </c>
      <c r="B296" s="70" t="s">
        <v>9520</v>
      </c>
      <c r="C296" t="str">
        <f t="shared" si="16"/>
        <v>1305800100300</v>
      </c>
      <c r="D296" s="69" t="s">
        <v>6978</v>
      </c>
      <c r="E296" s="68">
        <v>48</v>
      </c>
      <c r="F296" s="68">
        <v>222</v>
      </c>
      <c r="G296" s="67">
        <v>0.21621621621621623</v>
      </c>
      <c r="H296" s="66"/>
      <c r="I296" s="56">
        <v>38</v>
      </c>
      <c r="J296" s="53">
        <v>219</v>
      </c>
      <c r="K296" s="55">
        <v>0.17351598173515981</v>
      </c>
      <c r="M296" s="65">
        <f t="shared" si="17"/>
        <v>-10</v>
      </c>
      <c r="N296" s="65">
        <f t="shared" si="18"/>
        <v>-3</v>
      </c>
      <c r="O296" s="64">
        <f t="shared" si="19"/>
        <v>-4.270023448105642E-2</v>
      </c>
    </row>
    <row r="297" spans="1:15" x14ac:dyDescent="0.35">
      <c r="A297" s="70" t="s">
        <v>10112</v>
      </c>
      <c r="B297" s="70" t="s">
        <v>9520</v>
      </c>
      <c r="C297" t="str">
        <f t="shared" si="16"/>
        <v>1305800200300</v>
      </c>
      <c r="D297" s="69" t="s">
        <v>6970</v>
      </c>
      <c r="E297" s="68">
        <v>21</v>
      </c>
      <c r="F297" s="68">
        <v>112</v>
      </c>
      <c r="G297" s="67">
        <v>0.1875</v>
      </c>
      <c r="H297" s="66"/>
      <c r="I297" s="56">
        <v>14</v>
      </c>
      <c r="J297" s="53">
        <v>111</v>
      </c>
      <c r="K297" s="55">
        <v>0.12612612612612611</v>
      </c>
      <c r="M297" s="65">
        <f t="shared" si="17"/>
        <v>-7</v>
      </c>
      <c r="N297" s="65">
        <f t="shared" si="18"/>
        <v>-1</v>
      </c>
      <c r="O297" s="64">
        <f t="shared" si="19"/>
        <v>-6.1373873873873885E-2</v>
      </c>
    </row>
    <row r="298" spans="1:15" x14ac:dyDescent="0.35">
      <c r="A298" s="70" t="s">
        <v>10111</v>
      </c>
      <c r="B298" s="70" t="s">
        <v>9520</v>
      </c>
      <c r="C298" t="str">
        <f t="shared" si="16"/>
        <v>1305800700400</v>
      </c>
      <c r="D298" s="69" t="s">
        <v>6962</v>
      </c>
      <c r="E298" s="68">
        <v>58</v>
      </c>
      <c r="F298" s="68">
        <v>236</v>
      </c>
      <c r="G298" s="67">
        <v>0.24576271186440679</v>
      </c>
      <c r="H298" s="66"/>
      <c r="I298" s="56">
        <v>38</v>
      </c>
      <c r="J298" s="53">
        <v>234</v>
      </c>
      <c r="K298" s="55">
        <v>0.1623931623931624</v>
      </c>
      <c r="M298" s="65">
        <f t="shared" si="17"/>
        <v>-20</v>
      </c>
      <c r="N298" s="65">
        <f t="shared" si="18"/>
        <v>-2</v>
      </c>
      <c r="O298" s="64">
        <f t="shared" si="19"/>
        <v>-8.3369549471244392E-2</v>
      </c>
    </row>
    <row r="299" spans="1:15" x14ac:dyDescent="0.35">
      <c r="A299" s="70" t="s">
        <v>10110</v>
      </c>
      <c r="B299" s="70" t="s">
        <v>9520</v>
      </c>
      <c r="C299" t="str">
        <f t="shared" si="16"/>
        <v>1305801000400</v>
      </c>
      <c r="D299" s="69" t="s">
        <v>6953</v>
      </c>
      <c r="E299" s="68">
        <v>41</v>
      </c>
      <c r="F299" s="68">
        <v>222</v>
      </c>
      <c r="G299" s="67">
        <v>0.18468468468468469</v>
      </c>
      <c r="H299" s="66"/>
      <c r="I299" s="56">
        <v>32</v>
      </c>
      <c r="J299" s="53">
        <v>220</v>
      </c>
      <c r="K299" s="55">
        <v>0.14545454545454545</v>
      </c>
      <c r="M299" s="65">
        <f t="shared" si="17"/>
        <v>-9</v>
      </c>
      <c r="N299" s="65">
        <f t="shared" si="18"/>
        <v>-2</v>
      </c>
      <c r="O299" s="64">
        <f t="shared" si="19"/>
        <v>-3.9230139230139238E-2</v>
      </c>
    </row>
    <row r="300" spans="1:15" x14ac:dyDescent="0.35">
      <c r="A300" s="70" t="s">
        <v>10109</v>
      </c>
      <c r="B300" s="70" t="s">
        <v>9520</v>
      </c>
      <c r="C300" t="str">
        <f t="shared" si="16"/>
        <v>1305810002600</v>
      </c>
      <c r="D300" s="69" t="s">
        <v>6945</v>
      </c>
      <c r="E300" s="68">
        <v>45</v>
      </c>
      <c r="F300" s="68">
        <v>245</v>
      </c>
      <c r="G300" s="67">
        <v>0.18367346938775511</v>
      </c>
      <c r="H300" s="66"/>
      <c r="I300" s="56">
        <v>38</v>
      </c>
      <c r="J300" s="53">
        <v>242</v>
      </c>
      <c r="K300" s="55">
        <v>0.15702479338842976</v>
      </c>
      <c r="M300" s="65">
        <f t="shared" si="17"/>
        <v>-7</v>
      </c>
      <c r="N300" s="65">
        <f t="shared" si="18"/>
        <v>-3</v>
      </c>
      <c r="O300" s="64">
        <f t="shared" si="19"/>
        <v>-2.6648675999325355E-2</v>
      </c>
    </row>
    <row r="301" spans="1:15" x14ac:dyDescent="0.35">
      <c r="A301" s="70" t="s">
        <v>10108</v>
      </c>
      <c r="B301" s="70" t="s">
        <v>9520</v>
      </c>
      <c r="C301" t="str">
        <f t="shared" si="16"/>
        <v>1305811100200</v>
      </c>
      <c r="D301" s="69" t="s">
        <v>6936</v>
      </c>
      <c r="E301" s="68">
        <v>291</v>
      </c>
      <c r="F301" s="68">
        <v>936</v>
      </c>
      <c r="G301" s="67">
        <v>0.3108974358974359</v>
      </c>
      <c r="H301" s="66"/>
      <c r="I301" s="56">
        <v>205</v>
      </c>
      <c r="J301" s="53">
        <v>928</v>
      </c>
      <c r="K301" s="55">
        <v>0.22090517241379309</v>
      </c>
      <c r="M301" s="65">
        <f t="shared" si="17"/>
        <v>-86</v>
      </c>
      <c r="N301" s="65">
        <f t="shared" si="18"/>
        <v>-8</v>
      </c>
      <c r="O301" s="64">
        <f t="shared" si="19"/>
        <v>-8.9992263483642809E-2</v>
      </c>
    </row>
    <row r="302" spans="1:15" x14ac:dyDescent="0.35">
      <c r="A302" s="70" t="s">
        <v>10107</v>
      </c>
      <c r="B302" s="70" t="s">
        <v>9520</v>
      </c>
      <c r="C302" t="str">
        <f t="shared" si="16"/>
        <v>1305813300200</v>
      </c>
      <c r="D302" s="69" t="s">
        <v>6928</v>
      </c>
      <c r="E302" s="68">
        <v>82</v>
      </c>
      <c r="F302" s="68">
        <v>230</v>
      </c>
      <c r="G302" s="67">
        <v>0.35652173913043478</v>
      </c>
      <c r="H302" s="66"/>
      <c r="I302" s="56">
        <v>58</v>
      </c>
      <c r="J302" s="53">
        <v>228</v>
      </c>
      <c r="K302" s="55">
        <v>0.25438596491228072</v>
      </c>
      <c r="M302" s="65">
        <f t="shared" si="17"/>
        <v>-24</v>
      </c>
      <c r="N302" s="65">
        <f t="shared" si="18"/>
        <v>-2</v>
      </c>
      <c r="O302" s="64">
        <f t="shared" si="19"/>
        <v>-0.10213577421815406</v>
      </c>
    </row>
    <row r="303" spans="1:15" x14ac:dyDescent="0.35">
      <c r="A303" s="70" t="s">
        <v>10106</v>
      </c>
      <c r="B303" s="70" t="s">
        <v>9520</v>
      </c>
      <c r="C303" t="str">
        <f t="shared" si="16"/>
        <v>1305813500200</v>
      </c>
      <c r="D303" s="69" t="s">
        <v>6920</v>
      </c>
      <c r="E303" s="68">
        <v>538</v>
      </c>
      <c r="F303" s="68">
        <v>1351</v>
      </c>
      <c r="G303" s="67">
        <v>0.39822353811991118</v>
      </c>
      <c r="H303" s="66"/>
      <c r="I303" s="56">
        <v>393</v>
      </c>
      <c r="J303" s="53">
        <v>1340</v>
      </c>
      <c r="K303" s="55">
        <v>0.29328358208955224</v>
      </c>
      <c r="M303" s="65">
        <f t="shared" si="17"/>
        <v>-145</v>
      </c>
      <c r="N303" s="65">
        <f t="shared" si="18"/>
        <v>-11</v>
      </c>
      <c r="O303" s="64">
        <f t="shared" si="19"/>
        <v>-0.10493995603035894</v>
      </c>
    </row>
    <row r="304" spans="1:15" x14ac:dyDescent="0.35">
      <c r="A304" s="70" t="s">
        <v>10105</v>
      </c>
      <c r="B304" s="70" t="s">
        <v>9520</v>
      </c>
      <c r="C304" t="str">
        <f t="shared" si="16"/>
        <v>1305820001700</v>
      </c>
      <c r="D304" s="69" t="s">
        <v>6912</v>
      </c>
      <c r="E304" s="68">
        <v>286</v>
      </c>
      <c r="F304" s="68">
        <v>1085</v>
      </c>
      <c r="G304" s="67">
        <v>0.26359447004608294</v>
      </c>
      <c r="H304" s="66"/>
      <c r="I304" s="56">
        <v>211</v>
      </c>
      <c r="J304" s="53">
        <v>1071</v>
      </c>
      <c r="K304" s="55">
        <v>0.19701213818860877</v>
      </c>
      <c r="M304" s="65">
        <f t="shared" si="17"/>
        <v>-75</v>
      </c>
      <c r="N304" s="65">
        <f t="shared" si="18"/>
        <v>-14</v>
      </c>
      <c r="O304" s="64">
        <f t="shared" si="19"/>
        <v>-6.658233185747417E-2</v>
      </c>
    </row>
    <row r="305" spans="1:15" x14ac:dyDescent="0.35">
      <c r="A305" s="70" t="s">
        <v>10104</v>
      </c>
      <c r="B305" s="70" t="s">
        <v>9520</v>
      </c>
      <c r="C305" t="str">
        <f t="shared" si="16"/>
        <v>1305840102600</v>
      </c>
      <c r="D305" s="69" t="s">
        <v>6904</v>
      </c>
      <c r="E305" s="68">
        <v>141</v>
      </c>
      <c r="F305" s="68">
        <v>688</v>
      </c>
      <c r="G305" s="67">
        <v>0.20494186046511628</v>
      </c>
      <c r="H305" s="66"/>
      <c r="I305" s="56">
        <v>115</v>
      </c>
      <c r="J305" s="53">
        <v>681</v>
      </c>
      <c r="K305" s="55">
        <v>0.16886930983847284</v>
      </c>
      <c r="M305" s="65">
        <f t="shared" si="17"/>
        <v>-26</v>
      </c>
      <c r="N305" s="65">
        <f t="shared" si="18"/>
        <v>-7</v>
      </c>
      <c r="O305" s="64">
        <f t="shared" si="19"/>
        <v>-3.607255062664344E-2</v>
      </c>
    </row>
    <row r="306" spans="1:15" x14ac:dyDescent="0.35">
      <c r="A306" s="70" t="s">
        <v>10103</v>
      </c>
      <c r="B306" s="70" t="s">
        <v>9520</v>
      </c>
      <c r="C306" t="str">
        <f t="shared" si="16"/>
        <v>1305850102600</v>
      </c>
      <c r="D306" s="69" t="s">
        <v>6895</v>
      </c>
      <c r="E306" s="68">
        <v>151</v>
      </c>
      <c r="F306" s="68">
        <v>465</v>
      </c>
      <c r="G306" s="67">
        <v>0.3247311827956989</v>
      </c>
      <c r="H306" s="66"/>
      <c r="I306" s="56">
        <v>119</v>
      </c>
      <c r="J306" s="53">
        <v>461</v>
      </c>
      <c r="K306" s="55">
        <v>0.25813449023861174</v>
      </c>
      <c r="M306" s="65">
        <f t="shared" si="17"/>
        <v>-32</v>
      </c>
      <c r="N306" s="65">
        <f t="shared" si="18"/>
        <v>-4</v>
      </c>
      <c r="O306" s="64">
        <f t="shared" si="19"/>
        <v>-6.6596692557087167E-2</v>
      </c>
    </row>
    <row r="307" spans="1:15" x14ac:dyDescent="0.35">
      <c r="A307" s="70" t="s">
        <v>10102</v>
      </c>
      <c r="B307" s="70" t="s">
        <v>9520</v>
      </c>
      <c r="C307" t="str">
        <f t="shared" si="16"/>
        <v>1305860001600</v>
      </c>
      <c r="D307" s="69" t="s">
        <v>6886</v>
      </c>
      <c r="E307" s="68">
        <v>145</v>
      </c>
      <c r="F307" s="68">
        <v>857</v>
      </c>
      <c r="G307" s="67">
        <v>0.16919486581096849</v>
      </c>
      <c r="H307" s="66"/>
      <c r="I307" s="56">
        <v>113</v>
      </c>
      <c r="J307" s="53">
        <v>852</v>
      </c>
      <c r="K307" s="55">
        <v>0.13262910798122066</v>
      </c>
      <c r="M307" s="65">
        <f t="shared" si="17"/>
        <v>-32</v>
      </c>
      <c r="N307" s="65">
        <f t="shared" si="18"/>
        <v>-5</v>
      </c>
      <c r="O307" s="64">
        <f t="shared" si="19"/>
        <v>-3.656575782974783E-2</v>
      </c>
    </row>
    <row r="308" spans="1:15" x14ac:dyDescent="0.35">
      <c r="A308" s="70" t="s">
        <v>10101</v>
      </c>
      <c r="B308" s="70" t="s">
        <v>9520</v>
      </c>
      <c r="C308" t="str">
        <f t="shared" si="16"/>
        <v>1305872202600</v>
      </c>
      <c r="D308" s="69" t="s">
        <v>6877</v>
      </c>
      <c r="E308" s="68">
        <v>93</v>
      </c>
      <c r="F308" s="68">
        <v>273</v>
      </c>
      <c r="G308" s="67">
        <v>0.34065934065934067</v>
      </c>
      <c r="H308" s="66"/>
      <c r="I308" s="56">
        <v>76</v>
      </c>
      <c r="J308" s="53">
        <v>271</v>
      </c>
      <c r="K308" s="55">
        <v>0.28044280442804426</v>
      </c>
      <c r="M308" s="65">
        <f t="shared" si="17"/>
        <v>-17</v>
      </c>
      <c r="N308" s="65">
        <f t="shared" si="18"/>
        <v>-2</v>
      </c>
      <c r="O308" s="64">
        <f t="shared" si="19"/>
        <v>-6.0216536231296414E-2</v>
      </c>
    </row>
    <row r="309" spans="1:15" x14ac:dyDescent="0.35">
      <c r="A309" s="70" t="s">
        <v>10100</v>
      </c>
      <c r="B309" s="70" t="s">
        <v>9520</v>
      </c>
      <c r="C309" t="str">
        <f t="shared" si="16"/>
        <v>1309500100400</v>
      </c>
      <c r="D309" s="69" t="s">
        <v>6867</v>
      </c>
      <c r="E309" s="68">
        <v>7</v>
      </c>
      <c r="F309" s="68">
        <v>90</v>
      </c>
      <c r="G309" s="67">
        <v>7.7777777777777779E-2</v>
      </c>
      <c r="H309" s="66"/>
      <c r="I309" s="56">
        <v>6</v>
      </c>
      <c r="J309" s="53">
        <v>88</v>
      </c>
      <c r="K309" s="55">
        <v>6.8181818181818177E-2</v>
      </c>
      <c r="M309" s="65">
        <f t="shared" si="17"/>
        <v>-1</v>
      </c>
      <c r="N309" s="65">
        <f t="shared" si="18"/>
        <v>-2</v>
      </c>
      <c r="O309" s="64">
        <f t="shared" si="19"/>
        <v>-9.5959595959596022E-3</v>
      </c>
    </row>
    <row r="310" spans="1:15" x14ac:dyDescent="0.35">
      <c r="A310" s="70" t="s">
        <v>10099</v>
      </c>
      <c r="B310" s="70" t="s">
        <v>9520</v>
      </c>
      <c r="C310" t="str">
        <f t="shared" si="16"/>
        <v>1309501002600</v>
      </c>
      <c r="D310" s="69" t="s">
        <v>6858</v>
      </c>
      <c r="E310" s="73">
        <v>47</v>
      </c>
      <c r="F310" s="73">
        <v>558</v>
      </c>
      <c r="G310" s="72">
        <v>8.4229390681003588E-2</v>
      </c>
      <c r="H310" s="71"/>
      <c r="I310" s="56">
        <v>49</v>
      </c>
      <c r="J310" s="53">
        <v>548</v>
      </c>
      <c r="K310" s="55">
        <v>8.9416058394160586E-2</v>
      </c>
      <c r="M310" s="65">
        <f t="shared" si="17"/>
        <v>2</v>
      </c>
      <c r="N310" s="65">
        <f t="shared" si="18"/>
        <v>-10</v>
      </c>
      <c r="O310" s="64">
        <f t="shared" si="19"/>
        <v>5.1866677131569977E-3</v>
      </c>
    </row>
    <row r="311" spans="1:15" x14ac:dyDescent="0.35">
      <c r="A311" s="70" t="s">
        <v>10098</v>
      </c>
      <c r="B311" s="70" t="s">
        <v>9520</v>
      </c>
      <c r="C311" t="str">
        <f t="shared" si="16"/>
        <v>1309501100400</v>
      </c>
      <c r="D311" s="69" t="s">
        <v>6848</v>
      </c>
      <c r="E311" s="68">
        <v>12</v>
      </c>
      <c r="F311" s="68">
        <v>84</v>
      </c>
      <c r="G311" s="67">
        <v>0.14285714285714285</v>
      </c>
      <c r="H311" s="66"/>
      <c r="I311" s="56">
        <v>5</v>
      </c>
      <c r="J311" s="53">
        <v>83</v>
      </c>
      <c r="K311" s="55">
        <v>6.0240963855421686E-2</v>
      </c>
      <c r="M311" s="65">
        <f t="shared" si="17"/>
        <v>-7</v>
      </c>
      <c r="N311" s="65">
        <f t="shared" si="18"/>
        <v>-1</v>
      </c>
      <c r="O311" s="64">
        <f t="shared" si="19"/>
        <v>-8.2616179001721163E-2</v>
      </c>
    </row>
    <row r="312" spans="1:15" x14ac:dyDescent="0.35">
      <c r="A312" s="70" t="s">
        <v>10097</v>
      </c>
      <c r="B312" s="70" t="s">
        <v>9520</v>
      </c>
      <c r="C312" t="str">
        <f t="shared" si="16"/>
        <v>1309501500400</v>
      </c>
      <c r="D312" s="69" t="s">
        <v>6839</v>
      </c>
      <c r="E312" s="68">
        <v>27</v>
      </c>
      <c r="F312" s="68">
        <v>186</v>
      </c>
      <c r="G312" s="67">
        <v>0.14516129032258066</v>
      </c>
      <c r="H312" s="66"/>
      <c r="I312" s="56">
        <v>30</v>
      </c>
      <c r="J312" s="53">
        <v>185</v>
      </c>
      <c r="K312" s="55">
        <v>0.16216216216216217</v>
      </c>
      <c r="M312" s="65">
        <f t="shared" si="17"/>
        <v>3</v>
      </c>
      <c r="N312" s="65">
        <f t="shared" si="18"/>
        <v>-1</v>
      </c>
      <c r="O312" s="64">
        <f t="shared" si="19"/>
        <v>1.7000871839581516E-2</v>
      </c>
    </row>
    <row r="313" spans="1:15" x14ac:dyDescent="0.35">
      <c r="A313" s="70" t="s">
        <v>10096</v>
      </c>
      <c r="B313" s="70" t="s">
        <v>9520</v>
      </c>
      <c r="C313" t="str">
        <f t="shared" si="16"/>
        <v>1309504900400</v>
      </c>
      <c r="D313" s="69" t="s">
        <v>6830</v>
      </c>
      <c r="E313" s="68">
        <v>65</v>
      </c>
      <c r="F313" s="68">
        <v>654</v>
      </c>
      <c r="G313" s="67">
        <v>9.9388379204892963E-2</v>
      </c>
      <c r="H313" s="66"/>
      <c r="I313" s="56">
        <v>71</v>
      </c>
      <c r="J313" s="53">
        <v>643</v>
      </c>
      <c r="K313" s="55">
        <v>0.1104199066874028</v>
      </c>
      <c r="M313" s="65">
        <f t="shared" si="17"/>
        <v>6</v>
      </c>
      <c r="N313" s="65">
        <f t="shared" si="18"/>
        <v>-11</v>
      </c>
      <c r="O313" s="64">
        <f t="shared" si="19"/>
        <v>1.1031527482509837E-2</v>
      </c>
    </row>
    <row r="314" spans="1:15" x14ac:dyDescent="0.35">
      <c r="A314" s="70" t="s">
        <v>10095</v>
      </c>
      <c r="B314" s="70" t="s">
        <v>9520</v>
      </c>
      <c r="C314" t="str">
        <f t="shared" si="16"/>
        <v>1309509901600</v>
      </c>
      <c r="D314" s="69" t="s">
        <v>6822</v>
      </c>
      <c r="E314" s="68">
        <v>34</v>
      </c>
      <c r="F314" s="68">
        <v>498</v>
      </c>
      <c r="G314" s="67">
        <v>6.8273092369477914E-2</v>
      </c>
      <c r="H314" s="66"/>
      <c r="I314" s="56">
        <v>36</v>
      </c>
      <c r="J314" s="53">
        <v>489</v>
      </c>
      <c r="K314" s="55">
        <v>7.3619631901840496E-2</v>
      </c>
      <c r="M314" s="65">
        <f t="shared" si="17"/>
        <v>2</v>
      </c>
      <c r="N314" s="65">
        <f t="shared" si="18"/>
        <v>-9</v>
      </c>
      <c r="O314" s="64">
        <f t="shared" si="19"/>
        <v>5.3465395323625819E-3</v>
      </c>
    </row>
    <row r="315" spans="1:15" x14ac:dyDescent="0.35">
      <c r="A315" s="70" t="s">
        <v>10094</v>
      </c>
      <c r="B315" s="70" t="s">
        <v>9520</v>
      </c>
      <c r="C315" t="str">
        <f t="shared" si="16"/>
        <v>1501629902500</v>
      </c>
      <c r="D315" s="69" t="s">
        <v>6813</v>
      </c>
      <c r="E315" s="68">
        <v>93608</v>
      </c>
      <c r="F315" s="68">
        <v>397592</v>
      </c>
      <c r="G315" s="67">
        <v>0.23543733274311354</v>
      </c>
      <c r="H315" s="66"/>
      <c r="I315" s="56">
        <v>85077</v>
      </c>
      <c r="J315" s="53">
        <v>390368</v>
      </c>
      <c r="K315" s="55">
        <v>0.21793750476723195</v>
      </c>
      <c r="M315" s="65">
        <f t="shared" si="17"/>
        <v>-8531</v>
      </c>
      <c r="N315" s="65">
        <f t="shared" si="18"/>
        <v>-7224</v>
      </c>
      <c r="O315" s="64">
        <f t="shared" si="19"/>
        <v>-1.7499827975881593E-2</v>
      </c>
    </row>
    <row r="316" spans="1:15" x14ac:dyDescent="0.35">
      <c r="A316" s="70" t="s">
        <v>10093</v>
      </c>
      <c r="B316" s="70" t="s">
        <v>9520</v>
      </c>
      <c r="C316" t="str">
        <f t="shared" si="16"/>
        <v>1601942402600</v>
      </c>
      <c r="D316" s="69" t="s">
        <v>6788</v>
      </c>
      <c r="E316" s="68">
        <v>139</v>
      </c>
      <c r="F316" s="68">
        <v>2018</v>
      </c>
      <c r="G316" s="67">
        <v>6.8880079286422202E-2</v>
      </c>
      <c r="H316" s="66"/>
      <c r="I316" s="56">
        <v>116</v>
      </c>
      <c r="J316" s="53">
        <v>2025</v>
      </c>
      <c r="K316" s="55">
        <v>5.7283950617283953E-2</v>
      </c>
      <c r="M316" s="65">
        <f t="shared" si="17"/>
        <v>-23</v>
      </c>
      <c r="N316" s="65">
        <f t="shared" si="18"/>
        <v>7</v>
      </c>
      <c r="O316" s="64">
        <f t="shared" si="19"/>
        <v>-1.1596128669138249E-2</v>
      </c>
    </row>
    <row r="317" spans="1:15" x14ac:dyDescent="0.35">
      <c r="A317" s="70" t="s">
        <v>10092</v>
      </c>
      <c r="B317" s="70" t="s">
        <v>9520</v>
      </c>
      <c r="C317" t="str">
        <f t="shared" si="16"/>
        <v>1601942502600</v>
      </c>
      <c r="D317" s="69" t="s">
        <v>6779</v>
      </c>
      <c r="E317" s="68">
        <v>82</v>
      </c>
      <c r="F317" s="68">
        <v>860</v>
      </c>
      <c r="G317" s="67">
        <v>9.5348837209302331E-2</v>
      </c>
      <c r="H317" s="66"/>
      <c r="I317" s="56">
        <v>79</v>
      </c>
      <c r="J317" s="53">
        <v>860</v>
      </c>
      <c r="K317" s="55">
        <v>9.1860465116279072E-2</v>
      </c>
      <c r="M317" s="65">
        <f t="shared" si="17"/>
        <v>-3</v>
      </c>
      <c r="N317" s="65">
        <f t="shared" si="18"/>
        <v>0</v>
      </c>
      <c r="O317" s="64">
        <f t="shared" si="19"/>
        <v>-3.4883720930232592E-3</v>
      </c>
    </row>
    <row r="318" spans="1:15" x14ac:dyDescent="0.35">
      <c r="A318" s="70" t="s">
        <v>10091</v>
      </c>
      <c r="B318" s="70" t="s">
        <v>9520</v>
      </c>
      <c r="C318" t="str">
        <f t="shared" si="16"/>
        <v>1601942602600</v>
      </c>
      <c r="D318" s="69" t="s">
        <v>6770</v>
      </c>
      <c r="E318" s="68">
        <v>100</v>
      </c>
      <c r="F318" s="68">
        <v>618</v>
      </c>
      <c r="G318" s="67">
        <v>0.16181229773462782</v>
      </c>
      <c r="H318" s="66"/>
      <c r="I318" s="56">
        <v>80</v>
      </c>
      <c r="J318" s="53">
        <v>620</v>
      </c>
      <c r="K318" s="55">
        <v>0.12903225806451613</v>
      </c>
      <c r="M318" s="65">
        <f t="shared" si="17"/>
        <v>-20</v>
      </c>
      <c r="N318" s="65">
        <f t="shared" si="18"/>
        <v>2</v>
      </c>
      <c r="O318" s="64">
        <f t="shared" si="19"/>
        <v>-3.2780039670111699E-2</v>
      </c>
    </row>
    <row r="319" spans="1:15" x14ac:dyDescent="0.35">
      <c r="A319" s="70" t="s">
        <v>10090</v>
      </c>
      <c r="B319" s="70" t="s">
        <v>9520</v>
      </c>
      <c r="C319" t="str">
        <f t="shared" si="16"/>
        <v>1601942702600</v>
      </c>
      <c r="D319" s="69" t="s">
        <v>6760</v>
      </c>
      <c r="E319" s="68">
        <v>283</v>
      </c>
      <c r="F319" s="68">
        <v>4048</v>
      </c>
      <c r="G319" s="67">
        <v>6.9911067193675888E-2</v>
      </c>
      <c r="H319" s="66"/>
      <c r="I319" s="56">
        <v>255</v>
      </c>
      <c r="J319" s="53">
        <v>4060</v>
      </c>
      <c r="K319" s="55">
        <v>6.2807881773399021E-2</v>
      </c>
      <c r="M319" s="65">
        <f t="shared" si="17"/>
        <v>-28</v>
      </c>
      <c r="N319" s="65">
        <f t="shared" si="18"/>
        <v>12</v>
      </c>
      <c r="O319" s="64">
        <f t="shared" si="19"/>
        <v>-7.1031854202768668E-3</v>
      </c>
    </row>
    <row r="320" spans="1:15" x14ac:dyDescent="0.35">
      <c r="A320" s="70" t="s">
        <v>10089</v>
      </c>
      <c r="B320" s="70" t="s">
        <v>9520</v>
      </c>
      <c r="C320" t="str">
        <f t="shared" si="16"/>
        <v>1601942802600</v>
      </c>
      <c r="D320" s="69" t="s">
        <v>6751</v>
      </c>
      <c r="E320" s="68">
        <v>1146</v>
      </c>
      <c r="F320" s="68">
        <v>6393</v>
      </c>
      <c r="G320" s="67">
        <v>0.17925856405443455</v>
      </c>
      <c r="H320" s="66"/>
      <c r="I320" s="56">
        <v>1013</v>
      </c>
      <c r="J320" s="53">
        <v>6414</v>
      </c>
      <c r="K320" s="55">
        <v>0.15793576551294045</v>
      </c>
      <c r="M320" s="65">
        <f t="shared" si="17"/>
        <v>-133</v>
      </c>
      <c r="N320" s="65">
        <f t="shared" si="18"/>
        <v>21</v>
      </c>
      <c r="O320" s="64">
        <f t="shared" si="19"/>
        <v>-2.1322798541494103E-2</v>
      </c>
    </row>
    <row r="321" spans="1:15" x14ac:dyDescent="0.35">
      <c r="A321" s="70" t="s">
        <v>10088</v>
      </c>
      <c r="B321" s="70" t="s">
        <v>9520</v>
      </c>
      <c r="C321" t="str">
        <f t="shared" ref="C321:C384" si="20">CONCATENATE(A321,B321)</f>
        <v>1601942902600</v>
      </c>
      <c r="D321" s="69" t="s">
        <v>6742</v>
      </c>
      <c r="E321" s="68">
        <v>51</v>
      </c>
      <c r="F321" s="68">
        <v>812</v>
      </c>
      <c r="G321" s="67">
        <v>6.2807881773399021E-2</v>
      </c>
      <c r="H321" s="66"/>
      <c r="I321" s="56">
        <v>48</v>
      </c>
      <c r="J321" s="53">
        <v>807</v>
      </c>
      <c r="K321" s="55">
        <v>5.9479553903345722E-2</v>
      </c>
      <c r="M321" s="65">
        <f t="shared" ref="M321:M384" si="21">I321-E321</f>
        <v>-3</v>
      </c>
      <c r="N321" s="65">
        <f t="shared" ref="N321:N384" si="22">J321-F321</f>
        <v>-5</v>
      </c>
      <c r="O321" s="64">
        <f t="shared" ref="O321:O384" si="23">K321-G321</f>
        <v>-3.3283278700532992E-3</v>
      </c>
    </row>
    <row r="322" spans="1:15" x14ac:dyDescent="0.35">
      <c r="A322" s="70" t="s">
        <v>10087</v>
      </c>
      <c r="B322" s="70" t="s">
        <v>9520</v>
      </c>
      <c r="C322" t="str">
        <f t="shared" si="20"/>
        <v>1601943002600</v>
      </c>
      <c r="D322" s="69" t="s">
        <v>6733</v>
      </c>
      <c r="E322" s="68">
        <v>229</v>
      </c>
      <c r="F322" s="68">
        <v>2406</v>
      </c>
      <c r="G322" s="67">
        <v>9.5178719866999162E-2</v>
      </c>
      <c r="H322" s="66"/>
      <c r="I322" s="56">
        <v>220</v>
      </c>
      <c r="J322" s="53">
        <v>2400</v>
      </c>
      <c r="K322" s="55">
        <v>9.166666666666666E-2</v>
      </c>
      <c r="M322" s="65">
        <f t="shared" si="21"/>
        <v>-9</v>
      </c>
      <c r="N322" s="65">
        <f t="shared" si="22"/>
        <v>-6</v>
      </c>
      <c r="O322" s="64">
        <f t="shared" si="23"/>
        <v>-3.5120532003325017E-3</v>
      </c>
    </row>
    <row r="323" spans="1:15" x14ac:dyDescent="0.35">
      <c r="A323" s="70" t="s">
        <v>10086</v>
      </c>
      <c r="B323" s="70" t="s">
        <v>9520</v>
      </c>
      <c r="C323" t="str">
        <f t="shared" si="20"/>
        <v>1601943202600</v>
      </c>
      <c r="D323" s="69" t="s">
        <v>6724</v>
      </c>
      <c r="E323" s="68">
        <v>69</v>
      </c>
      <c r="F323" s="68">
        <v>924</v>
      </c>
      <c r="G323" s="67">
        <v>7.4675324675324672E-2</v>
      </c>
      <c r="H323" s="66"/>
      <c r="I323" s="56">
        <v>70</v>
      </c>
      <c r="J323" s="53">
        <v>917</v>
      </c>
      <c r="K323" s="55">
        <v>7.6335877862595422E-2</v>
      </c>
      <c r="M323" s="65">
        <f t="shared" si="21"/>
        <v>1</v>
      </c>
      <c r="N323" s="65">
        <f t="shared" si="22"/>
        <v>-7</v>
      </c>
      <c r="O323" s="64">
        <f t="shared" si="23"/>
        <v>1.6605531872707496E-3</v>
      </c>
    </row>
    <row r="324" spans="1:15" x14ac:dyDescent="0.35">
      <c r="A324" s="70" t="s">
        <v>10085</v>
      </c>
      <c r="B324" s="70" t="s">
        <v>9520</v>
      </c>
      <c r="C324" t="str">
        <f t="shared" si="20"/>
        <v>1702001502600</v>
      </c>
      <c r="D324" s="69" t="s">
        <v>6714</v>
      </c>
      <c r="E324" s="68">
        <v>255</v>
      </c>
      <c r="F324" s="68">
        <v>1846</v>
      </c>
      <c r="G324" s="67">
        <v>0.13813651137594798</v>
      </c>
      <c r="H324" s="66"/>
      <c r="I324" s="56">
        <v>252</v>
      </c>
      <c r="J324" s="53">
        <v>1780</v>
      </c>
      <c r="K324" s="55">
        <v>0.14157303370786517</v>
      </c>
      <c r="M324" s="65">
        <f t="shared" si="21"/>
        <v>-3</v>
      </c>
      <c r="N324" s="65">
        <f t="shared" si="22"/>
        <v>-66</v>
      </c>
      <c r="O324" s="64">
        <f t="shared" si="23"/>
        <v>3.4365223319171856E-3</v>
      </c>
    </row>
    <row r="325" spans="1:15" x14ac:dyDescent="0.35">
      <c r="A325" s="70" t="s">
        <v>10084</v>
      </c>
      <c r="B325" s="70" t="s">
        <v>9520</v>
      </c>
      <c r="C325" t="str">
        <f t="shared" si="20"/>
        <v>1702001802600</v>
      </c>
      <c r="D325" s="69" t="s">
        <v>6705</v>
      </c>
      <c r="E325" s="68">
        <v>90</v>
      </c>
      <c r="F325" s="68">
        <v>765</v>
      </c>
      <c r="G325" s="67">
        <v>0.11764705882352941</v>
      </c>
      <c r="H325" s="66"/>
      <c r="I325" s="56">
        <v>83</v>
      </c>
      <c r="J325" s="53">
        <v>746</v>
      </c>
      <c r="K325" s="55">
        <v>0.11126005361930295</v>
      </c>
      <c r="M325" s="65">
        <f t="shared" si="21"/>
        <v>-7</v>
      </c>
      <c r="N325" s="65">
        <f t="shared" si="22"/>
        <v>-19</v>
      </c>
      <c r="O325" s="64">
        <f t="shared" si="23"/>
        <v>-6.3870052042264563E-3</v>
      </c>
    </row>
    <row r="326" spans="1:15" x14ac:dyDescent="0.35">
      <c r="A326" s="70" t="s">
        <v>10083</v>
      </c>
      <c r="B326" s="70" t="s">
        <v>9520</v>
      </c>
      <c r="C326" t="str">
        <f t="shared" si="20"/>
        <v>1705300502600</v>
      </c>
      <c r="D326" s="69" t="s">
        <v>6695</v>
      </c>
      <c r="E326" s="73">
        <v>59</v>
      </c>
      <c r="F326" s="73">
        <v>424</v>
      </c>
      <c r="G326" s="72">
        <v>0.13915094339622641</v>
      </c>
      <c r="H326" s="71"/>
      <c r="I326" s="56">
        <v>81</v>
      </c>
      <c r="J326" s="53">
        <v>416</v>
      </c>
      <c r="K326" s="55">
        <v>0.19471153846153846</v>
      </c>
      <c r="M326" s="65">
        <f t="shared" si="21"/>
        <v>22</v>
      </c>
      <c r="N326" s="65">
        <f t="shared" si="22"/>
        <v>-8</v>
      </c>
      <c r="O326" s="64">
        <f t="shared" si="23"/>
        <v>5.5560595065312052E-2</v>
      </c>
    </row>
    <row r="327" spans="1:15" x14ac:dyDescent="0.35">
      <c r="A327" s="70" t="s">
        <v>10082</v>
      </c>
      <c r="B327" s="70" t="s">
        <v>9520</v>
      </c>
      <c r="C327" t="str">
        <f t="shared" si="20"/>
        <v>17053006J2600</v>
      </c>
      <c r="D327" s="69" t="s">
        <v>6687</v>
      </c>
      <c r="E327" s="68">
        <v>75</v>
      </c>
      <c r="F327" s="68">
        <v>442</v>
      </c>
      <c r="G327" s="67">
        <v>0.16968325791855204</v>
      </c>
      <c r="H327" s="66"/>
      <c r="I327" s="56">
        <v>77</v>
      </c>
      <c r="J327" s="53">
        <v>432</v>
      </c>
      <c r="K327" s="55">
        <v>0.17824074074074073</v>
      </c>
      <c r="M327" s="65">
        <f t="shared" si="21"/>
        <v>2</v>
      </c>
      <c r="N327" s="65">
        <f t="shared" si="22"/>
        <v>-10</v>
      </c>
      <c r="O327" s="64">
        <f t="shared" si="23"/>
        <v>8.5574828221886834E-3</v>
      </c>
    </row>
    <row r="328" spans="1:15" x14ac:dyDescent="0.35">
      <c r="A328" s="70" t="s">
        <v>10081</v>
      </c>
      <c r="B328" s="70" t="s">
        <v>9520</v>
      </c>
      <c r="C328" t="str">
        <f t="shared" si="20"/>
        <v>1705300802600</v>
      </c>
      <c r="D328" s="69" t="s">
        <v>6678</v>
      </c>
      <c r="E328" s="68">
        <v>221</v>
      </c>
      <c r="F328" s="68">
        <v>1959</v>
      </c>
      <c r="G328" s="67">
        <v>0.11281265952016335</v>
      </c>
      <c r="H328" s="66"/>
      <c r="I328" s="56">
        <v>234</v>
      </c>
      <c r="J328" s="53">
        <v>1928</v>
      </c>
      <c r="K328" s="55">
        <v>0.12136929460580913</v>
      </c>
      <c r="M328" s="65">
        <f t="shared" si="21"/>
        <v>13</v>
      </c>
      <c r="N328" s="65">
        <f t="shared" si="22"/>
        <v>-31</v>
      </c>
      <c r="O328" s="64">
        <f t="shared" si="23"/>
        <v>8.5566350856457751E-3</v>
      </c>
    </row>
    <row r="329" spans="1:15" x14ac:dyDescent="0.35">
      <c r="A329" s="70" t="s">
        <v>10080</v>
      </c>
      <c r="B329" s="70" t="s">
        <v>9520</v>
      </c>
      <c r="C329" t="str">
        <f t="shared" si="20"/>
        <v>1705307402700</v>
      </c>
      <c r="D329" s="69" t="s">
        <v>6670</v>
      </c>
      <c r="E329" s="68">
        <v>41</v>
      </c>
      <c r="F329" s="68">
        <v>314</v>
      </c>
      <c r="G329" s="67">
        <v>0.13057324840764331</v>
      </c>
      <c r="H329" s="66"/>
      <c r="I329" s="56">
        <v>35</v>
      </c>
      <c r="J329" s="53">
        <v>308</v>
      </c>
      <c r="K329" s="55">
        <v>0.11363636363636363</v>
      </c>
      <c r="M329" s="65">
        <f t="shared" si="21"/>
        <v>-6</v>
      </c>
      <c r="N329" s="65">
        <f t="shared" si="22"/>
        <v>-6</v>
      </c>
      <c r="O329" s="64">
        <f t="shared" si="23"/>
        <v>-1.6936884771279678E-2</v>
      </c>
    </row>
    <row r="330" spans="1:15" x14ac:dyDescent="0.35">
      <c r="A330" s="70" t="s">
        <v>10079</v>
      </c>
      <c r="B330" s="70" t="s">
        <v>9520</v>
      </c>
      <c r="C330" t="str">
        <f t="shared" si="20"/>
        <v>1705309001700</v>
      </c>
      <c r="D330" s="69" t="s">
        <v>6661</v>
      </c>
      <c r="E330" s="68">
        <v>109</v>
      </c>
      <c r="F330" s="68">
        <v>767</v>
      </c>
      <c r="G330" s="67">
        <v>0.14211212516297261</v>
      </c>
      <c r="H330" s="66"/>
      <c r="I330" s="56">
        <v>117</v>
      </c>
      <c r="J330" s="53">
        <v>752</v>
      </c>
      <c r="K330" s="55">
        <v>0.15558510638297873</v>
      </c>
      <c r="M330" s="65">
        <f t="shared" si="21"/>
        <v>8</v>
      </c>
      <c r="N330" s="65">
        <f t="shared" si="22"/>
        <v>-15</v>
      </c>
      <c r="O330" s="64">
        <f t="shared" si="23"/>
        <v>1.3472981220006119E-2</v>
      </c>
    </row>
    <row r="331" spans="1:15" x14ac:dyDescent="0.35">
      <c r="A331" s="70" t="s">
        <v>10078</v>
      </c>
      <c r="B331" s="70" t="s">
        <v>9520</v>
      </c>
      <c r="C331" t="str">
        <f t="shared" si="20"/>
        <v>1705323001700</v>
      </c>
      <c r="D331" s="69" t="s">
        <v>6653</v>
      </c>
      <c r="E331" s="68">
        <v>40</v>
      </c>
      <c r="F331" s="68">
        <v>307</v>
      </c>
      <c r="G331" s="67">
        <v>0.13029315960912052</v>
      </c>
      <c r="H331" s="66"/>
      <c r="I331" s="56">
        <v>54</v>
      </c>
      <c r="J331" s="53">
        <v>302</v>
      </c>
      <c r="K331" s="55">
        <v>0.17880794701986755</v>
      </c>
      <c r="M331" s="65">
        <f t="shared" si="21"/>
        <v>14</v>
      </c>
      <c r="N331" s="65">
        <f t="shared" si="22"/>
        <v>-5</v>
      </c>
      <c r="O331" s="64">
        <f t="shared" si="23"/>
        <v>4.8514787410747023E-2</v>
      </c>
    </row>
    <row r="332" spans="1:15" x14ac:dyDescent="0.35">
      <c r="A332" s="70" t="s">
        <v>10077</v>
      </c>
      <c r="B332" s="70" t="s">
        <v>9520</v>
      </c>
      <c r="C332" t="str">
        <f t="shared" si="20"/>
        <v>1705323200200</v>
      </c>
      <c r="D332" s="69" t="s">
        <v>6650</v>
      </c>
      <c r="E332" s="68">
        <v>68</v>
      </c>
      <c r="F332" s="68">
        <v>527</v>
      </c>
      <c r="G332" s="67">
        <v>0.12903225806451613</v>
      </c>
      <c r="H332" s="66"/>
      <c r="I332" s="56">
        <v>82</v>
      </c>
      <c r="J332" s="53">
        <v>517</v>
      </c>
      <c r="K332" s="55">
        <v>0.15860735009671179</v>
      </c>
      <c r="M332" s="65">
        <f t="shared" si="21"/>
        <v>14</v>
      </c>
      <c r="N332" s="65">
        <f t="shared" si="22"/>
        <v>-10</v>
      </c>
      <c r="O332" s="64">
        <f t="shared" si="23"/>
        <v>2.957509203219566E-2</v>
      </c>
    </row>
    <row r="333" spans="1:15" x14ac:dyDescent="0.35">
      <c r="A333" s="70" t="s">
        <v>10076</v>
      </c>
      <c r="B333" s="70" t="s">
        <v>9520</v>
      </c>
      <c r="C333" t="str">
        <f t="shared" si="20"/>
        <v>1705342500400</v>
      </c>
      <c r="D333" s="69" t="s">
        <v>6641</v>
      </c>
      <c r="E333" s="68">
        <v>3</v>
      </c>
      <c r="F333" s="68">
        <v>60</v>
      </c>
      <c r="G333" s="67">
        <v>0.05</v>
      </c>
      <c r="H333" s="66"/>
      <c r="I333" s="56">
        <v>3</v>
      </c>
      <c r="J333" s="53">
        <v>58</v>
      </c>
      <c r="K333" s="55">
        <v>5.1724137931034482E-2</v>
      </c>
      <c r="M333" s="65">
        <f t="shared" si="21"/>
        <v>0</v>
      </c>
      <c r="N333" s="65">
        <f t="shared" si="22"/>
        <v>-2</v>
      </c>
      <c r="O333" s="64">
        <f t="shared" si="23"/>
        <v>1.7241379310344793E-3</v>
      </c>
    </row>
    <row r="334" spans="1:15" x14ac:dyDescent="0.35">
      <c r="A334" s="70" t="s">
        <v>10075</v>
      </c>
      <c r="B334" s="70" t="s">
        <v>9520</v>
      </c>
      <c r="C334" t="str">
        <f t="shared" si="20"/>
        <v>1705342600400</v>
      </c>
      <c r="D334" s="69" t="s">
        <v>6631</v>
      </c>
      <c r="E334" s="68">
        <v>24</v>
      </c>
      <c r="F334" s="68">
        <v>115</v>
      </c>
      <c r="G334" s="67">
        <v>0.20869565217391303</v>
      </c>
      <c r="H334" s="66"/>
      <c r="I334" s="56">
        <v>26</v>
      </c>
      <c r="J334" s="53">
        <v>113</v>
      </c>
      <c r="K334" s="55">
        <v>0.23008849557522124</v>
      </c>
      <c r="M334" s="65">
        <f t="shared" si="21"/>
        <v>2</v>
      </c>
      <c r="N334" s="65">
        <f t="shared" si="22"/>
        <v>-2</v>
      </c>
      <c r="O334" s="64">
        <f t="shared" si="23"/>
        <v>2.1392843401308204E-2</v>
      </c>
    </row>
    <row r="335" spans="1:15" x14ac:dyDescent="0.35">
      <c r="A335" s="70" t="s">
        <v>10074</v>
      </c>
      <c r="B335" s="70" t="s">
        <v>9520</v>
      </c>
      <c r="C335" t="str">
        <f t="shared" si="20"/>
        <v>1705342900400</v>
      </c>
      <c r="D335" s="69" t="s">
        <v>6622</v>
      </c>
      <c r="E335" s="68">
        <v>262</v>
      </c>
      <c r="F335" s="68">
        <v>1277</v>
      </c>
      <c r="G335" s="67">
        <v>0.20516836335160532</v>
      </c>
      <c r="H335" s="66"/>
      <c r="I335" s="56">
        <v>262</v>
      </c>
      <c r="J335" s="53">
        <v>1253</v>
      </c>
      <c r="K335" s="55">
        <v>0.20909816440542697</v>
      </c>
      <c r="M335" s="65">
        <f t="shared" si="21"/>
        <v>0</v>
      </c>
      <c r="N335" s="65">
        <f t="shared" si="22"/>
        <v>-24</v>
      </c>
      <c r="O335" s="64">
        <f t="shared" si="23"/>
        <v>3.9298010538216521E-3</v>
      </c>
    </row>
    <row r="336" spans="1:15" x14ac:dyDescent="0.35">
      <c r="A336" s="70" t="s">
        <v>10073</v>
      </c>
      <c r="B336" s="70" t="s">
        <v>9520</v>
      </c>
      <c r="C336" t="str">
        <f t="shared" si="20"/>
        <v>1705343500400</v>
      </c>
      <c r="D336" s="69" t="s">
        <v>6613</v>
      </c>
      <c r="E336" s="68">
        <v>17</v>
      </c>
      <c r="F336" s="68">
        <v>155</v>
      </c>
      <c r="G336" s="67">
        <v>0.10967741935483871</v>
      </c>
      <c r="H336" s="66"/>
      <c r="I336" s="56">
        <v>29</v>
      </c>
      <c r="J336" s="53">
        <v>152</v>
      </c>
      <c r="K336" s="55">
        <v>0.19078947368421054</v>
      </c>
      <c r="M336" s="65">
        <f t="shared" si="21"/>
        <v>12</v>
      </c>
      <c r="N336" s="65">
        <f t="shared" si="22"/>
        <v>-3</v>
      </c>
      <c r="O336" s="64">
        <f t="shared" si="23"/>
        <v>8.1112054329371824E-2</v>
      </c>
    </row>
    <row r="337" spans="1:15" x14ac:dyDescent="0.35">
      <c r="A337" s="70" t="s">
        <v>10072</v>
      </c>
      <c r="B337" s="70" t="s">
        <v>9520</v>
      </c>
      <c r="C337" t="str">
        <f t="shared" si="20"/>
        <v>1705343800400</v>
      </c>
      <c r="D337" s="69" t="s">
        <v>6604</v>
      </c>
      <c r="E337" s="68">
        <v>16</v>
      </c>
      <c r="F337" s="68">
        <v>124</v>
      </c>
      <c r="G337" s="67">
        <v>0.12903225806451613</v>
      </c>
      <c r="H337" s="66"/>
      <c r="I337" s="56">
        <v>20</v>
      </c>
      <c r="J337" s="53">
        <v>121</v>
      </c>
      <c r="K337" s="55">
        <v>0.16528925619834711</v>
      </c>
      <c r="M337" s="65">
        <f t="shared" si="21"/>
        <v>4</v>
      </c>
      <c r="N337" s="65">
        <f t="shared" si="22"/>
        <v>-3</v>
      </c>
      <c r="O337" s="64">
        <f t="shared" si="23"/>
        <v>3.6256998133830987E-2</v>
      </c>
    </row>
    <row r="338" spans="1:15" x14ac:dyDescent="0.35">
      <c r="A338" s="70" t="s">
        <v>10071</v>
      </c>
      <c r="B338" s="70" t="s">
        <v>9520</v>
      </c>
      <c r="C338" t="str">
        <f t="shared" si="20"/>
        <v>1705402102600</v>
      </c>
      <c r="D338" s="69" t="s">
        <v>6594</v>
      </c>
      <c r="E338" s="68">
        <v>24</v>
      </c>
      <c r="F338" s="68">
        <v>216</v>
      </c>
      <c r="G338" s="67">
        <v>0.1111111111111111</v>
      </c>
      <c r="H338" s="66"/>
      <c r="I338" s="56">
        <v>22</v>
      </c>
      <c r="J338" s="53">
        <v>213</v>
      </c>
      <c r="K338" s="55">
        <v>0.10328638497652583</v>
      </c>
      <c r="M338" s="65">
        <f t="shared" si="21"/>
        <v>-2</v>
      </c>
      <c r="N338" s="65">
        <f t="shared" si="22"/>
        <v>-3</v>
      </c>
      <c r="O338" s="64">
        <f t="shared" si="23"/>
        <v>-7.8247261345852775E-3</v>
      </c>
    </row>
    <row r="339" spans="1:15" x14ac:dyDescent="0.35">
      <c r="A339" s="70" t="s">
        <v>10070</v>
      </c>
      <c r="B339" s="70" t="s">
        <v>9520</v>
      </c>
      <c r="C339" t="str">
        <f t="shared" si="20"/>
        <v>1705402302600</v>
      </c>
      <c r="D339" s="69" t="s">
        <v>6585</v>
      </c>
      <c r="E339" s="68">
        <v>51</v>
      </c>
      <c r="F339" s="68">
        <v>553</v>
      </c>
      <c r="G339" s="67">
        <v>9.2224231464737794E-2</v>
      </c>
      <c r="H339" s="66"/>
      <c r="I339" s="56">
        <v>54</v>
      </c>
      <c r="J339" s="53">
        <v>543</v>
      </c>
      <c r="K339" s="55">
        <v>9.9447513812154692E-2</v>
      </c>
      <c r="M339" s="65">
        <f t="shared" si="21"/>
        <v>3</v>
      </c>
      <c r="N339" s="65">
        <f t="shared" si="22"/>
        <v>-10</v>
      </c>
      <c r="O339" s="64">
        <f t="shared" si="23"/>
        <v>7.2232823474168983E-3</v>
      </c>
    </row>
    <row r="340" spans="1:15" x14ac:dyDescent="0.35">
      <c r="A340" s="70" t="s">
        <v>10069</v>
      </c>
      <c r="B340" s="70" t="s">
        <v>9520</v>
      </c>
      <c r="C340" t="str">
        <f t="shared" si="20"/>
        <v>1705402700200</v>
      </c>
      <c r="D340" s="69" t="s">
        <v>6576</v>
      </c>
      <c r="E340" s="68">
        <v>318</v>
      </c>
      <c r="F340" s="68">
        <v>1303</v>
      </c>
      <c r="G340" s="67">
        <v>0.24405218726016883</v>
      </c>
      <c r="H340" s="66"/>
      <c r="I340" s="56">
        <v>271</v>
      </c>
      <c r="J340" s="53">
        <v>1280</v>
      </c>
      <c r="K340" s="55">
        <v>0.21171875000000001</v>
      </c>
      <c r="M340" s="65">
        <f t="shared" si="21"/>
        <v>-47</v>
      </c>
      <c r="N340" s="65">
        <f t="shared" si="22"/>
        <v>-23</v>
      </c>
      <c r="O340" s="64">
        <f t="shared" si="23"/>
        <v>-3.2333437260168824E-2</v>
      </c>
    </row>
    <row r="341" spans="1:15" x14ac:dyDescent="0.35">
      <c r="A341" s="70" t="s">
        <v>10068</v>
      </c>
      <c r="B341" s="70" t="s">
        <v>9520</v>
      </c>
      <c r="C341" t="str">
        <f t="shared" si="20"/>
        <v>1705406100400</v>
      </c>
      <c r="D341" s="69" t="s">
        <v>6568</v>
      </c>
      <c r="E341" s="68">
        <v>32</v>
      </c>
      <c r="F341" s="68">
        <v>318</v>
      </c>
      <c r="G341" s="67">
        <v>0.10062893081761007</v>
      </c>
      <c r="H341" s="66"/>
      <c r="I341" s="56">
        <v>23</v>
      </c>
      <c r="J341" s="53">
        <v>312</v>
      </c>
      <c r="K341" s="55">
        <v>7.371794871794872E-2</v>
      </c>
      <c r="M341" s="65">
        <f t="shared" si="21"/>
        <v>-9</v>
      </c>
      <c r="N341" s="65">
        <f t="shared" si="22"/>
        <v>-6</v>
      </c>
      <c r="O341" s="64">
        <f t="shared" si="23"/>
        <v>-2.6910982099661349E-2</v>
      </c>
    </row>
    <row r="342" spans="1:15" x14ac:dyDescent="0.35">
      <c r="A342" s="70" t="s">
        <v>10067</v>
      </c>
      <c r="B342" s="70" t="s">
        <v>9520</v>
      </c>
      <c r="C342" t="str">
        <f t="shared" si="20"/>
        <v>1705408800200</v>
      </c>
      <c r="D342" s="69" t="s">
        <v>6560</v>
      </c>
      <c r="E342" s="68">
        <v>16</v>
      </c>
      <c r="F342" s="68">
        <v>117</v>
      </c>
      <c r="G342" s="67">
        <v>0.13675213675213677</v>
      </c>
      <c r="H342" s="66"/>
      <c r="I342" s="56">
        <v>11</v>
      </c>
      <c r="J342" s="53">
        <v>115</v>
      </c>
      <c r="K342" s="55">
        <v>9.5652173913043481E-2</v>
      </c>
      <c r="M342" s="65">
        <f t="shared" si="21"/>
        <v>-5</v>
      </c>
      <c r="N342" s="65">
        <f t="shared" si="22"/>
        <v>-2</v>
      </c>
      <c r="O342" s="64">
        <f t="shared" si="23"/>
        <v>-4.1099962839093285E-2</v>
      </c>
    </row>
    <row r="343" spans="1:15" x14ac:dyDescent="0.35">
      <c r="A343" s="70" t="s">
        <v>10066</v>
      </c>
      <c r="B343" s="70" t="s">
        <v>9520</v>
      </c>
      <c r="C343" t="str">
        <f t="shared" si="20"/>
        <v>1705409200400</v>
      </c>
      <c r="D343" s="69" t="s">
        <v>6551</v>
      </c>
      <c r="E343" s="68">
        <v>19</v>
      </c>
      <c r="F343" s="68">
        <v>164</v>
      </c>
      <c r="G343" s="67">
        <v>0.11585365853658537</v>
      </c>
      <c r="H343" s="66"/>
      <c r="I343" s="56">
        <v>17</v>
      </c>
      <c r="J343" s="53">
        <v>161</v>
      </c>
      <c r="K343" s="55">
        <v>0.10559006211180125</v>
      </c>
      <c r="M343" s="65">
        <f t="shared" si="21"/>
        <v>-2</v>
      </c>
      <c r="N343" s="65">
        <f t="shared" si="22"/>
        <v>-3</v>
      </c>
      <c r="O343" s="64">
        <f t="shared" si="23"/>
        <v>-1.0263596424784124E-2</v>
      </c>
    </row>
    <row r="344" spans="1:15" x14ac:dyDescent="0.35">
      <c r="A344" s="70" t="s">
        <v>10065</v>
      </c>
      <c r="B344" s="70" t="s">
        <v>9520</v>
      </c>
      <c r="C344" t="str">
        <f t="shared" si="20"/>
        <v>1705440401600</v>
      </c>
      <c r="D344" s="69" t="s">
        <v>6543</v>
      </c>
      <c r="E344" s="68">
        <v>137</v>
      </c>
      <c r="F344" s="68">
        <v>904</v>
      </c>
      <c r="G344" s="67">
        <v>0.15154867256637169</v>
      </c>
      <c r="H344" s="66"/>
      <c r="I344" s="56">
        <v>127</v>
      </c>
      <c r="J344" s="53">
        <v>888</v>
      </c>
      <c r="K344" s="55">
        <v>0.14301801801801803</v>
      </c>
      <c r="M344" s="65">
        <f t="shared" si="21"/>
        <v>-10</v>
      </c>
      <c r="N344" s="65">
        <f t="shared" si="22"/>
        <v>-16</v>
      </c>
      <c r="O344" s="64">
        <f t="shared" si="23"/>
        <v>-8.5306545483536667E-3</v>
      </c>
    </row>
    <row r="345" spans="1:15" x14ac:dyDescent="0.35">
      <c r="A345" s="70" t="s">
        <v>10064</v>
      </c>
      <c r="B345" s="70" t="s">
        <v>9520</v>
      </c>
      <c r="C345" t="str">
        <f t="shared" si="20"/>
        <v>1706400202600</v>
      </c>
      <c r="D345" s="69" t="s">
        <v>6533</v>
      </c>
      <c r="E345" s="68">
        <v>66</v>
      </c>
      <c r="F345" s="68">
        <v>796</v>
      </c>
      <c r="G345" s="67">
        <v>8.2914572864321606E-2</v>
      </c>
      <c r="H345" s="66"/>
      <c r="I345" s="56">
        <v>74</v>
      </c>
      <c r="J345" s="53">
        <v>784</v>
      </c>
      <c r="K345" s="55">
        <v>9.438775510204081E-2</v>
      </c>
      <c r="M345" s="65">
        <f t="shared" si="21"/>
        <v>8</v>
      </c>
      <c r="N345" s="65">
        <f t="shared" si="22"/>
        <v>-12</v>
      </c>
      <c r="O345" s="64">
        <f t="shared" si="23"/>
        <v>1.1473182237719204E-2</v>
      </c>
    </row>
    <row r="346" spans="1:15" x14ac:dyDescent="0.35">
      <c r="A346" s="70" t="s">
        <v>10063</v>
      </c>
      <c r="B346" s="70" t="s">
        <v>9520</v>
      </c>
      <c r="C346" t="str">
        <f t="shared" si="20"/>
        <v>1706400302600</v>
      </c>
      <c r="D346" s="69" t="s">
        <v>6524</v>
      </c>
      <c r="E346" s="68">
        <v>20</v>
      </c>
      <c r="F346" s="68">
        <v>1082</v>
      </c>
      <c r="G346" s="67">
        <v>1.8499999999999999E-2</v>
      </c>
      <c r="H346" s="66"/>
      <c r="I346" s="56">
        <v>23</v>
      </c>
      <c r="J346" s="53">
        <v>1065</v>
      </c>
      <c r="K346" s="55">
        <v>2.1596244131455399E-2</v>
      </c>
      <c r="M346" s="65">
        <f t="shared" si="21"/>
        <v>3</v>
      </c>
      <c r="N346" s="65">
        <f t="shared" si="22"/>
        <v>-17</v>
      </c>
      <c r="O346" s="64">
        <f t="shared" si="23"/>
        <v>3.0962441314554001E-3</v>
      </c>
    </row>
    <row r="347" spans="1:15" x14ac:dyDescent="0.35">
      <c r="A347" s="70" t="s">
        <v>10062</v>
      </c>
      <c r="B347" s="70" t="s">
        <v>9520</v>
      </c>
      <c r="C347" t="str">
        <f t="shared" si="20"/>
        <v>1706400402600</v>
      </c>
      <c r="D347" s="69" t="s">
        <v>6515</v>
      </c>
      <c r="E347" s="68">
        <v>78</v>
      </c>
      <c r="F347" s="68">
        <v>973</v>
      </c>
      <c r="G347" s="67">
        <v>8.0164439876670088E-2</v>
      </c>
      <c r="H347" s="66"/>
      <c r="I347" s="56">
        <v>56</v>
      </c>
      <c r="J347" s="53">
        <v>958</v>
      </c>
      <c r="K347" s="55">
        <v>5.845511482254697E-2</v>
      </c>
      <c r="M347" s="65">
        <f t="shared" si="21"/>
        <v>-22</v>
      </c>
      <c r="N347" s="65">
        <f t="shared" si="22"/>
        <v>-15</v>
      </c>
      <c r="O347" s="64">
        <f t="shared" si="23"/>
        <v>-2.1709325054123117E-2</v>
      </c>
    </row>
    <row r="348" spans="1:15" x14ac:dyDescent="0.35">
      <c r="A348" s="70" t="s">
        <v>10061</v>
      </c>
      <c r="B348" s="70" t="s">
        <v>9520</v>
      </c>
      <c r="C348" t="str">
        <f t="shared" si="20"/>
        <v>1706400502600</v>
      </c>
      <c r="D348" s="69" t="s">
        <v>6506</v>
      </c>
      <c r="E348" s="68">
        <v>1046</v>
      </c>
      <c r="F348" s="68">
        <v>14700</v>
      </c>
      <c r="G348" s="67">
        <v>7.1156462585034011E-2</v>
      </c>
      <c r="H348" s="66"/>
      <c r="I348" s="56">
        <v>933</v>
      </c>
      <c r="J348" s="53">
        <v>14490</v>
      </c>
      <c r="K348" s="55">
        <v>6.4389233954451341E-2</v>
      </c>
      <c r="M348" s="65">
        <f t="shared" si="21"/>
        <v>-113</v>
      </c>
      <c r="N348" s="65">
        <f t="shared" si="22"/>
        <v>-210</v>
      </c>
      <c r="O348" s="64">
        <f t="shared" si="23"/>
        <v>-6.7672286305826695E-3</v>
      </c>
    </row>
    <row r="349" spans="1:15" x14ac:dyDescent="0.35">
      <c r="A349" s="70" t="s">
        <v>10060</v>
      </c>
      <c r="B349" s="70" t="s">
        <v>9520</v>
      </c>
      <c r="C349" t="str">
        <f t="shared" si="20"/>
        <v>1706400702600</v>
      </c>
      <c r="D349" s="69" t="s">
        <v>6497</v>
      </c>
      <c r="E349" s="68">
        <v>37</v>
      </c>
      <c r="F349" s="68">
        <v>544</v>
      </c>
      <c r="G349" s="67">
        <v>6.8014705882352935E-2</v>
      </c>
      <c r="H349" s="66"/>
      <c r="I349" s="56">
        <v>44</v>
      </c>
      <c r="J349" s="53">
        <v>536</v>
      </c>
      <c r="K349" s="55">
        <v>8.2089552238805971E-2</v>
      </c>
      <c r="M349" s="65">
        <f t="shared" si="21"/>
        <v>7</v>
      </c>
      <c r="N349" s="65">
        <f t="shared" si="22"/>
        <v>-8</v>
      </c>
      <c r="O349" s="64">
        <f t="shared" si="23"/>
        <v>1.4074846356453036E-2</v>
      </c>
    </row>
    <row r="350" spans="1:15" x14ac:dyDescent="0.35">
      <c r="A350" s="70" t="s">
        <v>10059</v>
      </c>
      <c r="B350" s="70" t="s">
        <v>9520</v>
      </c>
      <c r="C350" t="str">
        <f t="shared" si="20"/>
        <v>1706401602600</v>
      </c>
      <c r="D350" s="69" t="s">
        <v>6488</v>
      </c>
      <c r="E350" s="68">
        <v>181</v>
      </c>
      <c r="F350" s="68">
        <v>2073</v>
      </c>
      <c r="G350" s="67">
        <v>8.7313072841292819E-2</v>
      </c>
      <c r="H350" s="66"/>
      <c r="I350" s="56">
        <v>186</v>
      </c>
      <c r="J350" s="53">
        <v>2048</v>
      </c>
      <c r="K350" s="55">
        <v>9.08203125E-2</v>
      </c>
      <c r="M350" s="65">
        <f t="shared" si="21"/>
        <v>5</v>
      </c>
      <c r="N350" s="65">
        <f t="shared" si="22"/>
        <v>-25</v>
      </c>
      <c r="O350" s="64">
        <f t="shared" si="23"/>
        <v>3.5072396587071814E-3</v>
      </c>
    </row>
    <row r="351" spans="1:15" x14ac:dyDescent="0.35">
      <c r="A351" s="70" t="s">
        <v>10058</v>
      </c>
      <c r="B351" s="70" t="s">
        <v>9520</v>
      </c>
      <c r="C351" t="str">
        <f t="shared" si="20"/>
        <v>1706401902600</v>
      </c>
      <c r="D351" s="69" t="s">
        <v>6479</v>
      </c>
      <c r="E351" s="68">
        <v>56</v>
      </c>
      <c r="F351" s="68">
        <v>599</v>
      </c>
      <c r="G351" s="67">
        <v>9.3489148580968282E-2</v>
      </c>
      <c r="H351" s="66"/>
      <c r="I351" s="56">
        <v>45</v>
      </c>
      <c r="J351" s="53">
        <v>590</v>
      </c>
      <c r="K351" s="55">
        <v>7.6271186440677971E-2</v>
      </c>
      <c r="M351" s="65">
        <f t="shared" si="21"/>
        <v>-11</v>
      </c>
      <c r="N351" s="65">
        <f t="shared" si="22"/>
        <v>-9</v>
      </c>
      <c r="O351" s="64">
        <f t="shared" si="23"/>
        <v>-1.721796214029031E-2</v>
      </c>
    </row>
    <row r="352" spans="1:15" x14ac:dyDescent="0.35">
      <c r="A352" s="70" t="s">
        <v>10057</v>
      </c>
      <c r="B352" s="70" t="s">
        <v>9520</v>
      </c>
      <c r="C352" t="str">
        <f t="shared" si="20"/>
        <v>1706408702500</v>
      </c>
      <c r="D352" s="69" t="s">
        <v>6470</v>
      </c>
      <c r="E352" s="68">
        <v>937</v>
      </c>
      <c r="F352" s="68">
        <v>6460</v>
      </c>
      <c r="G352" s="67">
        <v>0.14504643962848296</v>
      </c>
      <c r="H352" s="66"/>
      <c r="I352" s="56">
        <v>790</v>
      </c>
      <c r="J352" s="53">
        <v>6359</v>
      </c>
      <c r="K352" s="55">
        <v>0.12423337002673376</v>
      </c>
      <c r="M352" s="65">
        <f t="shared" si="21"/>
        <v>-147</v>
      </c>
      <c r="N352" s="65">
        <f t="shared" si="22"/>
        <v>-101</v>
      </c>
      <c r="O352" s="64">
        <f t="shared" si="23"/>
        <v>-2.0813069601749196E-2</v>
      </c>
    </row>
    <row r="353" spans="1:18" x14ac:dyDescent="0.35">
      <c r="A353" s="70" t="s">
        <v>10056</v>
      </c>
      <c r="B353" s="70" t="s">
        <v>9520</v>
      </c>
      <c r="C353" t="str">
        <f t="shared" si="20"/>
        <v>1902200200200</v>
      </c>
      <c r="D353" s="69" t="s">
        <v>6460</v>
      </c>
      <c r="E353" s="68">
        <v>248</v>
      </c>
      <c r="F353" s="68">
        <v>2017</v>
      </c>
      <c r="G353" s="67">
        <v>0.12295488349033218</v>
      </c>
      <c r="H353" s="66"/>
      <c r="I353" s="56">
        <v>206</v>
      </c>
      <c r="J353" s="53">
        <v>1995</v>
      </c>
      <c r="K353" s="55">
        <v>0.10325814536340852</v>
      </c>
      <c r="M353" s="65">
        <f t="shared" si="21"/>
        <v>-42</v>
      </c>
      <c r="N353" s="65">
        <f t="shared" si="22"/>
        <v>-22</v>
      </c>
      <c r="O353" s="64">
        <f t="shared" si="23"/>
        <v>-1.9696738126923657E-2</v>
      </c>
    </row>
    <row r="354" spans="1:18" x14ac:dyDescent="0.35">
      <c r="A354" s="70" t="s">
        <v>10055</v>
      </c>
      <c r="B354" s="70" t="s">
        <v>9520</v>
      </c>
      <c r="C354" t="str">
        <f t="shared" si="20"/>
        <v>1902200400200</v>
      </c>
      <c r="D354" s="69" t="s">
        <v>6452</v>
      </c>
      <c r="E354" s="68">
        <v>533</v>
      </c>
      <c r="F354" s="68">
        <v>4277</v>
      </c>
      <c r="G354" s="67">
        <v>0.12462006079027356</v>
      </c>
      <c r="H354" s="66"/>
      <c r="I354" s="56">
        <v>507</v>
      </c>
      <c r="J354" s="53">
        <v>4229</v>
      </c>
      <c r="K354" s="55">
        <v>0.11988649799006858</v>
      </c>
      <c r="M354" s="65">
        <f t="shared" si="21"/>
        <v>-26</v>
      </c>
      <c r="N354" s="65">
        <f t="shared" si="22"/>
        <v>-48</v>
      </c>
      <c r="O354" s="64">
        <f t="shared" si="23"/>
        <v>-4.7335628002049823E-3</v>
      </c>
      <c r="Q354" s="53">
        <f>I354/J354</f>
        <v>0.11988649799006858</v>
      </c>
      <c r="R354" s="53">
        <f>516/J354</f>
        <v>0.1220146606762828</v>
      </c>
    </row>
    <row r="355" spans="1:18" x14ac:dyDescent="0.35">
      <c r="A355" s="70" t="s">
        <v>10054</v>
      </c>
      <c r="B355" s="70" t="s">
        <v>9520</v>
      </c>
      <c r="C355" t="str">
        <f t="shared" si="20"/>
        <v>1902200700200</v>
      </c>
      <c r="D355" s="69" t="s">
        <v>6444</v>
      </c>
      <c r="E355" s="73">
        <v>131</v>
      </c>
      <c r="F355" s="73">
        <v>1110</v>
      </c>
      <c r="G355" s="72">
        <v>0.11801801801801802</v>
      </c>
      <c r="H355" s="71"/>
      <c r="I355" s="56">
        <v>121</v>
      </c>
      <c r="J355" s="53">
        <v>1098</v>
      </c>
      <c r="K355" s="55">
        <v>0.11020036429872496</v>
      </c>
      <c r="M355" s="65">
        <f t="shared" si="21"/>
        <v>-10</v>
      </c>
      <c r="N355" s="65">
        <f t="shared" si="22"/>
        <v>-12</v>
      </c>
      <c r="O355" s="64">
        <f t="shared" si="23"/>
        <v>-7.8176537192930634E-3</v>
      </c>
    </row>
    <row r="356" spans="1:18" x14ac:dyDescent="0.35">
      <c r="A356" s="70" t="s">
        <v>10053</v>
      </c>
      <c r="B356" s="70" t="s">
        <v>9520</v>
      </c>
      <c r="C356" t="str">
        <f t="shared" si="20"/>
        <v>1902201000200</v>
      </c>
      <c r="D356" s="69" t="s">
        <v>6435</v>
      </c>
      <c r="E356" s="68">
        <v>47</v>
      </c>
      <c r="F356" s="68">
        <v>954</v>
      </c>
      <c r="G356" s="67">
        <v>4.9266247379454925E-2</v>
      </c>
      <c r="H356" s="66"/>
      <c r="I356" s="56">
        <v>43</v>
      </c>
      <c r="J356" s="53">
        <v>943</v>
      </c>
      <c r="K356" s="55">
        <v>4.5599151643690349E-2</v>
      </c>
      <c r="M356" s="65">
        <f t="shared" si="21"/>
        <v>-4</v>
      </c>
      <c r="N356" s="65">
        <f t="shared" si="22"/>
        <v>-11</v>
      </c>
      <c r="O356" s="64">
        <f t="shared" si="23"/>
        <v>-3.6670957357645764E-3</v>
      </c>
    </row>
    <row r="357" spans="1:18" x14ac:dyDescent="0.35">
      <c r="A357" s="70" t="s">
        <v>10052</v>
      </c>
      <c r="B357" s="70" t="s">
        <v>9520</v>
      </c>
      <c r="C357" t="str">
        <f t="shared" si="20"/>
        <v>1902201100200</v>
      </c>
      <c r="D357" s="69" t="s">
        <v>6426</v>
      </c>
      <c r="E357" s="68">
        <v>56</v>
      </c>
      <c r="F357" s="68">
        <v>735</v>
      </c>
      <c r="G357" s="67">
        <v>7.6190476190476197E-2</v>
      </c>
      <c r="H357" s="66"/>
      <c r="I357" s="56">
        <v>48</v>
      </c>
      <c r="J357" s="53">
        <v>722</v>
      </c>
      <c r="K357" s="55">
        <v>6.6481994459833799E-2</v>
      </c>
      <c r="M357" s="65">
        <f t="shared" si="21"/>
        <v>-8</v>
      </c>
      <c r="N357" s="65">
        <f t="shared" si="22"/>
        <v>-13</v>
      </c>
      <c r="O357" s="64">
        <f t="shared" si="23"/>
        <v>-9.7084817306423987E-3</v>
      </c>
    </row>
    <row r="358" spans="1:18" x14ac:dyDescent="0.35">
      <c r="A358" s="70" t="s">
        <v>10051</v>
      </c>
      <c r="B358" s="70" t="s">
        <v>9520</v>
      </c>
      <c r="C358" t="str">
        <f t="shared" si="20"/>
        <v>1902201200200</v>
      </c>
      <c r="D358" s="69" t="s">
        <v>6418</v>
      </c>
      <c r="E358" s="68">
        <v>39</v>
      </c>
      <c r="F358" s="68">
        <v>767</v>
      </c>
      <c r="G358" s="67">
        <v>5.0847457627118647E-2</v>
      </c>
      <c r="H358" s="66"/>
      <c r="I358" s="56">
        <v>41</v>
      </c>
      <c r="J358" s="53">
        <v>761</v>
      </c>
      <c r="K358" s="55">
        <v>5.387647831800263E-2</v>
      </c>
      <c r="M358" s="65">
        <f t="shared" si="21"/>
        <v>2</v>
      </c>
      <c r="N358" s="65">
        <f t="shared" si="22"/>
        <v>-6</v>
      </c>
      <c r="O358" s="64">
        <f t="shared" si="23"/>
        <v>3.0290206908839823E-3</v>
      </c>
    </row>
    <row r="359" spans="1:18" x14ac:dyDescent="0.35">
      <c r="A359" s="70" t="s">
        <v>10050</v>
      </c>
      <c r="B359" s="70" t="s">
        <v>9520</v>
      </c>
      <c r="C359" t="str">
        <f t="shared" si="20"/>
        <v>1902201300200</v>
      </c>
      <c r="D359" s="69" t="s">
        <v>6410</v>
      </c>
      <c r="E359" s="68">
        <v>67</v>
      </c>
      <c r="F359" s="68">
        <v>1157</v>
      </c>
      <c r="G359" s="67">
        <v>5.7908383751080379E-2</v>
      </c>
      <c r="H359" s="66"/>
      <c r="I359" s="56">
        <v>58</v>
      </c>
      <c r="J359" s="53">
        <v>1148</v>
      </c>
      <c r="K359" s="55">
        <v>5.0522648083623695E-2</v>
      </c>
      <c r="M359" s="65">
        <f t="shared" si="21"/>
        <v>-9</v>
      </c>
      <c r="N359" s="65">
        <f t="shared" si="22"/>
        <v>-9</v>
      </c>
      <c r="O359" s="64">
        <f t="shared" si="23"/>
        <v>-7.3857356674566846E-3</v>
      </c>
    </row>
    <row r="360" spans="1:18" x14ac:dyDescent="0.35">
      <c r="A360" s="70" t="s">
        <v>10049</v>
      </c>
      <c r="B360" s="70" t="s">
        <v>9520</v>
      </c>
      <c r="C360" t="str">
        <f t="shared" si="20"/>
        <v>1902201500200</v>
      </c>
      <c r="D360" s="69" t="s">
        <v>6402</v>
      </c>
      <c r="E360" s="68">
        <v>559</v>
      </c>
      <c r="F360" s="68">
        <v>3020</v>
      </c>
      <c r="G360" s="67">
        <v>0.18509933774834436</v>
      </c>
      <c r="H360" s="66"/>
      <c r="I360" s="56">
        <v>486</v>
      </c>
      <c r="J360" s="53">
        <v>2985</v>
      </c>
      <c r="K360" s="55">
        <v>0.16281407035175879</v>
      </c>
      <c r="M360" s="65">
        <f t="shared" si="21"/>
        <v>-73</v>
      </c>
      <c r="N360" s="65">
        <f t="shared" si="22"/>
        <v>-35</v>
      </c>
      <c r="O360" s="64">
        <f t="shared" si="23"/>
        <v>-2.2285267396585567E-2</v>
      </c>
    </row>
    <row r="361" spans="1:18" x14ac:dyDescent="0.35">
      <c r="A361" s="70" t="s">
        <v>10048</v>
      </c>
      <c r="B361" s="70" t="s">
        <v>9520</v>
      </c>
      <c r="C361" t="str">
        <f t="shared" si="20"/>
        <v>1902201600200</v>
      </c>
      <c r="D361" s="69" t="s">
        <v>6395</v>
      </c>
      <c r="E361" s="68">
        <v>229</v>
      </c>
      <c r="F361" s="68">
        <v>1969</v>
      </c>
      <c r="G361" s="67">
        <v>0.11630269172168614</v>
      </c>
      <c r="H361" s="66"/>
      <c r="I361" s="56">
        <v>214</v>
      </c>
      <c r="J361" s="53">
        <v>1948</v>
      </c>
      <c r="K361" s="55">
        <v>0.10985626283367557</v>
      </c>
      <c r="M361" s="65">
        <f t="shared" si="21"/>
        <v>-15</v>
      </c>
      <c r="N361" s="65">
        <f t="shared" si="22"/>
        <v>-21</v>
      </c>
      <c r="O361" s="64">
        <f t="shared" si="23"/>
        <v>-6.4464288880105719E-3</v>
      </c>
    </row>
    <row r="362" spans="1:18" x14ac:dyDescent="0.35">
      <c r="A362" s="70" t="s">
        <v>10047</v>
      </c>
      <c r="B362" s="70" t="s">
        <v>9520</v>
      </c>
      <c r="C362" t="str">
        <f t="shared" si="20"/>
        <v>1902202000200</v>
      </c>
      <c r="D362" s="69" t="s">
        <v>6386</v>
      </c>
      <c r="E362" s="68">
        <v>200</v>
      </c>
      <c r="F362" s="68">
        <v>1698</v>
      </c>
      <c r="G362" s="67">
        <v>0.11778563015312132</v>
      </c>
      <c r="H362" s="66"/>
      <c r="I362" s="56">
        <v>181</v>
      </c>
      <c r="J362" s="53">
        <v>1680</v>
      </c>
      <c r="K362" s="55">
        <v>0.10773809523809524</v>
      </c>
      <c r="M362" s="65">
        <f t="shared" si="21"/>
        <v>-19</v>
      </c>
      <c r="N362" s="65">
        <f t="shared" si="22"/>
        <v>-18</v>
      </c>
      <c r="O362" s="64">
        <f t="shared" si="23"/>
        <v>-1.004753491502608E-2</v>
      </c>
    </row>
    <row r="363" spans="1:18" x14ac:dyDescent="0.35">
      <c r="A363" s="70" t="s">
        <v>10046</v>
      </c>
      <c r="B363" s="70" t="s">
        <v>9520</v>
      </c>
      <c r="C363" t="str">
        <f t="shared" si="20"/>
        <v>1902202500200</v>
      </c>
      <c r="D363" s="69" t="s">
        <v>6378</v>
      </c>
      <c r="E363" s="68">
        <v>38</v>
      </c>
      <c r="F363" s="68">
        <v>829</v>
      </c>
      <c r="G363" s="67">
        <v>4.5838359469240045E-2</v>
      </c>
      <c r="H363" s="66"/>
      <c r="I363" s="56">
        <v>28</v>
      </c>
      <c r="J363" s="53">
        <v>817</v>
      </c>
      <c r="K363" s="55">
        <v>3.4271725826193387E-2</v>
      </c>
      <c r="M363" s="65">
        <f t="shared" si="21"/>
        <v>-10</v>
      </c>
      <c r="N363" s="65">
        <f t="shared" si="22"/>
        <v>-12</v>
      </c>
      <c r="O363" s="64">
        <f t="shared" si="23"/>
        <v>-1.1566633643046657E-2</v>
      </c>
    </row>
    <row r="364" spans="1:18" x14ac:dyDescent="0.35">
      <c r="A364" s="70" t="s">
        <v>10045</v>
      </c>
      <c r="B364" s="70" t="s">
        <v>9520</v>
      </c>
      <c r="C364" t="str">
        <f t="shared" si="20"/>
        <v>1902203300200</v>
      </c>
      <c r="D364" s="69" t="s">
        <v>6370</v>
      </c>
      <c r="E364" s="68">
        <v>597</v>
      </c>
      <c r="F364" s="68">
        <v>3950</v>
      </c>
      <c r="G364" s="67">
        <v>0.15113924050632913</v>
      </c>
      <c r="H364" s="66"/>
      <c r="I364" s="56">
        <v>490</v>
      </c>
      <c r="J364" s="53">
        <v>3907</v>
      </c>
      <c r="K364" s="55">
        <v>0.12541592014333247</v>
      </c>
      <c r="M364" s="65">
        <f t="shared" si="21"/>
        <v>-107</v>
      </c>
      <c r="N364" s="65">
        <f t="shared" si="22"/>
        <v>-43</v>
      </c>
      <c r="O364" s="64">
        <f t="shared" si="23"/>
        <v>-2.5723320362996654E-2</v>
      </c>
    </row>
    <row r="365" spans="1:18" x14ac:dyDescent="0.35">
      <c r="A365" s="70" t="s">
        <v>10044</v>
      </c>
      <c r="B365" s="70" t="s">
        <v>9520</v>
      </c>
      <c r="C365" t="str">
        <f t="shared" si="20"/>
        <v>1902203400200</v>
      </c>
      <c r="D365" s="69" t="s">
        <v>6362</v>
      </c>
      <c r="E365" s="73">
        <v>23</v>
      </c>
      <c r="F365" s="73">
        <v>390</v>
      </c>
      <c r="G365" s="72">
        <v>5.8974358974358973E-2</v>
      </c>
      <c r="H365" s="71"/>
      <c r="I365" s="56">
        <v>19</v>
      </c>
      <c r="J365" s="53">
        <v>384</v>
      </c>
      <c r="K365" s="55">
        <v>4.9479166666666664E-2</v>
      </c>
      <c r="M365" s="65">
        <f t="shared" si="21"/>
        <v>-4</v>
      </c>
      <c r="N365" s="65">
        <f t="shared" si="22"/>
        <v>-6</v>
      </c>
      <c r="O365" s="64">
        <f t="shared" si="23"/>
        <v>-9.4951923076923087E-3</v>
      </c>
    </row>
    <row r="366" spans="1:18" x14ac:dyDescent="0.35">
      <c r="A366" s="70" t="s">
        <v>10043</v>
      </c>
      <c r="B366" s="70" t="s">
        <v>9520</v>
      </c>
      <c r="C366" t="str">
        <f t="shared" si="20"/>
        <v>1902204100200</v>
      </c>
      <c r="D366" s="69" t="s">
        <v>6354</v>
      </c>
      <c r="E366" s="68">
        <v>265</v>
      </c>
      <c r="F366" s="68">
        <v>3985</v>
      </c>
      <c r="G366" s="67">
        <v>6.6499372647427848E-2</v>
      </c>
      <c r="H366" s="66"/>
      <c r="I366" s="56">
        <v>194</v>
      </c>
      <c r="J366" s="53">
        <v>3940</v>
      </c>
      <c r="K366" s="55">
        <v>4.9238578680203045E-2</v>
      </c>
      <c r="M366" s="65">
        <f t="shared" si="21"/>
        <v>-71</v>
      </c>
      <c r="N366" s="65">
        <f t="shared" si="22"/>
        <v>-45</v>
      </c>
      <c r="O366" s="64">
        <f t="shared" si="23"/>
        <v>-1.7260793967224804E-2</v>
      </c>
    </row>
    <row r="367" spans="1:18" x14ac:dyDescent="0.35">
      <c r="A367" s="70" t="s">
        <v>10042</v>
      </c>
      <c r="B367" s="70" t="s">
        <v>9520</v>
      </c>
      <c r="C367" t="str">
        <f t="shared" si="20"/>
        <v>1902204400200</v>
      </c>
      <c r="D367" s="69" t="s">
        <v>6346</v>
      </c>
      <c r="E367" s="68">
        <v>261</v>
      </c>
      <c r="F367" s="68">
        <v>3312</v>
      </c>
      <c r="G367" s="67">
        <v>7.880434782608696E-2</v>
      </c>
      <c r="H367" s="66"/>
      <c r="I367" s="56">
        <v>251</v>
      </c>
      <c r="J367" s="53">
        <v>3277</v>
      </c>
      <c r="K367" s="55">
        <v>7.6594446139761976E-2</v>
      </c>
      <c r="M367" s="65">
        <f t="shared" si="21"/>
        <v>-10</v>
      </c>
      <c r="N367" s="65">
        <f t="shared" si="22"/>
        <v>-35</v>
      </c>
      <c r="O367" s="64">
        <f t="shared" si="23"/>
        <v>-2.2099016863249832E-3</v>
      </c>
    </row>
    <row r="368" spans="1:18" x14ac:dyDescent="0.35">
      <c r="A368" s="70" t="s">
        <v>10041</v>
      </c>
      <c r="B368" s="70" t="s">
        <v>9520</v>
      </c>
      <c r="C368" t="str">
        <f t="shared" si="20"/>
        <v>1902204500200</v>
      </c>
      <c r="D368" s="69" t="s">
        <v>6338</v>
      </c>
      <c r="E368" s="68">
        <v>451</v>
      </c>
      <c r="F368" s="68">
        <v>3772</v>
      </c>
      <c r="G368" s="67">
        <v>0.11956521739130435</v>
      </c>
      <c r="H368" s="66"/>
      <c r="I368" s="56">
        <v>394</v>
      </c>
      <c r="J368" s="53">
        <v>3729</v>
      </c>
      <c r="K368" s="55">
        <v>0.10565835344596407</v>
      </c>
      <c r="M368" s="65">
        <f t="shared" si="21"/>
        <v>-57</v>
      </c>
      <c r="N368" s="65">
        <f t="shared" si="22"/>
        <v>-43</v>
      </c>
      <c r="O368" s="64">
        <f t="shared" si="23"/>
        <v>-1.3906863945340284E-2</v>
      </c>
    </row>
    <row r="369" spans="1:15" x14ac:dyDescent="0.35">
      <c r="A369" s="70" t="s">
        <v>10040</v>
      </c>
      <c r="B369" s="70" t="s">
        <v>9520</v>
      </c>
      <c r="C369" t="str">
        <f t="shared" si="20"/>
        <v>1902204800200</v>
      </c>
      <c r="D369" s="69" t="s">
        <v>6330</v>
      </c>
      <c r="E369" s="68">
        <v>52</v>
      </c>
      <c r="F369" s="68">
        <v>527</v>
      </c>
      <c r="G369" s="67">
        <v>9.8671726755218223E-2</v>
      </c>
      <c r="H369" s="66"/>
      <c r="I369" s="56">
        <v>55</v>
      </c>
      <c r="J369" s="53">
        <v>521</v>
      </c>
      <c r="K369" s="55">
        <v>0.10556621880998081</v>
      </c>
      <c r="M369" s="65">
        <f t="shared" si="21"/>
        <v>3</v>
      </c>
      <c r="N369" s="65">
        <f t="shared" si="22"/>
        <v>-6</v>
      </c>
      <c r="O369" s="64">
        <f t="shared" si="23"/>
        <v>6.8944920547625854E-3</v>
      </c>
    </row>
    <row r="370" spans="1:15" x14ac:dyDescent="0.35">
      <c r="A370" s="70" t="s">
        <v>10039</v>
      </c>
      <c r="B370" s="70" t="s">
        <v>9520</v>
      </c>
      <c r="C370" t="str">
        <f t="shared" si="20"/>
        <v>1902205300200</v>
      </c>
      <c r="D370" s="69" t="s">
        <v>6322</v>
      </c>
      <c r="E370" s="68">
        <v>15</v>
      </c>
      <c r="F370" s="68">
        <v>400</v>
      </c>
      <c r="G370" s="67">
        <v>3.7499999999999999E-2</v>
      </c>
      <c r="H370" s="66"/>
      <c r="I370" s="56">
        <v>15</v>
      </c>
      <c r="J370" s="53">
        <v>395</v>
      </c>
      <c r="K370" s="55">
        <v>3.7974683544303799E-2</v>
      </c>
      <c r="M370" s="65">
        <f t="shared" si="21"/>
        <v>0</v>
      </c>
      <c r="N370" s="65">
        <f t="shared" si="22"/>
        <v>-5</v>
      </c>
      <c r="O370" s="64">
        <f t="shared" si="23"/>
        <v>4.746835443038E-4</v>
      </c>
    </row>
    <row r="371" spans="1:15" x14ac:dyDescent="0.35">
      <c r="A371" s="70" t="s">
        <v>10038</v>
      </c>
      <c r="B371" s="70" t="s">
        <v>9520</v>
      </c>
      <c r="C371" t="str">
        <f t="shared" si="20"/>
        <v>1902205800200</v>
      </c>
      <c r="D371" s="69" t="s">
        <v>6313</v>
      </c>
      <c r="E371" s="68">
        <v>242</v>
      </c>
      <c r="F371" s="68">
        <v>5597</v>
      </c>
      <c r="G371" s="67">
        <v>4.3237448633196354E-2</v>
      </c>
      <c r="H371" s="66"/>
      <c r="I371" s="56">
        <v>234</v>
      </c>
      <c r="J371" s="53">
        <v>5534</v>
      </c>
      <c r="K371" s="55">
        <v>4.2284062161185403E-2</v>
      </c>
      <c r="M371" s="65">
        <f t="shared" si="21"/>
        <v>-8</v>
      </c>
      <c r="N371" s="65">
        <f t="shared" si="22"/>
        <v>-63</v>
      </c>
      <c r="O371" s="64">
        <f t="shared" si="23"/>
        <v>-9.5338647201095167E-4</v>
      </c>
    </row>
    <row r="372" spans="1:15" x14ac:dyDescent="0.35">
      <c r="A372" s="70" t="s">
        <v>10037</v>
      </c>
      <c r="B372" s="70" t="s">
        <v>9520</v>
      </c>
      <c r="C372" t="str">
        <f t="shared" si="20"/>
        <v>1902206000200</v>
      </c>
      <c r="D372" s="69" t="s">
        <v>6305</v>
      </c>
      <c r="E372" s="68">
        <v>138</v>
      </c>
      <c r="F372" s="68">
        <v>1454</v>
      </c>
      <c r="G372" s="67">
        <v>9.4910591471801919E-2</v>
      </c>
      <c r="H372" s="66"/>
      <c r="I372" s="56">
        <v>124</v>
      </c>
      <c r="J372" s="53">
        <v>1437</v>
      </c>
      <c r="K372" s="55">
        <v>8.6290883785664574E-2</v>
      </c>
      <c r="M372" s="65">
        <f t="shared" si="21"/>
        <v>-14</v>
      </c>
      <c r="N372" s="65">
        <f t="shared" si="22"/>
        <v>-17</v>
      </c>
      <c r="O372" s="64">
        <f t="shared" si="23"/>
        <v>-8.6197076861373456E-3</v>
      </c>
    </row>
    <row r="373" spans="1:15" x14ac:dyDescent="0.35">
      <c r="A373" s="70" t="s">
        <v>10036</v>
      </c>
      <c r="B373" s="70" t="s">
        <v>9520</v>
      </c>
      <c r="C373" t="str">
        <f t="shared" si="20"/>
        <v>1902206100200</v>
      </c>
      <c r="D373" s="69" t="s">
        <v>6297</v>
      </c>
      <c r="E373" s="68">
        <v>158</v>
      </c>
      <c r="F373" s="68">
        <v>1634</v>
      </c>
      <c r="G373" s="67">
        <v>9.6695226438188495E-2</v>
      </c>
      <c r="H373" s="66"/>
      <c r="I373" s="56">
        <v>137</v>
      </c>
      <c r="J373" s="53">
        <v>1616</v>
      </c>
      <c r="K373" s="55">
        <v>8.4777227722772283E-2</v>
      </c>
      <c r="M373" s="65">
        <f t="shared" si="21"/>
        <v>-21</v>
      </c>
      <c r="N373" s="65">
        <f t="shared" si="22"/>
        <v>-18</v>
      </c>
      <c r="O373" s="64">
        <f t="shared" si="23"/>
        <v>-1.1917998715416211E-2</v>
      </c>
    </row>
    <row r="374" spans="1:15" x14ac:dyDescent="0.35">
      <c r="A374" s="70" t="s">
        <v>10035</v>
      </c>
      <c r="B374" s="70" t="s">
        <v>9520</v>
      </c>
      <c r="C374" t="str">
        <f t="shared" si="20"/>
        <v>1902206200200</v>
      </c>
      <c r="D374" s="69" t="s">
        <v>6289</v>
      </c>
      <c r="E374" s="68">
        <v>68</v>
      </c>
      <c r="F374" s="68">
        <v>900</v>
      </c>
      <c r="G374" s="67">
        <v>7.5555555555555556E-2</v>
      </c>
      <c r="H374" s="66"/>
      <c r="I374" s="56">
        <v>72</v>
      </c>
      <c r="J374" s="53">
        <v>887</v>
      </c>
      <c r="K374" s="55">
        <v>8.1172491544532127E-2</v>
      </c>
      <c r="M374" s="65">
        <f t="shared" si="21"/>
        <v>4</v>
      </c>
      <c r="N374" s="65">
        <f t="shared" si="22"/>
        <v>-13</v>
      </c>
      <c r="O374" s="64">
        <f t="shared" si="23"/>
        <v>5.6169359889765708E-3</v>
      </c>
    </row>
    <row r="375" spans="1:15" x14ac:dyDescent="0.35">
      <c r="A375" s="70" t="s">
        <v>10034</v>
      </c>
      <c r="B375" s="70" t="s">
        <v>9520</v>
      </c>
      <c r="C375" t="str">
        <f t="shared" si="20"/>
        <v>1902206300200</v>
      </c>
      <c r="D375" s="69" t="s">
        <v>6281</v>
      </c>
      <c r="E375" s="68">
        <v>50</v>
      </c>
      <c r="F375" s="68">
        <v>805</v>
      </c>
      <c r="G375" s="67">
        <v>6.2111801242236024E-2</v>
      </c>
      <c r="H375" s="66"/>
      <c r="I375" s="56">
        <v>54</v>
      </c>
      <c r="J375" s="53">
        <v>789</v>
      </c>
      <c r="K375" s="55">
        <v>6.8441064638783272E-2</v>
      </c>
      <c r="M375" s="65">
        <f t="shared" si="21"/>
        <v>4</v>
      </c>
      <c r="N375" s="65">
        <f t="shared" si="22"/>
        <v>-16</v>
      </c>
      <c r="O375" s="64">
        <f t="shared" si="23"/>
        <v>6.3292633965472481E-3</v>
      </c>
    </row>
    <row r="376" spans="1:15" x14ac:dyDescent="0.35">
      <c r="A376" s="70" t="s">
        <v>10033</v>
      </c>
      <c r="B376" s="70" t="s">
        <v>9520</v>
      </c>
      <c r="C376" t="str">
        <f t="shared" si="20"/>
        <v>1902206600200</v>
      </c>
      <c r="D376" s="69" t="s">
        <v>6273</v>
      </c>
      <c r="E376" s="68">
        <v>53</v>
      </c>
      <c r="F376" s="68">
        <v>1085</v>
      </c>
      <c r="G376" s="67">
        <v>4.8847926267281107E-2</v>
      </c>
      <c r="H376" s="66"/>
      <c r="I376" s="56">
        <v>47</v>
      </c>
      <c r="J376" s="53">
        <v>1073</v>
      </c>
      <c r="K376" s="55">
        <v>4.3802423112767941E-2</v>
      </c>
      <c r="M376" s="65">
        <f t="shared" si="21"/>
        <v>-6</v>
      </c>
      <c r="N376" s="65">
        <f t="shared" si="22"/>
        <v>-12</v>
      </c>
      <c r="O376" s="64">
        <f t="shared" si="23"/>
        <v>-5.0455031545131659E-3</v>
      </c>
    </row>
    <row r="377" spans="1:15" x14ac:dyDescent="0.35">
      <c r="A377" s="70" t="s">
        <v>10032</v>
      </c>
      <c r="B377" s="70" t="s">
        <v>9520</v>
      </c>
      <c r="C377" t="str">
        <f t="shared" si="20"/>
        <v>1902206800200</v>
      </c>
      <c r="D377" s="69" t="s">
        <v>6265</v>
      </c>
      <c r="E377" s="73">
        <v>314</v>
      </c>
      <c r="F377" s="73">
        <v>2991</v>
      </c>
      <c r="G377" s="72">
        <v>0.10498161150117018</v>
      </c>
      <c r="H377" s="71"/>
      <c r="I377" s="56">
        <v>292</v>
      </c>
      <c r="J377" s="53">
        <v>2958</v>
      </c>
      <c r="K377" s="55">
        <v>9.8715348208248815E-2</v>
      </c>
      <c r="M377" s="65">
        <f t="shared" si="21"/>
        <v>-22</v>
      </c>
      <c r="N377" s="65">
        <f t="shared" si="22"/>
        <v>-33</v>
      </c>
      <c r="O377" s="64">
        <f t="shared" si="23"/>
        <v>-6.2662632929213619E-3</v>
      </c>
    </row>
    <row r="378" spans="1:15" x14ac:dyDescent="0.35">
      <c r="A378" s="70" t="s">
        <v>10031</v>
      </c>
      <c r="B378" s="70" t="s">
        <v>9520</v>
      </c>
      <c r="C378" t="str">
        <f t="shared" si="20"/>
        <v>1902208601700</v>
      </c>
      <c r="D378" s="69" t="s">
        <v>6256</v>
      </c>
      <c r="E378" s="68">
        <v>221</v>
      </c>
      <c r="F378" s="68">
        <v>4735</v>
      </c>
      <c r="G378" s="67">
        <v>4.6673706441393875E-2</v>
      </c>
      <c r="H378" s="66"/>
      <c r="I378" s="56">
        <v>204</v>
      </c>
      <c r="J378" s="53">
        <v>4682</v>
      </c>
      <c r="K378" s="55">
        <v>4.3571123451516446E-2</v>
      </c>
      <c r="M378" s="65">
        <f t="shared" si="21"/>
        <v>-17</v>
      </c>
      <c r="N378" s="65">
        <f t="shared" si="22"/>
        <v>-53</v>
      </c>
      <c r="O378" s="64">
        <f t="shared" si="23"/>
        <v>-3.1025829898774296E-3</v>
      </c>
    </row>
    <row r="379" spans="1:15" x14ac:dyDescent="0.35">
      <c r="A379" s="70" t="s">
        <v>10030</v>
      </c>
      <c r="B379" s="70" t="s">
        <v>9520</v>
      </c>
      <c r="C379" t="str">
        <f t="shared" si="20"/>
        <v>1902208701700</v>
      </c>
      <c r="D379" s="69" t="s">
        <v>6247</v>
      </c>
      <c r="E379" s="68">
        <v>660</v>
      </c>
      <c r="F379" s="68">
        <v>8919</v>
      </c>
      <c r="G379" s="67">
        <v>7.3999327278842925E-2</v>
      </c>
      <c r="H379" s="66"/>
      <c r="I379" s="56">
        <v>587</v>
      </c>
      <c r="J379" s="53">
        <v>8820</v>
      </c>
      <c r="K379" s="55">
        <v>6.6553287981859416E-2</v>
      </c>
      <c r="M379" s="65">
        <f t="shared" si="21"/>
        <v>-73</v>
      </c>
      <c r="N379" s="65">
        <f t="shared" si="22"/>
        <v>-99</v>
      </c>
      <c r="O379" s="64">
        <f t="shared" si="23"/>
        <v>-7.4460392969835087E-3</v>
      </c>
    </row>
    <row r="380" spans="1:15" x14ac:dyDescent="0.35">
      <c r="A380" s="70" t="s">
        <v>10029</v>
      </c>
      <c r="B380" s="70" t="s">
        <v>9520</v>
      </c>
      <c r="C380" t="str">
        <f t="shared" si="20"/>
        <v>1902208801600</v>
      </c>
      <c r="D380" s="69" t="s">
        <v>6238</v>
      </c>
      <c r="E380" s="68">
        <v>398</v>
      </c>
      <c r="F380" s="68">
        <v>4050</v>
      </c>
      <c r="G380" s="67">
        <v>9.8271604938271612E-2</v>
      </c>
      <c r="H380" s="66"/>
      <c r="I380" s="56">
        <v>355</v>
      </c>
      <c r="J380" s="53">
        <v>4005</v>
      </c>
      <c r="K380" s="55">
        <v>8.8639200998751555E-2</v>
      </c>
      <c r="M380" s="65">
        <f t="shared" si="21"/>
        <v>-43</v>
      </c>
      <c r="N380" s="65">
        <f t="shared" si="22"/>
        <v>-45</v>
      </c>
      <c r="O380" s="64">
        <f t="shared" si="23"/>
        <v>-9.6324039395200567E-3</v>
      </c>
    </row>
    <row r="381" spans="1:15" x14ac:dyDescent="0.35">
      <c r="A381" s="70" t="s">
        <v>10028</v>
      </c>
      <c r="B381" s="70" t="s">
        <v>9520</v>
      </c>
      <c r="C381" t="str">
        <f t="shared" si="20"/>
        <v>1902208900400</v>
      </c>
      <c r="D381" s="69" t="s">
        <v>6229</v>
      </c>
      <c r="E381" s="68">
        <v>135</v>
      </c>
      <c r="F381" s="68">
        <v>2101</v>
      </c>
      <c r="G381" s="67">
        <v>6.4255116611137558E-2</v>
      </c>
      <c r="H381" s="66"/>
      <c r="I381" s="56">
        <v>107</v>
      </c>
      <c r="J381" s="53">
        <v>2077</v>
      </c>
      <c r="K381" s="55">
        <v>5.1516610495907562E-2</v>
      </c>
      <c r="M381" s="65">
        <f t="shared" si="21"/>
        <v>-28</v>
      </c>
      <c r="N381" s="65">
        <f t="shared" si="22"/>
        <v>-24</v>
      </c>
      <c r="O381" s="64">
        <f t="shared" si="23"/>
        <v>-1.2738506115229996E-2</v>
      </c>
    </row>
    <row r="382" spans="1:15" x14ac:dyDescent="0.35">
      <c r="A382" s="70" t="s">
        <v>10027</v>
      </c>
      <c r="B382" s="70" t="s">
        <v>9520</v>
      </c>
      <c r="C382" t="str">
        <f t="shared" si="20"/>
        <v>1902209300400</v>
      </c>
      <c r="D382" s="69" t="s">
        <v>10026</v>
      </c>
      <c r="E382" s="68">
        <v>349</v>
      </c>
      <c r="F382" s="68">
        <v>3661</v>
      </c>
      <c r="G382" s="67">
        <v>9.5329145042338165E-2</v>
      </c>
      <c r="H382" s="66"/>
      <c r="I382" s="56">
        <v>317</v>
      </c>
      <c r="J382" s="53">
        <v>3622</v>
      </c>
      <c r="K382" s="55">
        <v>8.7520706791827718E-2</v>
      </c>
      <c r="M382" s="65">
        <f t="shared" si="21"/>
        <v>-32</v>
      </c>
      <c r="N382" s="65">
        <f t="shared" si="22"/>
        <v>-39</v>
      </c>
      <c r="O382" s="64">
        <f t="shared" si="23"/>
        <v>-7.8084382505104466E-3</v>
      </c>
    </row>
    <row r="383" spans="1:15" x14ac:dyDescent="0.35">
      <c r="A383" s="70" t="s">
        <v>10025</v>
      </c>
      <c r="B383" s="70" t="s">
        <v>9520</v>
      </c>
      <c r="C383" t="str">
        <f t="shared" si="20"/>
        <v>1902209401600</v>
      </c>
      <c r="D383" s="69" t="s">
        <v>6211</v>
      </c>
      <c r="E383" s="68">
        <v>249</v>
      </c>
      <c r="F383" s="68">
        <v>2373</v>
      </c>
      <c r="G383" s="67">
        <v>0.10493046776232617</v>
      </c>
      <c r="H383" s="66"/>
      <c r="I383" s="56">
        <v>203</v>
      </c>
      <c r="J383" s="53">
        <v>2347</v>
      </c>
      <c r="K383" s="55">
        <v>8.6493395824456754E-2</v>
      </c>
      <c r="M383" s="65">
        <f t="shared" si="21"/>
        <v>-46</v>
      </c>
      <c r="N383" s="65">
        <f t="shared" si="22"/>
        <v>-26</v>
      </c>
      <c r="O383" s="64">
        <f t="shared" si="23"/>
        <v>-1.843707193786942E-2</v>
      </c>
    </row>
    <row r="384" spans="1:15" x14ac:dyDescent="0.35">
      <c r="A384" s="70" t="s">
        <v>10024</v>
      </c>
      <c r="B384" s="70" t="s">
        <v>9520</v>
      </c>
      <c r="C384" t="str">
        <f t="shared" si="20"/>
        <v>1902209901600</v>
      </c>
      <c r="D384" s="69" t="s">
        <v>6203</v>
      </c>
      <c r="E384" s="68">
        <v>299</v>
      </c>
      <c r="F384" s="68">
        <v>5335</v>
      </c>
      <c r="G384" s="67">
        <v>5.6044985941893159E-2</v>
      </c>
      <c r="H384" s="66"/>
      <c r="I384" s="56">
        <v>273</v>
      </c>
      <c r="J384" s="53">
        <v>5275</v>
      </c>
      <c r="K384" s="55">
        <v>5.1753554502369667E-2</v>
      </c>
      <c r="M384" s="65">
        <f t="shared" si="21"/>
        <v>-26</v>
      </c>
      <c r="N384" s="65">
        <f t="shared" si="22"/>
        <v>-60</v>
      </c>
      <c r="O384" s="64">
        <f t="shared" si="23"/>
        <v>-4.2914314395234923E-3</v>
      </c>
    </row>
    <row r="385" spans="1:15" x14ac:dyDescent="0.35">
      <c r="A385" s="70" t="s">
        <v>10023</v>
      </c>
      <c r="B385" s="70" t="s">
        <v>9520</v>
      </c>
      <c r="C385" t="str">
        <f t="shared" ref="C385:C448" si="24">CONCATENATE(A385,B385)</f>
        <v>1902210001600</v>
      </c>
      <c r="D385" s="69" t="s">
        <v>6194</v>
      </c>
      <c r="E385" s="68">
        <v>148</v>
      </c>
      <c r="F385" s="68">
        <v>1533</v>
      </c>
      <c r="G385" s="67">
        <v>9.6542726679712976E-2</v>
      </c>
      <c r="H385" s="66"/>
      <c r="I385" s="56">
        <v>126</v>
      </c>
      <c r="J385" s="53">
        <v>1516</v>
      </c>
      <c r="K385" s="55">
        <v>8.3113456464379953E-2</v>
      </c>
      <c r="M385" s="65">
        <f t="shared" ref="M385:M448" si="25">I385-E385</f>
        <v>-22</v>
      </c>
      <c r="N385" s="65">
        <f t="shared" ref="N385:N448" si="26">J385-F385</f>
        <v>-17</v>
      </c>
      <c r="O385" s="64">
        <f t="shared" ref="O385:O448" si="27">K385-G385</f>
        <v>-1.3429270215333022E-2</v>
      </c>
    </row>
    <row r="386" spans="1:15" x14ac:dyDescent="0.35">
      <c r="A386" s="70" t="s">
        <v>10022</v>
      </c>
      <c r="B386" s="70" t="s">
        <v>9520</v>
      </c>
      <c r="C386" t="str">
        <f t="shared" si="24"/>
        <v>1902210801600</v>
      </c>
      <c r="D386" s="69" t="s">
        <v>6185</v>
      </c>
      <c r="E386" s="68">
        <v>163</v>
      </c>
      <c r="F386" s="68">
        <v>2701</v>
      </c>
      <c r="G386" s="67">
        <v>6.0348019252128841E-2</v>
      </c>
      <c r="H386" s="66"/>
      <c r="I386" s="56">
        <v>147</v>
      </c>
      <c r="J386" s="53">
        <v>2671</v>
      </c>
      <c r="K386" s="55">
        <v>5.5035567203294646E-2</v>
      </c>
      <c r="M386" s="65">
        <f t="shared" si="25"/>
        <v>-16</v>
      </c>
      <c r="N386" s="65">
        <f t="shared" si="26"/>
        <v>-30</v>
      </c>
      <c r="O386" s="64">
        <f t="shared" si="27"/>
        <v>-5.3124520488341959E-3</v>
      </c>
    </row>
    <row r="387" spans="1:15" x14ac:dyDescent="0.35">
      <c r="A387" s="70" t="s">
        <v>10021</v>
      </c>
      <c r="B387" s="70" t="s">
        <v>9520</v>
      </c>
      <c r="C387" t="str">
        <f t="shared" si="24"/>
        <v>1902218000400</v>
      </c>
      <c r="D387" s="69" t="s">
        <v>6176</v>
      </c>
      <c r="E387" s="68">
        <v>272</v>
      </c>
      <c r="F387" s="68">
        <v>775</v>
      </c>
      <c r="G387" s="67">
        <v>0.35096774193548386</v>
      </c>
      <c r="H387" s="66"/>
      <c r="I387" s="56">
        <v>168</v>
      </c>
      <c r="J387" s="53">
        <v>769</v>
      </c>
      <c r="K387" s="55">
        <v>0.21846553966189858</v>
      </c>
      <c r="M387" s="65">
        <f t="shared" si="25"/>
        <v>-104</v>
      </c>
      <c r="N387" s="65">
        <f t="shared" si="26"/>
        <v>-6</v>
      </c>
      <c r="O387" s="64">
        <f t="shared" si="27"/>
        <v>-0.13250220227358528</v>
      </c>
    </row>
    <row r="388" spans="1:15" x14ac:dyDescent="0.35">
      <c r="A388" s="70" t="s">
        <v>10020</v>
      </c>
      <c r="B388" s="70" t="s">
        <v>9520</v>
      </c>
      <c r="C388" t="str">
        <f t="shared" si="24"/>
        <v>1902218100400</v>
      </c>
      <c r="D388" s="69" t="s">
        <v>6167</v>
      </c>
      <c r="E388" s="68">
        <v>120</v>
      </c>
      <c r="F388" s="68">
        <v>4283</v>
      </c>
      <c r="G388" s="67">
        <v>2.8017744571561989E-2</v>
      </c>
      <c r="H388" s="66"/>
      <c r="I388" s="56">
        <v>116</v>
      </c>
      <c r="J388" s="53">
        <v>4235</v>
      </c>
      <c r="K388" s="55">
        <v>2.7390791027154665E-2</v>
      </c>
      <c r="M388" s="65">
        <f t="shared" si="25"/>
        <v>-4</v>
      </c>
      <c r="N388" s="65">
        <f t="shared" si="26"/>
        <v>-48</v>
      </c>
      <c r="O388" s="64">
        <f t="shared" si="27"/>
        <v>-6.2695354440732431E-4</v>
      </c>
    </row>
    <row r="389" spans="1:15" x14ac:dyDescent="0.35">
      <c r="A389" s="70" t="s">
        <v>10019</v>
      </c>
      <c r="B389" s="70" t="s">
        <v>9520</v>
      </c>
      <c r="C389" t="str">
        <f t="shared" si="24"/>
        <v>1902220002600</v>
      </c>
      <c r="D389" s="69" t="s">
        <v>6156</v>
      </c>
      <c r="E389" s="68">
        <v>900</v>
      </c>
      <c r="F389" s="68">
        <v>13813</v>
      </c>
      <c r="G389" s="67">
        <v>6.5156012452037934E-2</v>
      </c>
      <c r="H389" s="66"/>
      <c r="I389" s="56">
        <v>768</v>
      </c>
      <c r="J389" s="53">
        <v>13658</v>
      </c>
      <c r="K389" s="55">
        <v>5.6230780494948014E-2</v>
      </c>
      <c r="M389" s="65">
        <f t="shared" si="25"/>
        <v>-132</v>
      </c>
      <c r="N389" s="65">
        <f t="shared" si="26"/>
        <v>-155</v>
      </c>
      <c r="O389" s="64">
        <f t="shared" si="27"/>
        <v>-8.92523195708992E-3</v>
      </c>
    </row>
    <row r="390" spans="1:15" x14ac:dyDescent="0.35">
      <c r="A390" s="70" t="s">
        <v>10018</v>
      </c>
      <c r="B390" s="70" t="s">
        <v>9520</v>
      </c>
      <c r="C390" t="str">
        <f t="shared" si="24"/>
        <v>1902220102600</v>
      </c>
      <c r="D390" s="69" t="s">
        <v>10017</v>
      </c>
      <c r="E390" s="73">
        <v>132</v>
      </c>
      <c r="F390" s="73">
        <v>1686</v>
      </c>
      <c r="G390" s="72">
        <v>7.8291814946619215E-2</v>
      </c>
      <c r="H390" s="71"/>
      <c r="I390" s="56">
        <v>234</v>
      </c>
      <c r="J390" s="53">
        <v>1667</v>
      </c>
      <c r="K390" s="55">
        <v>0.14037192561487702</v>
      </c>
      <c r="M390" s="65">
        <f t="shared" si="25"/>
        <v>102</v>
      </c>
      <c r="N390" s="65">
        <f t="shared" si="26"/>
        <v>-19</v>
      </c>
      <c r="O390" s="64">
        <f t="shared" si="27"/>
        <v>6.2080110668257804E-2</v>
      </c>
    </row>
    <row r="391" spans="1:15" x14ac:dyDescent="0.35">
      <c r="A391" s="70" t="s">
        <v>10016</v>
      </c>
      <c r="B391" s="70" t="s">
        <v>9520</v>
      </c>
      <c r="C391" t="str">
        <f t="shared" si="24"/>
        <v>1902220202600</v>
      </c>
      <c r="D391" s="69" t="s">
        <v>6137</v>
      </c>
      <c r="E391" s="68">
        <v>117</v>
      </c>
      <c r="F391" s="68">
        <v>1790</v>
      </c>
      <c r="G391" s="67">
        <v>6.5363128491620112E-2</v>
      </c>
      <c r="H391" s="66"/>
      <c r="I391" s="56">
        <v>120</v>
      </c>
      <c r="J391" s="53">
        <v>1770</v>
      </c>
      <c r="K391" s="55">
        <v>6.7796610169491525E-2</v>
      </c>
      <c r="M391" s="65">
        <f t="shared" si="25"/>
        <v>3</v>
      </c>
      <c r="N391" s="65">
        <f t="shared" si="26"/>
        <v>-20</v>
      </c>
      <c r="O391" s="64">
        <f t="shared" si="27"/>
        <v>2.433481677871413E-3</v>
      </c>
    </row>
    <row r="392" spans="1:15" x14ac:dyDescent="0.35">
      <c r="A392" s="70" t="s">
        <v>10015</v>
      </c>
      <c r="B392" s="70" t="s">
        <v>9520</v>
      </c>
      <c r="C392" t="str">
        <f t="shared" si="24"/>
        <v>1902220302600</v>
      </c>
      <c r="D392" s="69" t="s">
        <v>6128</v>
      </c>
      <c r="E392" s="68">
        <v>825</v>
      </c>
      <c r="F392" s="68">
        <v>17867</v>
      </c>
      <c r="G392" s="67">
        <v>4.6174511669558403E-2</v>
      </c>
      <c r="H392" s="66"/>
      <c r="I392" s="56">
        <v>682</v>
      </c>
      <c r="J392" s="53">
        <v>17650</v>
      </c>
      <c r="K392" s="55">
        <v>3.8640226628895186E-2</v>
      </c>
      <c r="M392" s="65">
        <f t="shared" si="25"/>
        <v>-143</v>
      </c>
      <c r="N392" s="65">
        <f t="shared" si="26"/>
        <v>-217</v>
      </c>
      <c r="O392" s="64">
        <f t="shared" si="27"/>
        <v>-7.5342850406632175E-3</v>
      </c>
    </row>
    <row r="393" spans="1:15" x14ac:dyDescent="0.35">
      <c r="A393" s="70" t="s">
        <v>10014</v>
      </c>
      <c r="B393" s="70" t="s">
        <v>9520</v>
      </c>
      <c r="C393" t="str">
        <f t="shared" si="24"/>
        <v>1902220402600</v>
      </c>
      <c r="D393" s="69" t="s">
        <v>6118</v>
      </c>
      <c r="E393" s="68">
        <v>1143</v>
      </c>
      <c r="F393" s="68">
        <v>27291</v>
      </c>
      <c r="G393" s="67">
        <v>4.1881939100802464E-2</v>
      </c>
      <c r="H393" s="66"/>
      <c r="I393" s="56">
        <v>1061</v>
      </c>
      <c r="J393" s="53">
        <v>26886</v>
      </c>
      <c r="K393" s="55">
        <v>3.9462917503533437E-2</v>
      </c>
      <c r="M393" s="65">
        <f t="shared" si="25"/>
        <v>-82</v>
      </c>
      <c r="N393" s="65">
        <f t="shared" si="26"/>
        <v>-405</v>
      </c>
      <c r="O393" s="64">
        <f t="shared" si="27"/>
        <v>-2.4190215972690263E-3</v>
      </c>
    </row>
    <row r="394" spans="1:15" x14ac:dyDescent="0.35">
      <c r="A394" s="70" t="s">
        <v>10013</v>
      </c>
      <c r="B394" s="70" t="s">
        <v>9520</v>
      </c>
      <c r="C394" t="str">
        <f t="shared" si="24"/>
        <v>1902220502600</v>
      </c>
      <c r="D394" s="69" t="s">
        <v>6109</v>
      </c>
      <c r="E394" s="68">
        <v>334</v>
      </c>
      <c r="F394" s="68">
        <v>8832</v>
      </c>
      <c r="G394" s="67">
        <v>3.7817028985507248E-2</v>
      </c>
      <c r="H394" s="66"/>
      <c r="I394" s="56">
        <v>282</v>
      </c>
      <c r="J394" s="53">
        <v>8733</v>
      </c>
      <c r="K394" s="55">
        <v>3.2291308828581243E-2</v>
      </c>
      <c r="M394" s="65">
        <f t="shared" si="25"/>
        <v>-52</v>
      </c>
      <c r="N394" s="65">
        <f t="shared" si="26"/>
        <v>-99</v>
      </c>
      <c r="O394" s="64">
        <f t="shared" si="27"/>
        <v>-5.5257201569260048E-3</v>
      </c>
    </row>
    <row r="395" spans="1:15" x14ac:dyDescent="0.35">
      <c r="A395" s="70" t="s">
        <v>10012</v>
      </c>
      <c r="B395" s="70" t="s">
        <v>9520</v>
      </c>
      <c r="C395" t="str">
        <f t="shared" si="24"/>
        <v>2002400102600</v>
      </c>
      <c r="D395" s="69" t="s">
        <v>6098</v>
      </c>
      <c r="E395" s="68">
        <v>128</v>
      </c>
      <c r="F395" s="68">
        <v>979</v>
      </c>
      <c r="G395" s="67">
        <v>0.13074565883554648</v>
      </c>
      <c r="H395" s="66"/>
      <c r="I395" s="56">
        <v>126</v>
      </c>
      <c r="J395" s="53">
        <v>967</v>
      </c>
      <c r="K395" s="55">
        <v>0.13029989658738367</v>
      </c>
      <c r="M395" s="65">
        <f t="shared" si="25"/>
        <v>-2</v>
      </c>
      <c r="N395" s="65">
        <f t="shared" si="26"/>
        <v>-12</v>
      </c>
      <c r="O395" s="64">
        <f t="shared" si="27"/>
        <v>-4.4576224816281207E-4</v>
      </c>
    </row>
    <row r="396" spans="1:15" x14ac:dyDescent="0.35">
      <c r="A396" s="70" t="s">
        <v>10011</v>
      </c>
      <c r="B396" s="70" t="s">
        <v>9520</v>
      </c>
      <c r="C396" t="str">
        <f t="shared" si="24"/>
        <v>2003000702600</v>
      </c>
      <c r="D396" s="69" t="s">
        <v>6088</v>
      </c>
      <c r="E396" s="68">
        <v>195</v>
      </c>
      <c r="F396" s="68">
        <v>728</v>
      </c>
      <c r="G396" s="67">
        <v>0.26785714285714285</v>
      </c>
      <c r="H396" s="66"/>
      <c r="I396" s="56">
        <v>159</v>
      </c>
      <c r="J396" s="53">
        <v>664</v>
      </c>
      <c r="K396" s="55">
        <v>0.23945783132530121</v>
      </c>
      <c r="M396" s="65">
        <f t="shared" si="25"/>
        <v>-36</v>
      </c>
      <c r="N396" s="65">
        <f t="shared" si="26"/>
        <v>-64</v>
      </c>
      <c r="O396" s="64">
        <f t="shared" si="27"/>
        <v>-2.8399311531841637E-2</v>
      </c>
    </row>
    <row r="397" spans="1:15" x14ac:dyDescent="0.35">
      <c r="A397" s="70" t="s">
        <v>10010</v>
      </c>
      <c r="B397" s="70" t="s">
        <v>9520</v>
      </c>
      <c r="C397" t="str">
        <f t="shared" si="24"/>
        <v>2003301002600</v>
      </c>
      <c r="D397" s="69" t="s">
        <v>6079</v>
      </c>
      <c r="E397" s="68">
        <v>229</v>
      </c>
      <c r="F397" s="68">
        <v>1284</v>
      </c>
      <c r="G397" s="67">
        <v>0.17834890965732086</v>
      </c>
      <c r="H397" s="66"/>
      <c r="I397" s="56">
        <v>208</v>
      </c>
      <c r="J397" s="53">
        <v>1279</v>
      </c>
      <c r="K397" s="55">
        <v>0.16262705238467554</v>
      </c>
      <c r="M397" s="65">
        <f t="shared" si="25"/>
        <v>-21</v>
      </c>
      <c r="N397" s="65">
        <f t="shared" si="26"/>
        <v>-5</v>
      </c>
      <c r="O397" s="64">
        <f t="shared" si="27"/>
        <v>-1.5721857272645329E-2</v>
      </c>
    </row>
    <row r="398" spans="1:15" x14ac:dyDescent="0.35">
      <c r="A398" s="70" t="s">
        <v>10009</v>
      </c>
      <c r="B398" s="70" t="s">
        <v>9520</v>
      </c>
      <c r="C398" t="str">
        <f t="shared" si="24"/>
        <v>2003500102600</v>
      </c>
      <c r="D398" s="69" t="s">
        <v>6070</v>
      </c>
      <c r="E398" s="68">
        <v>156</v>
      </c>
      <c r="F398" s="68">
        <v>545</v>
      </c>
      <c r="G398" s="67">
        <v>0.28623853211009176</v>
      </c>
      <c r="H398" s="66"/>
      <c r="I398" s="56">
        <v>128</v>
      </c>
      <c r="J398" s="53">
        <v>525</v>
      </c>
      <c r="K398" s="55">
        <v>0.24380952380952381</v>
      </c>
      <c r="M398" s="65">
        <f t="shared" si="25"/>
        <v>-28</v>
      </c>
      <c r="N398" s="65">
        <f t="shared" si="26"/>
        <v>-20</v>
      </c>
      <c r="O398" s="64">
        <f t="shared" si="27"/>
        <v>-4.242900830056795E-2</v>
      </c>
    </row>
    <row r="399" spans="1:15" x14ac:dyDescent="0.35">
      <c r="A399" s="70" t="s">
        <v>10008</v>
      </c>
      <c r="B399" s="70" t="s">
        <v>9520</v>
      </c>
      <c r="C399" t="str">
        <f t="shared" si="24"/>
        <v>2007600102600</v>
      </c>
      <c r="D399" s="69" t="s">
        <v>6061</v>
      </c>
      <c r="E399" s="68">
        <v>102</v>
      </c>
      <c r="F399" s="68">
        <v>400</v>
      </c>
      <c r="G399" s="67">
        <v>0.255</v>
      </c>
      <c r="H399" s="66"/>
      <c r="I399" s="56">
        <v>77</v>
      </c>
      <c r="J399" s="53">
        <v>389</v>
      </c>
      <c r="K399" s="55">
        <v>0.19794344473007713</v>
      </c>
      <c r="M399" s="65">
        <f t="shared" si="25"/>
        <v>-25</v>
      </c>
      <c r="N399" s="65">
        <f t="shared" si="26"/>
        <v>-11</v>
      </c>
      <c r="O399" s="64">
        <f t="shared" si="27"/>
        <v>-5.7056555269922871E-2</v>
      </c>
    </row>
    <row r="400" spans="1:15" x14ac:dyDescent="0.35">
      <c r="A400" s="70" t="s">
        <v>10007</v>
      </c>
      <c r="B400" s="70" t="s">
        <v>9520</v>
      </c>
      <c r="C400" t="str">
        <f t="shared" si="24"/>
        <v>2008300102600</v>
      </c>
      <c r="D400" s="69" t="s">
        <v>6051</v>
      </c>
      <c r="E400" s="68">
        <v>81</v>
      </c>
      <c r="F400" s="68">
        <v>353</v>
      </c>
      <c r="G400" s="67">
        <v>0.22946175637393768</v>
      </c>
      <c r="H400" s="66"/>
      <c r="I400" s="56">
        <v>52</v>
      </c>
      <c r="J400" s="53">
        <v>348</v>
      </c>
      <c r="K400" s="55">
        <v>0.14942528735632185</v>
      </c>
      <c r="M400" s="65">
        <f t="shared" si="25"/>
        <v>-29</v>
      </c>
      <c r="N400" s="65">
        <f t="shared" si="26"/>
        <v>-5</v>
      </c>
      <c r="O400" s="64">
        <f t="shared" si="27"/>
        <v>-8.0036469017615824E-2</v>
      </c>
    </row>
    <row r="401" spans="1:15" x14ac:dyDescent="0.35">
      <c r="A401" s="70" t="s">
        <v>10006</v>
      </c>
      <c r="B401" s="70" t="s">
        <v>9520</v>
      </c>
      <c r="C401" t="str">
        <f t="shared" si="24"/>
        <v>2008300202600</v>
      </c>
      <c r="D401" s="69" t="s">
        <v>6042</v>
      </c>
      <c r="E401" s="68">
        <v>140</v>
      </c>
      <c r="F401" s="68">
        <v>401</v>
      </c>
      <c r="G401" s="67">
        <v>0.3491271820448878</v>
      </c>
      <c r="H401" s="66"/>
      <c r="I401" s="56">
        <v>96</v>
      </c>
      <c r="J401" s="53">
        <v>392</v>
      </c>
      <c r="K401" s="55">
        <v>0.24489795918367346</v>
      </c>
      <c r="M401" s="65">
        <f t="shared" si="25"/>
        <v>-44</v>
      </c>
      <c r="N401" s="65">
        <f t="shared" si="26"/>
        <v>-9</v>
      </c>
      <c r="O401" s="64">
        <f t="shared" si="27"/>
        <v>-0.10422922286121433</v>
      </c>
    </row>
    <row r="402" spans="1:15" x14ac:dyDescent="0.35">
      <c r="A402" s="70" t="s">
        <v>10005</v>
      </c>
      <c r="B402" s="70" t="s">
        <v>9520</v>
      </c>
      <c r="C402" t="str">
        <f t="shared" si="24"/>
        <v>2008300302600</v>
      </c>
      <c r="D402" s="69" t="s">
        <v>6034</v>
      </c>
      <c r="E402" s="68">
        <v>562</v>
      </c>
      <c r="F402" s="68">
        <v>1971</v>
      </c>
      <c r="G402" s="67">
        <v>0.28513444951801115</v>
      </c>
      <c r="H402" s="66"/>
      <c r="I402" s="56">
        <v>397</v>
      </c>
      <c r="J402" s="53">
        <v>1919</v>
      </c>
      <c r="K402" s="55">
        <v>0.20687858259510161</v>
      </c>
      <c r="M402" s="65">
        <f t="shared" si="25"/>
        <v>-165</v>
      </c>
      <c r="N402" s="65">
        <f t="shared" si="26"/>
        <v>-52</v>
      </c>
      <c r="O402" s="64">
        <f t="shared" si="27"/>
        <v>-7.8255866922909534E-2</v>
      </c>
    </row>
    <row r="403" spans="1:15" x14ac:dyDescent="0.35">
      <c r="A403" s="70" t="s">
        <v>10004</v>
      </c>
      <c r="B403" s="70" t="s">
        <v>9520</v>
      </c>
      <c r="C403" t="str">
        <f t="shared" si="24"/>
        <v>2008300402600</v>
      </c>
      <c r="D403" s="69" t="s">
        <v>6026</v>
      </c>
      <c r="E403" s="68">
        <v>321</v>
      </c>
      <c r="F403" s="68">
        <v>1005</v>
      </c>
      <c r="G403" s="67">
        <v>0.31940298507462689</v>
      </c>
      <c r="H403" s="66"/>
      <c r="I403" s="56">
        <v>221</v>
      </c>
      <c r="J403" s="53">
        <v>978</v>
      </c>
      <c r="K403" s="55">
        <v>0.22597137014314927</v>
      </c>
      <c r="M403" s="65">
        <f t="shared" si="25"/>
        <v>-100</v>
      </c>
      <c r="N403" s="65">
        <f t="shared" si="26"/>
        <v>-27</v>
      </c>
      <c r="O403" s="64">
        <f t="shared" si="27"/>
        <v>-9.3431614931477613E-2</v>
      </c>
    </row>
    <row r="404" spans="1:15" x14ac:dyDescent="0.35">
      <c r="A404" s="70" t="s">
        <v>10003</v>
      </c>
      <c r="B404" s="70" t="s">
        <v>9520</v>
      </c>
      <c r="C404" t="str">
        <f t="shared" si="24"/>
        <v>2009301702400</v>
      </c>
      <c r="D404" s="69" t="s">
        <v>6016</v>
      </c>
      <c r="E404" s="68">
        <v>12</v>
      </c>
      <c r="F404" s="68">
        <v>114</v>
      </c>
      <c r="G404" s="67">
        <v>0.10526315789473684</v>
      </c>
      <c r="H404" s="66"/>
      <c r="I404" s="56">
        <v>13</v>
      </c>
      <c r="J404" s="53">
        <v>111</v>
      </c>
      <c r="K404" s="55">
        <v>0.11711711711711711</v>
      </c>
      <c r="M404" s="65">
        <f t="shared" si="25"/>
        <v>1</v>
      </c>
      <c r="N404" s="65">
        <f t="shared" si="26"/>
        <v>-3</v>
      </c>
      <c r="O404" s="64">
        <f t="shared" si="27"/>
        <v>1.1853959222380278E-2</v>
      </c>
    </row>
    <row r="405" spans="1:15" x14ac:dyDescent="0.35">
      <c r="A405" s="70" t="s">
        <v>10002</v>
      </c>
      <c r="B405" s="70" t="s">
        <v>9520</v>
      </c>
      <c r="C405" t="str">
        <f t="shared" si="24"/>
        <v>2009334802600</v>
      </c>
      <c r="D405" s="69" t="s">
        <v>6007</v>
      </c>
      <c r="E405" s="68">
        <v>306</v>
      </c>
      <c r="F405" s="68">
        <v>1709</v>
      </c>
      <c r="G405" s="67">
        <v>0.17905207723815098</v>
      </c>
      <c r="H405" s="66"/>
      <c r="I405" s="56">
        <v>276</v>
      </c>
      <c r="J405" s="53">
        <v>1684</v>
      </c>
      <c r="K405" s="55">
        <v>0.16389548693586697</v>
      </c>
      <c r="M405" s="65">
        <f t="shared" si="25"/>
        <v>-30</v>
      </c>
      <c r="N405" s="65">
        <f t="shared" si="26"/>
        <v>-25</v>
      </c>
      <c r="O405" s="64">
        <f t="shared" si="27"/>
        <v>-1.5156590302284001E-2</v>
      </c>
    </row>
    <row r="406" spans="1:15" x14ac:dyDescent="0.35">
      <c r="A406" s="70" t="s">
        <v>10001</v>
      </c>
      <c r="B406" s="70" t="s">
        <v>9520</v>
      </c>
      <c r="C406" t="str">
        <f t="shared" si="24"/>
        <v>2009600600400</v>
      </c>
      <c r="D406" s="69" t="s">
        <v>5997</v>
      </c>
      <c r="E406" s="68">
        <v>27</v>
      </c>
      <c r="F406" s="68">
        <v>189</v>
      </c>
      <c r="G406" s="67">
        <v>0.14285714285714285</v>
      </c>
      <c r="H406" s="66"/>
      <c r="I406" s="56">
        <v>25</v>
      </c>
      <c r="J406" s="53">
        <v>190</v>
      </c>
      <c r="K406" s="55">
        <v>0.13157894736842105</v>
      </c>
      <c r="M406" s="65">
        <f t="shared" si="25"/>
        <v>-2</v>
      </c>
      <c r="N406" s="65">
        <f t="shared" si="26"/>
        <v>1</v>
      </c>
      <c r="O406" s="64">
        <f t="shared" si="27"/>
        <v>-1.1278195488721804E-2</v>
      </c>
    </row>
    <row r="407" spans="1:15" x14ac:dyDescent="0.35">
      <c r="A407" s="70" t="s">
        <v>10000</v>
      </c>
      <c r="B407" s="70" t="s">
        <v>9520</v>
      </c>
      <c r="C407" t="str">
        <f t="shared" si="24"/>
        <v>2009601400400</v>
      </c>
      <c r="D407" s="69" t="s">
        <v>5989</v>
      </c>
      <c r="E407" s="68">
        <v>22</v>
      </c>
      <c r="F407" s="68">
        <v>93</v>
      </c>
      <c r="G407" s="67">
        <v>0.23655913978494625</v>
      </c>
      <c r="H407" s="66"/>
      <c r="I407" s="56">
        <v>17</v>
      </c>
      <c r="J407" s="53">
        <v>93</v>
      </c>
      <c r="K407" s="55">
        <v>0.18279569892473119</v>
      </c>
      <c r="M407" s="65">
        <f t="shared" si="25"/>
        <v>-5</v>
      </c>
      <c r="N407" s="65">
        <f t="shared" si="26"/>
        <v>0</v>
      </c>
      <c r="O407" s="64">
        <f t="shared" si="27"/>
        <v>-5.3763440860215062E-2</v>
      </c>
    </row>
    <row r="408" spans="1:15" x14ac:dyDescent="0.35">
      <c r="A408" s="70" t="s">
        <v>9999</v>
      </c>
      <c r="B408" s="70" t="s">
        <v>9520</v>
      </c>
      <c r="C408" t="str">
        <f t="shared" si="24"/>
        <v>2009601700400</v>
      </c>
      <c r="D408" s="69" t="s">
        <v>5981</v>
      </c>
      <c r="E408" s="68">
        <v>38</v>
      </c>
      <c r="F408" s="68">
        <v>174</v>
      </c>
      <c r="G408" s="67">
        <v>0.21839080459770116</v>
      </c>
      <c r="H408" s="66"/>
      <c r="I408" s="56">
        <v>34</v>
      </c>
      <c r="J408" s="53">
        <v>174</v>
      </c>
      <c r="K408" s="55">
        <v>0.19540229885057472</v>
      </c>
      <c r="M408" s="65">
        <f t="shared" si="25"/>
        <v>-4</v>
      </c>
      <c r="N408" s="65">
        <f t="shared" si="26"/>
        <v>0</v>
      </c>
      <c r="O408" s="64">
        <f t="shared" si="27"/>
        <v>-2.2988505747126436E-2</v>
      </c>
    </row>
    <row r="409" spans="1:15" x14ac:dyDescent="0.35">
      <c r="A409" s="70" t="s">
        <v>9998</v>
      </c>
      <c r="B409" s="70" t="s">
        <v>9520</v>
      </c>
      <c r="C409" t="str">
        <f t="shared" si="24"/>
        <v>2009610002600</v>
      </c>
      <c r="D409" s="69" t="s">
        <v>5973</v>
      </c>
      <c r="E409" s="68">
        <v>151</v>
      </c>
      <c r="F409" s="68">
        <v>644</v>
      </c>
      <c r="G409" s="67">
        <v>0.23447204968944099</v>
      </c>
      <c r="H409" s="66"/>
      <c r="I409" s="56">
        <v>126</v>
      </c>
      <c r="J409" s="53">
        <v>641</v>
      </c>
      <c r="K409" s="55">
        <v>0.19656786271450857</v>
      </c>
      <c r="M409" s="65">
        <f t="shared" si="25"/>
        <v>-25</v>
      </c>
      <c r="N409" s="65">
        <f t="shared" si="26"/>
        <v>-3</v>
      </c>
      <c r="O409" s="64">
        <f t="shared" si="27"/>
        <v>-3.7904186974932419E-2</v>
      </c>
    </row>
    <row r="410" spans="1:15" x14ac:dyDescent="0.35">
      <c r="A410" s="70" t="s">
        <v>9997</v>
      </c>
      <c r="B410" s="70" t="s">
        <v>9520</v>
      </c>
      <c r="C410" t="str">
        <f t="shared" si="24"/>
        <v>2009611200400</v>
      </c>
      <c r="D410" s="69" t="s">
        <v>5964</v>
      </c>
      <c r="E410" s="68">
        <v>180</v>
      </c>
      <c r="F410" s="68">
        <v>555</v>
      </c>
      <c r="G410" s="67">
        <v>0.32432432432432434</v>
      </c>
      <c r="H410" s="66"/>
      <c r="I410" s="56">
        <v>163</v>
      </c>
      <c r="J410" s="53">
        <v>554</v>
      </c>
      <c r="K410" s="55">
        <v>0.29422382671480146</v>
      </c>
      <c r="M410" s="65">
        <f t="shared" si="25"/>
        <v>-17</v>
      </c>
      <c r="N410" s="65">
        <f t="shared" si="26"/>
        <v>-1</v>
      </c>
      <c r="O410" s="64">
        <f t="shared" si="27"/>
        <v>-3.010049760952288E-2</v>
      </c>
    </row>
    <row r="411" spans="1:15" x14ac:dyDescent="0.35">
      <c r="A411" s="70" t="s">
        <v>9996</v>
      </c>
      <c r="B411" s="70" t="s">
        <v>9520</v>
      </c>
      <c r="C411" t="str">
        <f t="shared" si="24"/>
        <v>2009620002600</v>
      </c>
      <c r="D411" s="69" t="s">
        <v>5956</v>
      </c>
      <c r="E411" s="68">
        <v>71</v>
      </c>
      <c r="F411" s="68">
        <v>493</v>
      </c>
      <c r="G411" s="67">
        <v>0.1440162271805274</v>
      </c>
      <c r="H411" s="66"/>
      <c r="I411" s="56">
        <v>95</v>
      </c>
      <c r="J411" s="53">
        <v>492</v>
      </c>
      <c r="K411" s="55">
        <v>0.19308943089430894</v>
      </c>
      <c r="M411" s="65">
        <f t="shared" si="25"/>
        <v>24</v>
      </c>
      <c r="N411" s="65">
        <f t="shared" si="26"/>
        <v>-1</v>
      </c>
      <c r="O411" s="64">
        <f t="shared" si="27"/>
        <v>4.9073203713781544E-2</v>
      </c>
    </row>
    <row r="412" spans="1:15" x14ac:dyDescent="0.35">
      <c r="A412" s="70" t="s">
        <v>9995</v>
      </c>
      <c r="B412" s="70" t="s">
        <v>9520</v>
      </c>
      <c r="C412" t="str">
        <f t="shared" si="24"/>
        <v>2009622501600</v>
      </c>
      <c r="D412" s="69" t="s">
        <v>5945</v>
      </c>
      <c r="E412" s="68">
        <v>80</v>
      </c>
      <c r="F412" s="68">
        <v>443</v>
      </c>
      <c r="G412" s="67">
        <v>0.18058690744920994</v>
      </c>
      <c r="H412" s="66"/>
      <c r="I412" s="56">
        <v>77</v>
      </c>
      <c r="J412" s="53">
        <v>442</v>
      </c>
      <c r="K412" s="55">
        <v>0.17420814479638008</v>
      </c>
      <c r="M412" s="65">
        <f t="shared" si="25"/>
        <v>-3</v>
      </c>
      <c r="N412" s="65">
        <f t="shared" si="26"/>
        <v>-1</v>
      </c>
      <c r="O412" s="64">
        <f t="shared" si="27"/>
        <v>-6.3787626528298558E-3</v>
      </c>
    </row>
    <row r="413" spans="1:15" x14ac:dyDescent="0.35">
      <c r="A413" s="70" t="s">
        <v>9994</v>
      </c>
      <c r="B413" s="70" t="s">
        <v>9520</v>
      </c>
      <c r="C413" t="str">
        <f t="shared" si="24"/>
        <v>2009700102600</v>
      </c>
      <c r="D413" s="69" t="s">
        <v>5936</v>
      </c>
      <c r="E413" s="68">
        <v>66</v>
      </c>
      <c r="F413" s="68">
        <v>299</v>
      </c>
      <c r="G413" s="67">
        <v>0.22073578595317725</v>
      </c>
      <c r="H413" s="66"/>
      <c r="I413" s="56">
        <v>57</v>
      </c>
      <c r="J413" s="53">
        <v>299</v>
      </c>
      <c r="K413" s="55">
        <v>0.19063545150501673</v>
      </c>
      <c r="M413" s="65">
        <f t="shared" si="25"/>
        <v>-9</v>
      </c>
      <c r="N413" s="65">
        <f t="shared" si="26"/>
        <v>0</v>
      </c>
      <c r="O413" s="64">
        <f t="shared" si="27"/>
        <v>-3.0100334448160515E-2</v>
      </c>
    </row>
    <row r="414" spans="1:15" x14ac:dyDescent="0.35">
      <c r="A414" s="70" t="s">
        <v>9993</v>
      </c>
      <c r="B414" s="70" t="s">
        <v>9520</v>
      </c>
      <c r="C414" t="str">
        <f t="shared" si="24"/>
        <v>2009700302600</v>
      </c>
      <c r="D414" s="69" t="s">
        <v>5927</v>
      </c>
      <c r="E414" s="68">
        <v>134</v>
      </c>
      <c r="F414" s="68">
        <v>713</v>
      </c>
      <c r="G414" s="67">
        <v>0.1879382889200561</v>
      </c>
      <c r="H414" s="66"/>
      <c r="I414" s="56">
        <v>144</v>
      </c>
      <c r="J414" s="53">
        <v>712</v>
      </c>
      <c r="K414" s="55">
        <v>0.20224719101123595</v>
      </c>
      <c r="M414" s="65">
        <f t="shared" si="25"/>
        <v>10</v>
      </c>
      <c r="N414" s="65">
        <f t="shared" si="26"/>
        <v>-1</v>
      </c>
      <c r="O414" s="64">
        <f t="shared" si="27"/>
        <v>1.4308902091179854E-2</v>
      </c>
    </row>
    <row r="415" spans="1:15" x14ac:dyDescent="0.35">
      <c r="A415" s="70" t="s">
        <v>9992</v>
      </c>
      <c r="B415" s="70" t="s">
        <v>9520</v>
      </c>
      <c r="C415" t="str">
        <f t="shared" si="24"/>
        <v>2009700502600</v>
      </c>
      <c r="D415" s="69" t="s">
        <v>5917</v>
      </c>
      <c r="E415" s="68">
        <v>266</v>
      </c>
      <c r="F415" s="68">
        <v>1371</v>
      </c>
      <c r="G415" s="67">
        <v>0.19401896425966447</v>
      </c>
      <c r="H415" s="66"/>
      <c r="I415" s="56">
        <v>243</v>
      </c>
      <c r="J415" s="53">
        <v>1384</v>
      </c>
      <c r="K415" s="55">
        <v>0.17557803468208091</v>
      </c>
      <c r="M415" s="65">
        <f t="shared" si="25"/>
        <v>-23</v>
      </c>
      <c r="N415" s="65">
        <f t="shared" si="26"/>
        <v>13</v>
      </c>
      <c r="O415" s="64">
        <f t="shared" si="27"/>
        <v>-1.8440929577583559E-2</v>
      </c>
    </row>
    <row r="416" spans="1:15" x14ac:dyDescent="0.35">
      <c r="A416" s="70" t="s">
        <v>9991</v>
      </c>
      <c r="B416" s="70" t="s">
        <v>9520</v>
      </c>
      <c r="C416" t="str">
        <f t="shared" si="24"/>
        <v>2102804700400</v>
      </c>
      <c r="D416" s="69" t="s">
        <v>5905</v>
      </c>
      <c r="E416" s="68">
        <v>252</v>
      </c>
      <c r="F416" s="68">
        <v>951</v>
      </c>
      <c r="G416" s="67">
        <v>0.26498422712933756</v>
      </c>
      <c r="H416" s="66"/>
      <c r="I416" s="56">
        <v>224</v>
      </c>
      <c r="J416" s="53">
        <v>940</v>
      </c>
      <c r="K416" s="55">
        <v>0.23829787234042554</v>
      </c>
      <c r="M416" s="65">
        <f t="shared" si="25"/>
        <v>-28</v>
      </c>
      <c r="N416" s="65">
        <f t="shared" si="26"/>
        <v>-11</v>
      </c>
      <c r="O416" s="64">
        <f t="shared" si="27"/>
        <v>-2.6686354788912015E-2</v>
      </c>
    </row>
    <row r="417" spans="1:15" x14ac:dyDescent="0.35">
      <c r="A417" s="70" t="s">
        <v>9990</v>
      </c>
      <c r="B417" s="70" t="s">
        <v>9520</v>
      </c>
      <c r="C417" t="str">
        <f t="shared" si="24"/>
        <v>2102809100400</v>
      </c>
      <c r="D417" s="69" t="s">
        <v>5897</v>
      </c>
      <c r="E417" s="68">
        <v>20</v>
      </c>
      <c r="F417" s="68">
        <v>104</v>
      </c>
      <c r="G417" s="67">
        <v>0.19230769230769232</v>
      </c>
      <c r="H417" s="66"/>
      <c r="I417" s="56">
        <v>15</v>
      </c>
      <c r="J417" s="53">
        <v>103</v>
      </c>
      <c r="K417" s="55">
        <v>0.14563106796116504</v>
      </c>
      <c r="M417" s="65">
        <f t="shared" si="25"/>
        <v>-5</v>
      </c>
      <c r="N417" s="65">
        <f t="shared" si="26"/>
        <v>-1</v>
      </c>
      <c r="O417" s="64">
        <f t="shared" si="27"/>
        <v>-4.6676624346527279E-2</v>
      </c>
    </row>
    <row r="418" spans="1:15" x14ac:dyDescent="0.35">
      <c r="A418" s="70" t="s">
        <v>9989</v>
      </c>
      <c r="B418" s="70" t="s">
        <v>9520</v>
      </c>
      <c r="C418" t="str">
        <f t="shared" si="24"/>
        <v>2102809902600</v>
      </c>
      <c r="D418" s="69" t="s">
        <v>5888</v>
      </c>
      <c r="E418" s="68">
        <v>229</v>
      </c>
      <c r="F418" s="68">
        <v>831</v>
      </c>
      <c r="G418" s="67">
        <v>0.27557160048134777</v>
      </c>
      <c r="H418" s="66"/>
      <c r="I418" s="56">
        <v>176</v>
      </c>
      <c r="J418" s="53">
        <v>823</v>
      </c>
      <c r="K418" s="55">
        <v>0.21385176184690158</v>
      </c>
      <c r="M418" s="65">
        <f t="shared" si="25"/>
        <v>-53</v>
      </c>
      <c r="N418" s="65">
        <f t="shared" si="26"/>
        <v>-8</v>
      </c>
      <c r="O418" s="64">
        <f t="shared" si="27"/>
        <v>-6.1719838634446189E-2</v>
      </c>
    </row>
    <row r="419" spans="1:15" x14ac:dyDescent="0.35">
      <c r="A419" s="70" t="s">
        <v>9988</v>
      </c>
      <c r="B419" s="70" t="s">
        <v>9520</v>
      </c>
      <c r="C419" t="str">
        <f t="shared" si="24"/>
        <v>2102810301300</v>
      </c>
      <c r="D419" s="69" t="s">
        <v>5880</v>
      </c>
      <c r="E419" s="68">
        <v>119</v>
      </c>
      <c r="F419" s="68">
        <v>572</v>
      </c>
      <c r="G419" s="67">
        <v>0.20804195804195805</v>
      </c>
      <c r="H419" s="66"/>
      <c r="I419" s="56">
        <v>102</v>
      </c>
      <c r="J419" s="53">
        <v>601</v>
      </c>
      <c r="K419" s="55">
        <v>0.16971713810316139</v>
      </c>
      <c r="M419" s="65">
        <f t="shared" si="25"/>
        <v>-17</v>
      </c>
      <c r="N419" s="65">
        <f t="shared" si="26"/>
        <v>29</v>
      </c>
      <c r="O419" s="64">
        <f t="shared" si="27"/>
        <v>-3.8324819938796661E-2</v>
      </c>
    </row>
    <row r="420" spans="1:15" x14ac:dyDescent="0.35">
      <c r="A420" s="70" t="s">
        <v>9987</v>
      </c>
      <c r="B420" s="70" t="s">
        <v>9520</v>
      </c>
      <c r="C420" t="str">
        <f t="shared" si="24"/>
        <v>2102811500400</v>
      </c>
      <c r="D420" s="69" t="s">
        <v>5871</v>
      </c>
      <c r="E420" s="68">
        <v>38</v>
      </c>
      <c r="F420" s="68">
        <v>220</v>
      </c>
      <c r="G420" s="67">
        <v>0.17272727272727273</v>
      </c>
      <c r="H420" s="66"/>
      <c r="I420" s="56">
        <v>34</v>
      </c>
      <c r="J420" s="53">
        <v>218</v>
      </c>
      <c r="K420" s="55">
        <v>0.15596330275229359</v>
      </c>
      <c r="M420" s="65">
        <f t="shared" si="25"/>
        <v>-4</v>
      </c>
      <c r="N420" s="65">
        <f t="shared" si="26"/>
        <v>-2</v>
      </c>
      <c r="O420" s="64">
        <f t="shared" si="27"/>
        <v>-1.6763969974979143E-2</v>
      </c>
    </row>
    <row r="421" spans="1:15" x14ac:dyDescent="0.35">
      <c r="A421" s="70" t="s">
        <v>9986</v>
      </c>
      <c r="B421" s="70" t="s">
        <v>9520</v>
      </c>
      <c r="C421" t="str">
        <f t="shared" si="24"/>
        <v>2102816802600</v>
      </c>
      <c r="D421" s="69" t="s">
        <v>5862</v>
      </c>
      <c r="E421" s="68">
        <v>509</v>
      </c>
      <c r="F421" s="68">
        <v>1905</v>
      </c>
      <c r="G421" s="67">
        <v>0.26719160104986878</v>
      </c>
      <c r="H421" s="66"/>
      <c r="I421" s="56">
        <v>435</v>
      </c>
      <c r="J421" s="53">
        <v>1886</v>
      </c>
      <c r="K421" s="55">
        <v>0.23064687168610817</v>
      </c>
      <c r="M421" s="65">
        <f t="shared" si="25"/>
        <v>-74</v>
      </c>
      <c r="N421" s="65">
        <f t="shared" si="26"/>
        <v>-19</v>
      </c>
      <c r="O421" s="64">
        <f t="shared" si="27"/>
        <v>-3.6544729363760603E-2</v>
      </c>
    </row>
    <row r="422" spans="1:15" x14ac:dyDescent="0.35">
      <c r="A422" s="70" t="s">
        <v>9985</v>
      </c>
      <c r="B422" s="70" t="s">
        <v>9520</v>
      </c>
      <c r="C422" t="str">
        <f t="shared" si="24"/>
        <v>2102817402600</v>
      </c>
      <c r="D422" s="69" t="s">
        <v>5853</v>
      </c>
      <c r="E422" s="68">
        <v>69</v>
      </c>
      <c r="F422" s="68">
        <v>341</v>
      </c>
      <c r="G422" s="67">
        <v>0.20234604105571846</v>
      </c>
      <c r="H422" s="66"/>
      <c r="I422" s="56">
        <v>71</v>
      </c>
      <c r="J422" s="53">
        <v>338</v>
      </c>
      <c r="K422" s="55">
        <v>0.21005917159763313</v>
      </c>
      <c r="M422" s="65">
        <f t="shared" si="25"/>
        <v>2</v>
      </c>
      <c r="N422" s="65">
        <f t="shared" si="26"/>
        <v>-3</v>
      </c>
      <c r="O422" s="64">
        <f t="shared" si="27"/>
        <v>7.7131305419146645E-3</v>
      </c>
    </row>
    <row r="423" spans="1:15" x14ac:dyDescent="0.35">
      <c r="A423" s="70" t="s">
        <v>9984</v>
      </c>
      <c r="B423" s="70" t="s">
        <v>9520</v>
      </c>
      <c r="C423" t="str">
        <f t="shared" si="24"/>
        <v>2102818802600</v>
      </c>
      <c r="D423" s="69" t="s">
        <v>5844</v>
      </c>
      <c r="E423" s="73">
        <v>156</v>
      </c>
      <c r="F423" s="73">
        <v>649</v>
      </c>
      <c r="G423" s="72">
        <v>0.24036979969183359</v>
      </c>
      <c r="H423" s="71"/>
      <c r="I423" s="56">
        <v>155</v>
      </c>
      <c r="J423" s="53">
        <v>642</v>
      </c>
      <c r="K423" s="55">
        <v>0.24143302180685358</v>
      </c>
      <c r="M423" s="65">
        <f t="shared" si="25"/>
        <v>-1</v>
      </c>
      <c r="N423" s="65">
        <f t="shared" si="26"/>
        <v>-7</v>
      </c>
      <c r="O423" s="64">
        <f t="shared" si="27"/>
        <v>1.0632221150199961E-3</v>
      </c>
    </row>
    <row r="424" spans="1:15" x14ac:dyDescent="0.35">
      <c r="A424" s="70" t="s">
        <v>9983</v>
      </c>
      <c r="B424" s="70" t="s">
        <v>9520</v>
      </c>
      <c r="C424" t="str">
        <f t="shared" si="24"/>
        <v>2102819602600</v>
      </c>
      <c r="D424" s="69" t="s">
        <v>5834</v>
      </c>
      <c r="E424" s="68">
        <v>114</v>
      </c>
      <c r="F424" s="68">
        <v>700</v>
      </c>
      <c r="G424" s="67">
        <v>0.16285714285714287</v>
      </c>
      <c r="H424" s="66"/>
      <c r="I424" s="56">
        <v>100</v>
      </c>
      <c r="J424" s="53">
        <v>691</v>
      </c>
      <c r="K424" s="55">
        <v>0.14471780028943559</v>
      </c>
      <c r="M424" s="65">
        <f t="shared" si="25"/>
        <v>-14</v>
      </c>
      <c r="N424" s="65">
        <f t="shared" si="26"/>
        <v>-9</v>
      </c>
      <c r="O424" s="64">
        <f t="shared" si="27"/>
        <v>-1.8139342567707273E-2</v>
      </c>
    </row>
    <row r="425" spans="1:15" x14ac:dyDescent="0.35">
      <c r="A425" s="70" t="s">
        <v>9982</v>
      </c>
      <c r="B425" s="70" t="s">
        <v>9520</v>
      </c>
      <c r="C425" t="str">
        <f t="shared" si="24"/>
        <v>2104400102600</v>
      </c>
      <c r="D425" s="69" t="s">
        <v>5824</v>
      </c>
      <c r="E425" s="68">
        <v>60</v>
      </c>
      <c r="F425" s="68">
        <v>557</v>
      </c>
      <c r="G425" s="67">
        <v>0.10771992818671454</v>
      </c>
      <c r="H425" s="66"/>
      <c r="I425" s="56">
        <v>55</v>
      </c>
      <c r="J425" s="53">
        <v>552</v>
      </c>
      <c r="K425" s="55">
        <v>9.9637681159420288E-2</v>
      </c>
      <c r="M425" s="65">
        <f t="shared" si="25"/>
        <v>-5</v>
      </c>
      <c r="N425" s="65">
        <f t="shared" si="26"/>
        <v>-5</v>
      </c>
      <c r="O425" s="64">
        <f t="shared" si="27"/>
        <v>-8.0822470272942509E-3</v>
      </c>
    </row>
    <row r="426" spans="1:15" x14ac:dyDescent="0.35">
      <c r="A426" s="70" t="s">
        <v>9981</v>
      </c>
      <c r="B426" s="70" t="s">
        <v>9520</v>
      </c>
      <c r="C426" t="str">
        <f t="shared" si="24"/>
        <v>2104403200300</v>
      </c>
      <c r="D426" s="69" t="s">
        <v>5815</v>
      </c>
      <c r="E426" s="68">
        <v>45</v>
      </c>
      <c r="F426" s="68">
        <v>232</v>
      </c>
      <c r="G426" s="67">
        <v>0.19396551724137931</v>
      </c>
      <c r="H426" s="66"/>
      <c r="I426" s="56">
        <v>38</v>
      </c>
      <c r="J426" s="53">
        <v>231</v>
      </c>
      <c r="K426" s="55">
        <v>0.16450216450216451</v>
      </c>
      <c r="M426" s="65">
        <f t="shared" si="25"/>
        <v>-7</v>
      </c>
      <c r="N426" s="65">
        <f t="shared" si="26"/>
        <v>-1</v>
      </c>
      <c r="O426" s="64">
        <f t="shared" si="27"/>
        <v>-2.9463352739214799E-2</v>
      </c>
    </row>
    <row r="427" spans="1:15" x14ac:dyDescent="0.35">
      <c r="A427" s="70" t="s">
        <v>9980</v>
      </c>
      <c r="B427" s="70" t="s">
        <v>9520</v>
      </c>
      <c r="C427" t="str">
        <f t="shared" si="24"/>
        <v>2104404300300</v>
      </c>
      <c r="D427" s="69" t="s">
        <v>5806</v>
      </c>
      <c r="E427" s="68">
        <v>15</v>
      </c>
      <c r="F427" s="68">
        <v>85</v>
      </c>
      <c r="G427" s="67">
        <v>0.17647058823529413</v>
      </c>
      <c r="H427" s="66"/>
      <c r="I427" s="56">
        <v>15</v>
      </c>
      <c r="J427" s="53">
        <v>85</v>
      </c>
      <c r="K427" s="55">
        <v>0.17647058823529413</v>
      </c>
      <c r="M427" s="65">
        <f t="shared" si="25"/>
        <v>0</v>
      </c>
      <c r="N427" s="65">
        <f t="shared" si="26"/>
        <v>0</v>
      </c>
      <c r="O427" s="64">
        <f t="shared" si="27"/>
        <v>0</v>
      </c>
    </row>
    <row r="428" spans="1:15" x14ac:dyDescent="0.35">
      <c r="A428" s="70" t="s">
        <v>9979</v>
      </c>
      <c r="B428" s="70" t="s">
        <v>9520</v>
      </c>
      <c r="C428" t="str">
        <f t="shared" si="24"/>
        <v>2104405500200</v>
      </c>
      <c r="D428" s="69" t="s">
        <v>5797</v>
      </c>
      <c r="E428" s="68">
        <v>67</v>
      </c>
      <c r="F428" s="68">
        <v>374</v>
      </c>
      <c r="G428" s="67">
        <v>0.17914438502673796</v>
      </c>
      <c r="H428" s="66"/>
      <c r="I428" s="56">
        <v>72</v>
      </c>
      <c r="J428" s="53">
        <v>372</v>
      </c>
      <c r="K428" s="55">
        <v>0.19354838709677419</v>
      </c>
      <c r="M428" s="65">
        <f t="shared" si="25"/>
        <v>5</v>
      </c>
      <c r="N428" s="65">
        <f t="shared" si="26"/>
        <v>-2</v>
      </c>
      <c r="O428" s="64">
        <f t="shared" si="27"/>
        <v>1.4404002070036226E-2</v>
      </c>
    </row>
    <row r="429" spans="1:15" x14ac:dyDescent="0.35">
      <c r="A429" s="70" t="s">
        <v>9978</v>
      </c>
      <c r="B429" s="70" t="s">
        <v>9520</v>
      </c>
      <c r="C429" t="str">
        <f t="shared" si="24"/>
        <v>2104406400200</v>
      </c>
      <c r="D429" s="69" t="s">
        <v>5788</v>
      </c>
      <c r="E429" s="68">
        <v>20</v>
      </c>
      <c r="F429" s="68">
        <v>106</v>
      </c>
      <c r="G429" s="67">
        <v>0.18867924528301888</v>
      </c>
      <c r="H429" s="66"/>
      <c r="I429" s="56">
        <v>18</v>
      </c>
      <c r="J429" s="53">
        <v>105</v>
      </c>
      <c r="K429" s="55">
        <v>0.17142857142857143</v>
      </c>
      <c r="M429" s="65">
        <f t="shared" si="25"/>
        <v>-2</v>
      </c>
      <c r="N429" s="65">
        <f t="shared" si="26"/>
        <v>-1</v>
      </c>
      <c r="O429" s="64">
        <f t="shared" si="27"/>
        <v>-1.7250673854447451E-2</v>
      </c>
    </row>
    <row r="430" spans="1:15" x14ac:dyDescent="0.35">
      <c r="A430" s="70" t="s">
        <v>9977</v>
      </c>
      <c r="B430" s="70" t="s">
        <v>9520</v>
      </c>
      <c r="C430" t="str">
        <f t="shared" si="24"/>
        <v>2104413301700</v>
      </c>
      <c r="D430" s="69" t="s">
        <v>5779</v>
      </c>
      <c r="E430" s="68">
        <v>58</v>
      </c>
      <c r="F430" s="68">
        <v>371</v>
      </c>
      <c r="G430" s="67">
        <v>0.15633423180592992</v>
      </c>
      <c r="H430" s="66"/>
      <c r="I430" s="56">
        <v>45</v>
      </c>
      <c r="J430" s="53">
        <v>369</v>
      </c>
      <c r="K430" s="55">
        <v>0.12195121951219512</v>
      </c>
      <c r="M430" s="65">
        <f t="shared" si="25"/>
        <v>-13</v>
      </c>
      <c r="N430" s="65">
        <f t="shared" si="26"/>
        <v>-2</v>
      </c>
      <c r="O430" s="64">
        <f t="shared" si="27"/>
        <v>-3.4383012293734805E-2</v>
      </c>
    </row>
    <row r="431" spans="1:15" x14ac:dyDescent="0.35">
      <c r="A431" s="70" t="s">
        <v>9976</v>
      </c>
      <c r="B431" s="70" t="s">
        <v>9520</v>
      </c>
      <c r="C431" t="str">
        <f t="shared" si="24"/>
        <v>2106100102600</v>
      </c>
      <c r="D431" s="69" t="s">
        <v>5769</v>
      </c>
      <c r="E431" s="68">
        <v>470</v>
      </c>
      <c r="F431" s="68">
        <v>2079</v>
      </c>
      <c r="G431" s="67">
        <v>0.22607022607022606</v>
      </c>
      <c r="H431" s="66"/>
      <c r="I431" s="56">
        <v>413</v>
      </c>
      <c r="J431" s="53">
        <v>1975</v>
      </c>
      <c r="K431" s="55">
        <v>0.20911392405063292</v>
      </c>
      <c r="M431" s="65">
        <f t="shared" si="25"/>
        <v>-57</v>
      </c>
      <c r="N431" s="65">
        <f t="shared" si="26"/>
        <v>-104</v>
      </c>
      <c r="O431" s="64">
        <f t="shared" si="27"/>
        <v>-1.6956302019593139E-2</v>
      </c>
    </row>
    <row r="432" spans="1:15" x14ac:dyDescent="0.35">
      <c r="A432" s="70" t="s">
        <v>9975</v>
      </c>
      <c r="B432" s="70" t="s">
        <v>9520</v>
      </c>
      <c r="C432" t="str">
        <f t="shared" si="24"/>
        <v>2106103802600</v>
      </c>
      <c r="D432" s="69" t="s">
        <v>5761</v>
      </c>
      <c r="E432" s="68">
        <v>61</v>
      </c>
      <c r="F432" s="68">
        <v>249</v>
      </c>
      <c r="G432" s="67">
        <v>0.24497991967871485</v>
      </c>
      <c r="H432" s="66"/>
      <c r="I432" s="56">
        <v>47</v>
      </c>
      <c r="J432" s="53">
        <v>236</v>
      </c>
      <c r="K432" s="55">
        <v>0.19915254237288135</v>
      </c>
      <c r="M432" s="65">
        <f t="shared" si="25"/>
        <v>-14</v>
      </c>
      <c r="N432" s="65">
        <f t="shared" si="26"/>
        <v>-13</v>
      </c>
      <c r="O432" s="64">
        <f t="shared" si="27"/>
        <v>-4.58273773058335E-2</v>
      </c>
    </row>
    <row r="433" spans="1:15" x14ac:dyDescent="0.35">
      <c r="A433" s="70" t="s">
        <v>9974</v>
      </c>
      <c r="B433" s="70" t="s">
        <v>9520</v>
      </c>
      <c r="C433" t="str">
        <f t="shared" si="24"/>
        <v>2110000102600</v>
      </c>
      <c r="D433" s="69" t="s">
        <v>5749</v>
      </c>
      <c r="E433" s="68">
        <v>252</v>
      </c>
      <c r="F433" s="68">
        <v>1288</v>
      </c>
      <c r="G433" s="67">
        <v>0.19565217391304349</v>
      </c>
      <c r="H433" s="66"/>
      <c r="I433" s="56">
        <v>218</v>
      </c>
      <c r="J433" s="53">
        <v>1272</v>
      </c>
      <c r="K433" s="55">
        <v>0.17138364779874213</v>
      </c>
      <c r="M433" s="65">
        <f t="shared" si="25"/>
        <v>-34</v>
      </c>
      <c r="N433" s="65">
        <f t="shared" si="26"/>
        <v>-16</v>
      </c>
      <c r="O433" s="64">
        <f t="shared" si="27"/>
        <v>-2.4268526114301359E-2</v>
      </c>
    </row>
    <row r="434" spans="1:15" x14ac:dyDescent="0.35">
      <c r="A434" s="70" t="s">
        <v>9973</v>
      </c>
      <c r="B434" s="70" t="s">
        <v>9520</v>
      </c>
      <c r="C434" t="str">
        <f t="shared" si="24"/>
        <v>2110000202600</v>
      </c>
      <c r="D434" s="69" t="s">
        <v>5739</v>
      </c>
      <c r="E434" s="68">
        <v>930</v>
      </c>
      <c r="F434" s="68">
        <v>4108</v>
      </c>
      <c r="G434" s="67">
        <v>0.2263875365141188</v>
      </c>
      <c r="H434" s="66"/>
      <c r="I434" s="56">
        <v>772</v>
      </c>
      <c r="J434" s="53">
        <v>4060</v>
      </c>
      <c r="K434" s="55">
        <v>0.19014778325123152</v>
      </c>
      <c r="M434" s="65">
        <f t="shared" si="25"/>
        <v>-158</v>
      </c>
      <c r="N434" s="65">
        <f t="shared" si="26"/>
        <v>-48</v>
      </c>
      <c r="O434" s="64">
        <f t="shared" si="27"/>
        <v>-3.6239753262887281E-2</v>
      </c>
    </row>
    <row r="435" spans="1:15" x14ac:dyDescent="0.35">
      <c r="A435" s="70" t="s">
        <v>9972</v>
      </c>
      <c r="B435" s="70" t="s">
        <v>9520</v>
      </c>
      <c r="C435" t="str">
        <f t="shared" si="24"/>
        <v>2110000302600</v>
      </c>
      <c r="D435" s="69" t="s">
        <v>5731</v>
      </c>
      <c r="E435" s="68">
        <v>51</v>
      </c>
      <c r="F435" s="68">
        <v>411</v>
      </c>
      <c r="G435" s="67">
        <v>0.12408759124087591</v>
      </c>
      <c r="H435" s="66"/>
      <c r="I435" s="56">
        <v>42</v>
      </c>
      <c r="J435" s="53">
        <v>406</v>
      </c>
      <c r="K435" s="55">
        <v>0.10344827586206896</v>
      </c>
      <c r="M435" s="65">
        <f t="shared" si="25"/>
        <v>-9</v>
      </c>
      <c r="N435" s="65">
        <f t="shared" si="26"/>
        <v>-5</v>
      </c>
      <c r="O435" s="64">
        <f t="shared" si="27"/>
        <v>-2.0639315378806949E-2</v>
      </c>
    </row>
    <row r="436" spans="1:15" x14ac:dyDescent="0.35">
      <c r="A436" s="70" t="s">
        <v>9971</v>
      </c>
      <c r="B436" s="70" t="s">
        <v>9520</v>
      </c>
      <c r="C436" t="str">
        <f t="shared" si="24"/>
        <v>2110000402600</v>
      </c>
      <c r="D436" s="69" t="s">
        <v>5722</v>
      </c>
      <c r="E436" s="68">
        <v>539</v>
      </c>
      <c r="F436" s="68">
        <v>2772</v>
      </c>
      <c r="G436" s="67">
        <v>0.19444444444444445</v>
      </c>
      <c r="H436" s="66"/>
      <c r="I436" s="56">
        <v>423</v>
      </c>
      <c r="J436" s="53">
        <v>2744</v>
      </c>
      <c r="K436" s="55">
        <v>0.15415451895043733</v>
      </c>
      <c r="M436" s="65">
        <f t="shared" si="25"/>
        <v>-116</v>
      </c>
      <c r="N436" s="65">
        <f t="shared" si="26"/>
        <v>-28</v>
      </c>
      <c r="O436" s="64">
        <f t="shared" si="27"/>
        <v>-4.0289925494007117E-2</v>
      </c>
    </row>
    <row r="437" spans="1:15" x14ac:dyDescent="0.35">
      <c r="A437" s="70" t="s">
        <v>9970</v>
      </c>
      <c r="B437" s="70" t="s">
        <v>9520</v>
      </c>
      <c r="C437" t="str">
        <f t="shared" si="24"/>
        <v>2110000502600</v>
      </c>
      <c r="D437" s="69" t="s">
        <v>5713</v>
      </c>
      <c r="E437" s="68">
        <v>252</v>
      </c>
      <c r="F437" s="68">
        <v>1955</v>
      </c>
      <c r="G437" s="67">
        <v>0.1289002557544757</v>
      </c>
      <c r="H437" s="66"/>
      <c r="I437" s="56">
        <v>211</v>
      </c>
      <c r="J437" s="53">
        <v>1925</v>
      </c>
      <c r="K437" s="55">
        <v>0.10961038961038962</v>
      </c>
      <c r="M437" s="65">
        <f t="shared" si="25"/>
        <v>-41</v>
      </c>
      <c r="N437" s="65">
        <f t="shared" si="26"/>
        <v>-30</v>
      </c>
      <c r="O437" s="64">
        <f t="shared" si="27"/>
        <v>-1.9289866144086079E-2</v>
      </c>
    </row>
    <row r="438" spans="1:15" x14ac:dyDescent="0.35">
      <c r="A438" s="70" t="s">
        <v>9969</v>
      </c>
      <c r="B438" s="70" t="s">
        <v>9520</v>
      </c>
      <c r="C438" t="str">
        <f t="shared" si="24"/>
        <v>2403200102600</v>
      </c>
      <c r="D438" s="69" t="s">
        <v>5702</v>
      </c>
      <c r="E438" s="68">
        <v>150</v>
      </c>
      <c r="F438" s="68">
        <v>2099</v>
      </c>
      <c r="G438" s="67">
        <v>7.1462601238685086E-2</v>
      </c>
      <c r="H438" s="66"/>
      <c r="I438" s="56">
        <v>117</v>
      </c>
      <c r="J438" s="53">
        <v>2089</v>
      </c>
      <c r="K438" s="55">
        <v>5.6007659167065585E-2</v>
      </c>
      <c r="M438" s="65">
        <f t="shared" si="25"/>
        <v>-33</v>
      </c>
      <c r="N438" s="65">
        <f t="shared" si="26"/>
        <v>-10</v>
      </c>
      <c r="O438" s="64">
        <f t="shared" si="27"/>
        <v>-1.5454942071619501E-2</v>
      </c>
    </row>
    <row r="439" spans="1:15" x14ac:dyDescent="0.35">
      <c r="A439" s="70" t="s">
        <v>9968</v>
      </c>
      <c r="B439" s="70" t="s">
        <v>9520</v>
      </c>
      <c r="C439" t="str">
        <f t="shared" si="24"/>
        <v>24032002C0200</v>
      </c>
      <c r="D439" s="69" t="s">
        <v>5693</v>
      </c>
      <c r="E439" s="68">
        <v>33</v>
      </c>
      <c r="F439" s="68">
        <v>360</v>
      </c>
      <c r="G439" s="67">
        <v>9.166666666666666E-2</v>
      </c>
      <c r="H439" s="66"/>
      <c r="I439" s="56">
        <v>24</v>
      </c>
      <c r="J439" s="53">
        <v>357</v>
      </c>
      <c r="K439" s="55">
        <v>6.7226890756302518E-2</v>
      </c>
      <c r="M439" s="65">
        <f t="shared" si="25"/>
        <v>-9</v>
      </c>
      <c r="N439" s="65">
        <f t="shared" si="26"/>
        <v>-3</v>
      </c>
      <c r="O439" s="64">
        <f t="shared" si="27"/>
        <v>-2.4439775910364142E-2</v>
      </c>
    </row>
    <row r="440" spans="1:15" x14ac:dyDescent="0.35">
      <c r="A440" s="70" t="s">
        <v>9967</v>
      </c>
      <c r="B440" s="70" t="s">
        <v>9520</v>
      </c>
      <c r="C440" t="str">
        <f t="shared" si="24"/>
        <v>24032024C0400</v>
      </c>
      <c r="D440" s="69" t="s">
        <v>5685</v>
      </c>
      <c r="E440" s="68">
        <v>4</v>
      </c>
      <c r="F440" s="68">
        <v>110</v>
      </c>
      <c r="G440" s="67">
        <v>3.6363636363636362E-2</v>
      </c>
      <c r="H440" s="66"/>
      <c r="I440" s="56">
        <v>4</v>
      </c>
      <c r="J440" s="53">
        <v>110</v>
      </c>
      <c r="K440" s="55">
        <v>3.6363636363636362E-2</v>
      </c>
      <c r="M440" s="65">
        <f t="shared" si="25"/>
        <v>0</v>
      </c>
      <c r="N440" s="65">
        <f t="shared" si="26"/>
        <v>0</v>
      </c>
      <c r="O440" s="64">
        <f t="shared" si="27"/>
        <v>0</v>
      </c>
    </row>
    <row r="441" spans="1:15" x14ac:dyDescent="0.35">
      <c r="A441" s="70" t="s">
        <v>9966</v>
      </c>
      <c r="B441" s="70" t="s">
        <v>9520</v>
      </c>
      <c r="C441" t="str">
        <f t="shared" si="24"/>
        <v>2403205400200</v>
      </c>
      <c r="D441" s="69" t="s">
        <v>5677</v>
      </c>
      <c r="E441" s="68">
        <v>137</v>
      </c>
      <c r="F441" s="68">
        <v>1274</v>
      </c>
      <c r="G441" s="67">
        <v>0.1075353218210361</v>
      </c>
      <c r="H441" s="66"/>
      <c r="I441" s="56">
        <v>105</v>
      </c>
      <c r="J441" s="53">
        <v>1269</v>
      </c>
      <c r="K441" s="55">
        <v>8.2742316784869971E-2</v>
      </c>
      <c r="M441" s="65">
        <f t="shared" si="25"/>
        <v>-32</v>
      </c>
      <c r="N441" s="65">
        <f t="shared" si="26"/>
        <v>-5</v>
      </c>
      <c r="O441" s="64">
        <f t="shared" si="27"/>
        <v>-2.4793005036166132E-2</v>
      </c>
    </row>
    <row r="442" spans="1:15" x14ac:dyDescent="0.35">
      <c r="A442" s="70" t="s">
        <v>9965</v>
      </c>
      <c r="B442" s="70" t="s">
        <v>9520</v>
      </c>
      <c r="C442" t="str">
        <f t="shared" si="24"/>
        <v>24032060C0400</v>
      </c>
      <c r="D442" s="69" t="s">
        <v>5669</v>
      </c>
      <c r="E442" s="68">
        <v>97</v>
      </c>
      <c r="F442" s="68">
        <v>771</v>
      </c>
      <c r="G442" s="67">
        <v>0.12581063553826199</v>
      </c>
      <c r="H442" s="66"/>
      <c r="I442" s="56">
        <v>70</v>
      </c>
      <c r="J442" s="53">
        <v>767</v>
      </c>
      <c r="K442" s="55">
        <v>9.126466753585398E-2</v>
      </c>
      <c r="M442" s="65">
        <f t="shared" si="25"/>
        <v>-27</v>
      </c>
      <c r="N442" s="65">
        <f t="shared" si="26"/>
        <v>-4</v>
      </c>
      <c r="O442" s="64">
        <f t="shared" si="27"/>
        <v>-3.4545968002408015E-2</v>
      </c>
    </row>
    <row r="443" spans="1:15" x14ac:dyDescent="0.35">
      <c r="A443" s="70" t="s">
        <v>9964</v>
      </c>
      <c r="B443" s="70" t="s">
        <v>9520</v>
      </c>
      <c r="C443" t="str">
        <f t="shared" si="24"/>
        <v>24032072C0400</v>
      </c>
      <c r="D443" s="69" t="s">
        <v>5661</v>
      </c>
      <c r="E443" s="68">
        <v>16</v>
      </c>
      <c r="F443" s="68">
        <v>224</v>
      </c>
      <c r="G443" s="67">
        <v>7.1428571428571425E-2</v>
      </c>
      <c r="H443" s="66"/>
      <c r="I443" s="56">
        <v>14</v>
      </c>
      <c r="J443" s="53">
        <v>223</v>
      </c>
      <c r="K443" s="55">
        <v>6.2780269058295965E-2</v>
      </c>
      <c r="M443" s="65">
        <f t="shared" si="25"/>
        <v>-2</v>
      </c>
      <c r="N443" s="65">
        <f t="shared" si="26"/>
        <v>-1</v>
      </c>
      <c r="O443" s="64">
        <f t="shared" si="27"/>
        <v>-8.6483023702754597E-3</v>
      </c>
    </row>
    <row r="444" spans="1:15" x14ac:dyDescent="0.35">
      <c r="A444" s="70" t="s">
        <v>9963</v>
      </c>
      <c r="B444" s="70" t="s">
        <v>9520</v>
      </c>
      <c r="C444" t="str">
        <f t="shared" si="24"/>
        <v>2403207301700</v>
      </c>
      <c r="D444" s="69" t="s">
        <v>5653</v>
      </c>
      <c r="E444" s="68">
        <v>13</v>
      </c>
      <c r="F444" s="68">
        <v>229</v>
      </c>
      <c r="G444" s="67">
        <v>5.6768558951965066E-2</v>
      </c>
      <c r="H444" s="66"/>
      <c r="I444" s="56">
        <v>10</v>
      </c>
      <c r="J444" s="53">
        <v>227</v>
      </c>
      <c r="K444" s="55">
        <v>4.405286343612335E-2</v>
      </c>
      <c r="M444" s="65">
        <f t="shared" si="25"/>
        <v>-3</v>
      </c>
      <c r="N444" s="65">
        <f t="shared" si="26"/>
        <v>-2</v>
      </c>
      <c r="O444" s="64">
        <f t="shared" si="27"/>
        <v>-1.2715695515841716E-2</v>
      </c>
    </row>
    <row r="445" spans="1:15" x14ac:dyDescent="0.35">
      <c r="A445" s="70" t="s">
        <v>9962</v>
      </c>
      <c r="B445" s="70" t="s">
        <v>9520</v>
      </c>
      <c r="C445" t="str">
        <f t="shared" si="24"/>
        <v>2403207400300</v>
      </c>
      <c r="D445" s="69" t="s">
        <v>5644</v>
      </c>
      <c r="E445" s="68">
        <v>6</v>
      </c>
      <c r="F445" s="68">
        <v>77</v>
      </c>
      <c r="G445" s="67">
        <v>7.792207792207792E-2</v>
      </c>
      <c r="H445" s="66"/>
      <c r="I445" s="56">
        <v>4</v>
      </c>
      <c r="J445" s="53">
        <v>76</v>
      </c>
      <c r="K445" s="55">
        <v>5.2631578947368418E-2</v>
      </c>
      <c r="M445" s="65">
        <f t="shared" si="25"/>
        <v>-2</v>
      </c>
      <c r="N445" s="65">
        <f t="shared" si="26"/>
        <v>-1</v>
      </c>
      <c r="O445" s="64">
        <f t="shared" si="27"/>
        <v>-2.5290498974709502E-2</v>
      </c>
    </row>
    <row r="446" spans="1:15" x14ac:dyDescent="0.35">
      <c r="A446" s="70" t="s">
        <v>9961</v>
      </c>
      <c r="B446" s="70" t="s">
        <v>9520</v>
      </c>
      <c r="C446" t="str">
        <f t="shared" si="24"/>
        <v>2403207500200</v>
      </c>
      <c r="D446" s="69" t="s">
        <v>5634</v>
      </c>
      <c r="E446" s="68">
        <v>26</v>
      </c>
      <c r="F446" s="68">
        <v>190</v>
      </c>
      <c r="G446" s="67">
        <v>0.1368421052631579</v>
      </c>
      <c r="H446" s="66"/>
      <c r="I446" s="56">
        <v>27</v>
      </c>
      <c r="J446" s="53">
        <v>189</v>
      </c>
      <c r="K446" s="55">
        <v>0.14285714285714285</v>
      </c>
      <c r="M446" s="65">
        <f t="shared" si="25"/>
        <v>1</v>
      </c>
      <c r="N446" s="65">
        <f t="shared" si="26"/>
        <v>-1</v>
      </c>
      <c r="O446" s="64">
        <f t="shared" si="27"/>
        <v>6.0150375939849454E-3</v>
      </c>
    </row>
    <row r="447" spans="1:15" x14ac:dyDescent="0.35">
      <c r="A447" s="70" t="s">
        <v>9960</v>
      </c>
      <c r="B447" s="70" t="s">
        <v>9520</v>
      </c>
      <c r="C447" t="str">
        <f t="shared" si="24"/>
        <v>2403210101600</v>
      </c>
      <c r="D447" s="69" t="s">
        <v>5625</v>
      </c>
      <c r="E447" s="68">
        <v>78</v>
      </c>
      <c r="F447" s="68">
        <v>1018</v>
      </c>
      <c r="G447" s="67">
        <v>7.6620825147347735E-2</v>
      </c>
      <c r="H447" s="66"/>
      <c r="I447" s="56">
        <v>63</v>
      </c>
      <c r="J447" s="53">
        <v>1013</v>
      </c>
      <c r="K447" s="55">
        <v>6.219151036525173E-2</v>
      </c>
      <c r="M447" s="65">
        <f t="shared" si="25"/>
        <v>-15</v>
      </c>
      <c r="N447" s="65">
        <f t="shared" si="26"/>
        <v>-5</v>
      </c>
      <c r="O447" s="64">
        <f t="shared" si="27"/>
        <v>-1.4429314782096005E-2</v>
      </c>
    </row>
    <row r="448" spans="1:15" x14ac:dyDescent="0.35">
      <c r="A448" s="70" t="s">
        <v>9959</v>
      </c>
      <c r="B448" s="70" t="s">
        <v>9520</v>
      </c>
      <c r="C448" t="str">
        <f t="shared" si="24"/>
        <v>2403211101600</v>
      </c>
      <c r="D448" s="69" t="s">
        <v>5616</v>
      </c>
      <c r="E448" s="68">
        <v>102</v>
      </c>
      <c r="F448" s="68">
        <v>2505</v>
      </c>
      <c r="G448" s="67">
        <v>4.0718562874251497E-2</v>
      </c>
      <c r="H448" s="66"/>
      <c r="I448" s="56">
        <v>78</v>
      </c>
      <c r="J448" s="53">
        <v>2474</v>
      </c>
      <c r="K448" s="55">
        <v>3.1527890056588521E-2</v>
      </c>
      <c r="M448" s="65">
        <f t="shared" si="25"/>
        <v>-24</v>
      </c>
      <c r="N448" s="65">
        <f t="shared" si="26"/>
        <v>-31</v>
      </c>
      <c r="O448" s="64">
        <f t="shared" si="27"/>
        <v>-9.1906728176629759E-3</v>
      </c>
    </row>
    <row r="449" spans="1:15" x14ac:dyDescent="0.35">
      <c r="A449" s="70" t="s">
        <v>9958</v>
      </c>
      <c r="B449" s="70" t="s">
        <v>9520</v>
      </c>
      <c r="C449" t="str">
        <f t="shared" ref="C449:C512" si="28">CONCATENATE(A449,B449)</f>
        <v>2403220100400</v>
      </c>
      <c r="D449" s="69" t="s">
        <v>5608</v>
      </c>
      <c r="E449" s="68">
        <v>184</v>
      </c>
      <c r="F449" s="68">
        <v>3852</v>
      </c>
      <c r="G449" s="67">
        <v>4.7767393561786088E-2</v>
      </c>
      <c r="H449" s="66"/>
      <c r="I449" s="56">
        <v>169</v>
      </c>
      <c r="J449" s="53">
        <v>3956</v>
      </c>
      <c r="K449" s="55">
        <v>4.2719919110212334E-2</v>
      </c>
      <c r="M449" s="65">
        <f t="shared" ref="M449:M512" si="29">I449-E449</f>
        <v>-15</v>
      </c>
      <c r="N449" s="65">
        <f t="shared" ref="N449:N512" si="30">J449-F449</f>
        <v>104</v>
      </c>
      <c r="O449" s="64">
        <f t="shared" ref="O449:O512" si="31">K449-G449</f>
        <v>-5.0474744515737538E-3</v>
      </c>
    </row>
    <row r="450" spans="1:15" x14ac:dyDescent="0.35">
      <c r="A450" s="70" t="s">
        <v>9957</v>
      </c>
      <c r="B450" s="70" t="s">
        <v>9520</v>
      </c>
      <c r="C450" t="str">
        <f t="shared" si="28"/>
        <v>2404701801600</v>
      </c>
      <c r="D450" s="69" t="s">
        <v>5597</v>
      </c>
      <c r="E450" s="68">
        <v>16</v>
      </c>
      <c r="F450" s="68">
        <v>262</v>
      </c>
      <c r="G450" s="67">
        <v>6.1068702290076333E-2</v>
      </c>
      <c r="H450" s="66"/>
      <c r="I450" s="56">
        <v>24</v>
      </c>
      <c r="J450" s="53">
        <v>262</v>
      </c>
      <c r="K450" s="55">
        <v>9.1603053435114504E-2</v>
      </c>
      <c r="M450" s="65">
        <f t="shared" si="29"/>
        <v>8</v>
      </c>
      <c r="N450" s="65">
        <f t="shared" si="30"/>
        <v>0</v>
      </c>
      <c r="O450" s="64">
        <f t="shared" si="31"/>
        <v>3.053435114503817E-2</v>
      </c>
    </row>
    <row r="451" spans="1:15" x14ac:dyDescent="0.35">
      <c r="A451" s="70" t="s">
        <v>9956</v>
      </c>
      <c r="B451" s="70" t="s">
        <v>9520</v>
      </c>
      <c r="C451" t="str">
        <f t="shared" si="28"/>
        <v>2404706600400</v>
      </c>
      <c r="D451" s="69" t="s">
        <v>5589</v>
      </c>
      <c r="E451" s="68">
        <v>18</v>
      </c>
      <c r="F451" s="68">
        <v>340</v>
      </c>
      <c r="G451" s="67">
        <v>5.2941176470588235E-2</v>
      </c>
      <c r="H451" s="66"/>
      <c r="I451" s="56">
        <v>15</v>
      </c>
      <c r="J451" s="53">
        <v>340</v>
      </c>
      <c r="K451" s="55">
        <v>4.4117647058823532E-2</v>
      </c>
      <c r="M451" s="65">
        <f t="shared" si="29"/>
        <v>-3</v>
      </c>
      <c r="N451" s="65">
        <f t="shared" si="30"/>
        <v>0</v>
      </c>
      <c r="O451" s="64">
        <f t="shared" si="31"/>
        <v>-8.8235294117647023E-3</v>
      </c>
    </row>
    <row r="452" spans="1:15" x14ac:dyDescent="0.35">
      <c r="A452" s="70" t="s">
        <v>9955</v>
      </c>
      <c r="B452" s="70" t="s">
        <v>9520</v>
      </c>
      <c r="C452" t="str">
        <f t="shared" si="28"/>
        <v>2404708802600</v>
      </c>
      <c r="D452" s="69" t="s">
        <v>5581</v>
      </c>
      <c r="E452" s="68">
        <v>255</v>
      </c>
      <c r="F452" s="68">
        <v>2565</v>
      </c>
      <c r="G452" s="67">
        <v>9.9415204678362568E-2</v>
      </c>
      <c r="H452" s="66"/>
      <c r="I452" s="56">
        <v>217</v>
      </c>
      <c r="J452" s="53">
        <v>2575</v>
      </c>
      <c r="K452" s="55">
        <v>8.4271844660194176E-2</v>
      </c>
      <c r="M452" s="65">
        <f t="shared" si="29"/>
        <v>-38</v>
      </c>
      <c r="N452" s="65">
        <f t="shared" si="30"/>
        <v>10</v>
      </c>
      <c r="O452" s="64">
        <f t="shared" si="31"/>
        <v>-1.5143360018168392E-2</v>
      </c>
    </row>
    <row r="453" spans="1:15" x14ac:dyDescent="0.35">
      <c r="A453" s="70" t="s">
        <v>9954</v>
      </c>
      <c r="B453" s="70" t="s">
        <v>9520</v>
      </c>
      <c r="C453" t="str">
        <f t="shared" si="28"/>
        <v>2404709000400</v>
      </c>
      <c r="D453" s="69" t="s">
        <v>5572</v>
      </c>
      <c r="E453" s="68">
        <v>3</v>
      </c>
      <c r="F453" s="68">
        <v>133</v>
      </c>
      <c r="G453" s="67">
        <v>2.2556390977443608E-2</v>
      </c>
      <c r="H453" s="66"/>
      <c r="I453" s="56">
        <v>4</v>
      </c>
      <c r="J453" s="53">
        <v>134</v>
      </c>
      <c r="K453" s="55">
        <v>2.9850746268656716E-2</v>
      </c>
      <c r="M453" s="65">
        <f t="shared" si="29"/>
        <v>1</v>
      </c>
      <c r="N453" s="65">
        <f t="shared" si="30"/>
        <v>1</v>
      </c>
      <c r="O453" s="64">
        <f t="shared" si="31"/>
        <v>7.2943552912131081E-3</v>
      </c>
    </row>
    <row r="454" spans="1:15" x14ac:dyDescent="0.35">
      <c r="A454" s="70" t="s">
        <v>9953</v>
      </c>
      <c r="B454" s="70" t="s">
        <v>9520</v>
      </c>
      <c r="C454" t="str">
        <f t="shared" si="28"/>
        <v>2404711502600</v>
      </c>
      <c r="D454" s="69" t="s">
        <v>5563</v>
      </c>
      <c r="E454" s="73">
        <v>273</v>
      </c>
      <c r="F454" s="73">
        <v>6518</v>
      </c>
      <c r="G454" s="72">
        <v>4.1884013501073951E-2</v>
      </c>
      <c r="H454" s="71"/>
      <c r="I454" s="56">
        <v>268</v>
      </c>
      <c r="J454" s="53">
        <v>6535</v>
      </c>
      <c r="K454" s="55">
        <v>4.1009946442234123E-2</v>
      </c>
      <c r="M454" s="65">
        <f t="shared" si="29"/>
        <v>-5</v>
      </c>
      <c r="N454" s="65">
        <f t="shared" si="30"/>
        <v>17</v>
      </c>
      <c r="O454" s="64">
        <f t="shared" si="31"/>
        <v>-8.7406705883982805E-4</v>
      </c>
    </row>
    <row r="455" spans="1:15" x14ac:dyDescent="0.35">
      <c r="A455" s="70" t="s">
        <v>9952</v>
      </c>
      <c r="B455" s="70" t="s">
        <v>9520</v>
      </c>
      <c r="C455" t="str">
        <f t="shared" si="28"/>
        <v>2404730802600</v>
      </c>
      <c r="D455" s="69" t="s">
        <v>5554</v>
      </c>
      <c r="E455" s="68">
        <v>784</v>
      </c>
      <c r="F455" s="68">
        <v>18161</v>
      </c>
      <c r="G455" s="67">
        <v>4.3169428996200652E-2</v>
      </c>
      <c r="H455" s="66"/>
      <c r="I455" s="56">
        <v>748</v>
      </c>
      <c r="J455" s="53">
        <v>18159</v>
      </c>
      <c r="K455" s="55">
        <v>4.1191695577950327E-2</v>
      </c>
      <c r="M455" s="65">
        <f t="shared" si="29"/>
        <v>-36</v>
      </c>
      <c r="N455" s="65">
        <f t="shared" si="30"/>
        <v>-2</v>
      </c>
      <c r="O455" s="64">
        <f t="shared" si="31"/>
        <v>-1.9777334182503256E-3</v>
      </c>
    </row>
    <row r="456" spans="1:15" x14ac:dyDescent="0.35">
      <c r="A456" s="70" t="s">
        <v>9951</v>
      </c>
      <c r="B456" s="70" t="s">
        <v>9520</v>
      </c>
      <c r="C456" t="str">
        <f t="shared" si="28"/>
        <v>2602900102600</v>
      </c>
      <c r="D456" s="69" t="s">
        <v>5544</v>
      </c>
      <c r="E456" s="68">
        <v>60</v>
      </c>
      <c r="F456" s="68">
        <v>315</v>
      </c>
      <c r="G456" s="67">
        <v>0.19047619047619047</v>
      </c>
      <c r="H456" s="66"/>
      <c r="I456" s="56">
        <v>59</v>
      </c>
      <c r="J456" s="53">
        <v>307</v>
      </c>
      <c r="K456" s="55">
        <v>0.19218241042345277</v>
      </c>
      <c r="M456" s="65">
        <f t="shared" si="29"/>
        <v>-1</v>
      </c>
      <c r="N456" s="65">
        <f t="shared" si="30"/>
        <v>-8</v>
      </c>
      <c r="O456" s="64">
        <f t="shared" si="31"/>
        <v>1.7062199472623052E-3</v>
      </c>
    </row>
    <row r="457" spans="1:15" x14ac:dyDescent="0.35">
      <c r="A457" s="70" t="s">
        <v>9950</v>
      </c>
      <c r="B457" s="70" t="s">
        <v>9520</v>
      </c>
      <c r="C457" t="str">
        <f t="shared" si="28"/>
        <v>2602900202600</v>
      </c>
      <c r="D457" s="69" t="s">
        <v>5535</v>
      </c>
      <c r="E457" s="68">
        <v>69</v>
      </c>
      <c r="F457" s="68">
        <v>320</v>
      </c>
      <c r="G457" s="67">
        <v>0.21562500000000001</v>
      </c>
      <c r="H457" s="66"/>
      <c r="I457" s="56">
        <v>64</v>
      </c>
      <c r="J457" s="53">
        <v>311</v>
      </c>
      <c r="K457" s="55">
        <v>0.20578778135048231</v>
      </c>
      <c r="M457" s="65">
        <f t="shared" si="29"/>
        <v>-5</v>
      </c>
      <c r="N457" s="65">
        <f t="shared" si="30"/>
        <v>-9</v>
      </c>
      <c r="O457" s="64">
        <f t="shared" si="31"/>
        <v>-9.8372186495176983E-3</v>
      </c>
    </row>
    <row r="458" spans="1:15" x14ac:dyDescent="0.35">
      <c r="A458" s="70" t="s">
        <v>9949</v>
      </c>
      <c r="B458" s="70" t="s">
        <v>9520</v>
      </c>
      <c r="C458" t="str">
        <f t="shared" si="28"/>
        <v>2602900302600</v>
      </c>
      <c r="D458" s="69" t="s">
        <v>5526</v>
      </c>
      <c r="E458" s="68">
        <v>93</v>
      </c>
      <c r="F458" s="68">
        <v>504</v>
      </c>
      <c r="G458" s="67">
        <v>0.18452380952380953</v>
      </c>
      <c r="H458" s="66"/>
      <c r="I458" s="56">
        <v>74</v>
      </c>
      <c r="J458" s="53">
        <v>490</v>
      </c>
      <c r="K458" s="55">
        <v>0.15102040816326531</v>
      </c>
      <c r="M458" s="65">
        <f t="shared" si="29"/>
        <v>-19</v>
      </c>
      <c r="N458" s="65">
        <f t="shared" si="30"/>
        <v>-14</v>
      </c>
      <c r="O458" s="64">
        <f t="shared" si="31"/>
        <v>-3.3503401360544222E-2</v>
      </c>
    </row>
    <row r="459" spans="1:15" x14ac:dyDescent="0.35">
      <c r="A459" s="70" t="s">
        <v>9948</v>
      </c>
      <c r="B459" s="70" t="s">
        <v>9520</v>
      </c>
      <c r="C459" t="str">
        <f t="shared" si="28"/>
        <v>2602900402600</v>
      </c>
      <c r="D459" s="69" t="s">
        <v>5518</v>
      </c>
      <c r="E459" s="68">
        <v>39</v>
      </c>
      <c r="F459" s="68">
        <v>375</v>
      </c>
      <c r="G459" s="67">
        <v>0.104</v>
      </c>
      <c r="H459" s="66"/>
      <c r="I459" s="56">
        <v>35</v>
      </c>
      <c r="J459" s="53">
        <v>366</v>
      </c>
      <c r="K459" s="55">
        <v>9.5628415300546443E-2</v>
      </c>
      <c r="M459" s="65">
        <f t="shared" si="29"/>
        <v>-4</v>
      </c>
      <c r="N459" s="65">
        <f t="shared" si="30"/>
        <v>-9</v>
      </c>
      <c r="O459" s="64">
        <f t="shared" si="31"/>
        <v>-8.371584699453552E-3</v>
      </c>
    </row>
    <row r="460" spans="1:15" x14ac:dyDescent="0.35">
      <c r="A460" s="70" t="s">
        <v>9947</v>
      </c>
      <c r="B460" s="70" t="s">
        <v>9520</v>
      </c>
      <c r="C460" t="str">
        <f t="shared" si="28"/>
        <v>2602906602500</v>
      </c>
      <c r="D460" s="69" t="s">
        <v>5510</v>
      </c>
      <c r="E460" s="68">
        <v>498</v>
      </c>
      <c r="F460" s="68">
        <v>2320</v>
      </c>
      <c r="G460" s="67">
        <v>0.21465517241379312</v>
      </c>
      <c r="H460" s="66"/>
      <c r="I460" s="56">
        <v>420</v>
      </c>
      <c r="J460" s="53">
        <v>2255</v>
      </c>
      <c r="K460" s="55">
        <v>0.18625277161862527</v>
      </c>
      <c r="M460" s="65">
        <f t="shared" si="29"/>
        <v>-78</v>
      </c>
      <c r="N460" s="65">
        <f t="shared" si="30"/>
        <v>-65</v>
      </c>
      <c r="O460" s="64">
        <f t="shared" si="31"/>
        <v>-2.8402400795167843E-2</v>
      </c>
    </row>
    <row r="461" spans="1:15" x14ac:dyDescent="0.35">
      <c r="A461" s="70" t="s">
        <v>9946</v>
      </c>
      <c r="B461" s="70" t="s">
        <v>9520</v>
      </c>
      <c r="C461" t="str">
        <f t="shared" si="28"/>
        <v>2602909702600</v>
      </c>
      <c r="D461" s="69" t="s">
        <v>5501</v>
      </c>
      <c r="E461" s="68">
        <v>89</v>
      </c>
      <c r="F461" s="68">
        <v>675</v>
      </c>
      <c r="G461" s="67">
        <v>0.13185185185185186</v>
      </c>
      <c r="H461" s="66"/>
      <c r="I461" s="56">
        <v>87</v>
      </c>
      <c r="J461" s="53">
        <v>654</v>
      </c>
      <c r="K461" s="55">
        <v>0.13302752293577982</v>
      </c>
      <c r="M461" s="65">
        <f t="shared" si="29"/>
        <v>-2</v>
      </c>
      <c r="N461" s="65">
        <f t="shared" si="30"/>
        <v>-21</v>
      </c>
      <c r="O461" s="64">
        <f t="shared" si="31"/>
        <v>1.1756710839279649E-3</v>
      </c>
    </row>
    <row r="462" spans="1:15" x14ac:dyDescent="0.35">
      <c r="A462" s="70" t="s">
        <v>9945</v>
      </c>
      <c r="B462" s="70" t="s">
        <v>9520</v>
      </c>
      <c r="C462" t="str">
        <f t="shared" si="28"/>
        <v>2603430701600</v>
      </c>
      <c r="D462" s="69" t="s">
        <v>5493</v>
      </c>
      <c r="E462" s="68">
        <v>47</v>
      </c>
      <c r="F462" s="68">
        <v>400</v>
      </c>
      <c r="G462" s="67">
        <v>0.11749999999999999</v>
      </c>
      <c r="H462" s="66"/>
      <c r="I462" s="56">
        <v>69</v>
      </c>
      <c r="J462" s="53">
        <v>400</v>
      </c>
      <c r="K462" s="55">
        <v>0.17249999999999999</v>
      </c>
      <c r="M462" s="65">
        <f t="shared" si="29"/>
        <v>22</v>
      </c>
      <c r="N462" s="65">
        <f t="shared" si="30"/>
        <v>0</v>
      </c>
      <c r="O462" s="64">
        <f t="shared" si="31"/>
        <v>5.4999999999999993E-2</v>
      </c>
    </row>
    <row r="463" spans="1:15" x14ac:dyDescent="0.35">
      <c r="A463" s="70" t="s">
        <v>9944</v>
      </c>
      <c r="B463" s="70" t="s">
        <v>9520</v>
      </c>
      <c r="C463" t="str">
        <f t="shared" si="28"/>
        <v>2603431602600</v>
      </c>
      <c r="D463" s="69" t="s">
        <v>5485</v>
      </c>
      <c r="E463" s="68">
        <v>45</v>
      </c>
      <c r="F463" s="68">
        <v>360</v>
      </c>
      <c r="G463" s="67">
        <v>0.125</v>
      </c>
      <c r="H463" s="66"/>
      <c r="I463" s="56">
        <v>46</v>
      </c>
      <c r="J463" s="53">
        <v>360</v>
      </c>
      <c r="K463" s="55">
        <v>0.12777777777777777</v>
      </c>
      <c r="M463" s="65">
        <f t="shared" si="29"/>
        <v>1</v>
      </c>
      <c r="N463" s="65">
        <f t="shared" si="30"/>
        <v>0</v>
      </c>
      <c r="O463" s="64">
        <f t="shared" si="31"/>
        <v>2.7777777777777679E-3</v>
      </c>
    </row>
    <row r="464" spans="1:15" x14ac:dyDescent="0.35">
      <c r="A464" s="70" t="s">
        <v>9943</v>
      </c>
      <c r="B464" s="70" t="s">
        <v>9520</v>
      </c>
      <c r="C464" t="str">
        <f t="shared" si="28"/>
        <v>2603431700400</v>
      </c>
      <c r="D464" s="69" t="s">
        <v>5475</v>
      </c>
      <c r="E464" s="68">
        <v>54</v>
      </c>
      <c r="F464" s="68">
        <v>399</v>
      </c>
      <c r="G464" s="67">
        <v>0.13533834586466165</v>
      </c>
      <c r="H464" s="66"/>
      <c r="I464" s="56">
        <v>64</v>
      </c>
      <c r="J464" s="53">
        <v>399</v>
      </c>
      <c r="K464" s="55">
        <v>0.16040100250626566</v>
      </c>
      <c r="M464" s="65">
        <f t="shared" si="29"/>
        <v>10</v>
      </c>
      <c r="N464" s="65">
        <f t="shared" si="30"/>
        <v>0</v>
      </c>
      <c r="O464" s="64">
        <f t="shared" si="31"/>
        <v>2.5062656641604009E-2</v>
      </c>
    </row>
    <row r="465" spans="1:15" x14ac:dyDescent="0.35">
      <c r="A465" s="70" t="s">
        <v>9942</v>
      </c>
      <c r="B465" s="70" t="s">
        <v>9520</v>
      </c>
      <c r="C465" t="str">
        <f t="shared" si="28"/>
        <v>2603432502600</v>
      </c>
      <c r="D465" s="69" t="s">
        <v>5466</v>
      </c>
      <c r="E465" s="68">
        <v>31</v>
      </c>
      <c r="F465" s="68">
        <v>334</v>
      </c>
      <c r="G465" s="67">
        <v>9.2814371257485026E-2</v>
      </c>
      <c r="H465" s="66"/>
      <c r="I465" s="56">
        <v>38</v>
      </c>
      <c r="J465" s="53">
        <v>333</v>
      </c>
      <c r="K465" s="55">
        <v>0.11411411411411411</v>
      </c>
      <c r="M465" s="65">
        <f t="shared" si="29"/>
        <v>7</v>
      </c>
      <c r="N465" s="65">
        <f t="shared" si="30"/>
        <v>-1</v>
      </c>
      <c r="O465" s="64">
        <f t="shared" si="31"/>
        <v>2.1299742856629084E-2</v>
      </c>
    </row>
    <row r="466" spans="1:15" x14ac:dyDescent="0.35">
      <c r="A466" s="70" t="s">
        <v>9941</v>
      </c>
      <c r="B466" s="70" t="s">
        <v>9520</v>
      </c>
      <c r="C466" t="str">
        <f t="shared" si="28"/>
        <v>2603432700400</v>
      </c>
      <c r="D466" s="69" t="s">
        <v>5457</v>
      </c>
      <c r="E466" s="68">
        <v>53</v>
      </c>
      <c r="F466" s="68">
        <v>179</v>
      </c>
      <c r="G466" s="67">
        <v>0.29608938547486036</v>
      </c>
      <c r="H466" s="66"/>
      <c r="I466" s="56">
        <v>61</v>
      </c>
      <c r="J466" s="53">
        <v>179</v>
      </c>
      <c r="K466" s="55">
        <v>0.34078212290502791</v>
      </c>
      <c r="M466" s="65">
        <f t="shared" si="29"/>
        <v>8</v>
      </c>
      <c r="N466" s="65">
        <f t="shared" si="30"/>
        <v>0</v>
      </c>
      <c r="O466" s="64">
        <f t="shared" si="31"/>
        <v>4.4692737430167551E-2</v>
      </c>
    </row>
    <row r="467" spans="1:15" x14ac:dyDescent="0.35">
      <c r="A467" s="70" t="s">
        <v>9940</v>
      </c>
      <c r="B467" s="70" t="s">
        <v>9520</v>
      </c>
      <c r="C467" t="str">
        <f t="shared" si="28"/>
        <v>2603432802400</v>
      </c>
      <c r="D467" s="69" t="s">
        <v>5449</v>
      </c>
      <c r="E467" s="68">
        <v>92</v>
      </c>
      <c r="F467" s="68">
        <v>608</v>
      </c>
      <c r="G467" s="67">
        <v>0.15131578947368421</v>
      </c>
      <c r="H467" s="66"/>
      <c r="I467" s="56">
        <v>106</v>
      </c>
      <c r="J467" s="53">
        <v>607</v>
      </c>
      <c r="K467" s="55">
        <v>0.17462932454695224</v>
      </c>
      <c r="M467" s="65">
        <f t="shared" si="29"/>
        <v>14</v>
      </c>
      <c r="N467" s="65">
        <f t="shared" si="30"/>
        <v>-1</v>
      </c>
      <c r="O467" s="64">
        <f t="shared" si="31"/>
        <v>2.3313535073268027E-2</v>
      </c>
    </row>
    <row r="468" spans="1:15" x14ac:dyDescent="0.35">
      <c r="A468" s="70" t="s">
        <v>9939</v>
      </c>
      <c r="B468" s="70" t="s">
        <v>9520</v>
      </c>
      <c r="C468" t="str">
        <f t="shared" si="28"/>
        <v>2603433702600</v>
      </c>
      <c r="D468" s="69" t="s">
        <v>5440</v>
      </c>
      <c r="E468" s="68">
        <v>132</v>
      </c>
      <c r="F468" s="68">
        <v>523</v>
      </c>
      <c r="G468" s="67">
        <v>0.25239005736137665</v>
      </c>
      <c r="H468" s="66"/>
      <c r="I468" s="56">
        <v>115</v>
      </c>
      <c r="J468" s="53">
        <v>520</v>
      </c>
      <c r="K468" s="55">
        <v>0.22115384615384615</v>
      </c>
      <c r="M468" s="65">
        <f t="shared" si="29"/>
        <v>-17</v>
      </c>
      <c r="N468" s="65">
        <f t="shared" si="30"/>
        <v>-3</v>
      </c>
      <c r="O468" s="64">
        <f t="shared" si="31"/>
        <v>-3.1236211207530507E-2</v>
      </c>
    </row>
    <row r="469" spans="1:15" x14ac:dyDescent="0.35">
      <c r="A469" s="70" t="s">
        <v>9938</v>
      </c>
      <c r="B469" s="70" t="s">
        <v>9520</v>
      </c>
      <c r="C469" t="str">
        <f t="shared" si="28"/>
        <v>2603434700400</v>
      </c>
      <c r="D469" s="69" t="s">
        <v>5430</v>
      </c>
      <c r="E469" s="68">
        <v>38</v>
      </c>
      <c r="F469" s="68">
        <v>215</v>
      </c>
      <c r="G469" s="67">
        <v>0.17674418604651163</v>
      </c>
      <c r="H469" s="66"/>
      <c r="I469" s="56">
        <v>38</v>
      </c>
      <c r="J469" s="53">
        <v>215</v>
      </c>
      <c r="K469" s="55">
        <v>0.17674418604651163</v>
      </c>
      <c r="M469" s="65">
        <f t="shared" si="29"/>
        <v>0</v>
      </c>
      <c r="N469" s="65">
        <f t="shared" si="30"/>
        <v>0</v>
      </c>
      <c r="O469" s="64">
        <f t="shared" si="31"/>
        <v>0</v>
      </c>
    </row>
    <row r="470" spans="1:15" x14ac:dyDescent="0.35">
      <c r="A470" s="70" t="s">
        <v>9937</v>
      </c>
      <c r="B470" s="70" t="s">
        <v>9520</v>
      </c>
      <c r="C470" t="str">
        <f t="shared" si="28"/>
        <v>2606210302600</v>
      </c>
      <c r="D470" s="69" t="s">
        <v>5420</v>
      </c>
      <c r="E470" s="68">
        <v>166</v>
      </c>
      <c r="F470" s="68">
        <v>705</v>
      </c>
      <c r="G470" s="67">
        <v>0.23546099290780143</v>
      </c>
      <c r="H470" s="66"/>
      <c r="I470" s="56">
        <v>135</v>
      </c>
      <c r="J470" s="53">
        <v>702</v>
      </c>
      <c r="K470" s="55">
        <v>0.19230769230769232</v>
      </c>
      <c r="M470" s="65">
        <f t="shared" si="29"/>
        <v>-31</v>
      </c>
      <c r="N470" s="65">
        <f t="shared" si="30"/>
        <v>-3</v>
      </c>
      <c r="O470" s="64">
        <f t="shared" si="31"/>
        <v>-4.3153300600109107E-2</v>
      </c>
    </row>
    <row r="471" spans="1:15" x14ac:dyDescent="0.35">
      <c r="A471" s="70" t="s">
        <v>9936</v>
      </c>
      <c r="B471" s="70" t="s">
        <v>9520</v>
      </c>
      <c r="C471" t="str">
        <f t="shared" si="28"/>
        <v>2606217002600</v>
      </c>
      <c r="D471" s="69" t="s">
        <v>5411</v>
      </c>
      <c r="E471" s="68">
        <v>146</v>
      </c>
      <c r="F471" s="68">
        <v>787</v>
      </c>
      <c r="G471" s="67">
        <v>0.18551461245235071</v>
      </c>
      <c r="H471" s="66"/>
      <c r="I471" s="56">
        <v>131</v>
      </c>
      <c r="J471" s="53">
        <v>784</v>
      </c>
      <c r="K471" s="55">
        <v>0.16709183673469388</v>
      </c>
      <c r="M471" s="65">
        <f t="shared" si="29"/>
        <v>-15</v>
      </c>
      <c r="N471" s="65">
        <f t="shared" si="30"/>
        <v>-3</v>
      </c>
      <c r="O471" s="64">
        <f t="shared" si="31"/>
        <v>-1.8422775717656825E-2</v>
      </c>
    </row>
    <row r="472" spans="1:15" x14ac:dyDescent="0.35">
      <c r="A472" s="70" t="s">
        <v>9935</v>
      </c>
      <c r="B472" s="70" t="s">
        <v>9520</v>
      </c>
      <c r="C472" t="str">
        <f t="shared" si="28"/>
        <v>2606218502600</v>
      </c>
      <c r="D472" s="69" t="s">
        <v>5402</v>
      </c>
      <c r="E472" s="68">
        <v>437</v>
      </c>
      <c r="F472" s="68">
        <v>2092</v>
      </c>
      <c r="G472" s="67">
        <v>0.20889101338432123</v>
      </c>
      <c r="H472" s="66"/>
      <c r="I472" s="56">
        <v>395</v>
      </c>
      <c r="J472" s="53">
        <v>2083</v>
      </c>
      <c r="K472" s="55">
        <v>0.18963034085453673</v>
      </c>
      <c r="M472" s="65">
        <f t="shared" si="29"/>
        <v>-42</v>
      </c>
      <c r="N472" s="65">
        <f t="shared" si="30"/>
        <v>-9</v>
      </c>
      <c r="O472" s="64">
        <f t="shared" si="31"/>
        <v>-1.9260672529784501E-2</v>
      </c>
    </row>
    <row r="473" spans="1:15" x14ac:dyDescent="0.35">
      <c r="A473" s="70" t="s">
        <v>9934</v>
      </c>
      <c r="B473" s="70" t="s">
        <v>9520</v>
      </c>
      <c r="C473" t="str">
        <f t="shared" si="28"/>
        <v>2608500502600</v>
      </c>
      <c r="D473" s="69" t="s">
        <v>5392</v>
      </c>
      <c r="E473" s="68">
        <v>154</v>
      </c>
      <c r="F473" s="68">
        <v>1064</v>
      </c>
      <c r="G473" s="67">
        <v>0.14473684210526316</v>
      </c>
      <c r="H473" s="66"/>
      <c r="I473" s="56">
        <v>157</v>
      </c>
      <c r="J473" s="53">
        <v>1034</v>
      </c>
      <c r="K473" s="55">
        <v>0.15183752417794971</v>
      </c>
      <c r="M473" s="65">
        <f t="shared" si="29"/>
        <v>3</v>
      </c>
      <c r="N473" s="65">
        <f t="shared" si="30"/>
        <v>-30</v>
      </c>
      <c r="O473" s="64">
        <f t="shared" si="31"/>
        <v>7.1006820726865483E-3</v>
      </c>
    </row>
    <row r="474" spans="1:15" x14ac:dyDescent="0.35">
      <c r="A474" s="70" t="s">
        <v>9933</v>
      </c>
      <c r="B474" s="70" t="s">
        <v>9520</v>
      </c>
      <c r="C474" t="str">
        <f t="shared" si="28"/>
        <v>2800601700400</v>
      </c>
      <c r="D474" s="69" t="s">
        <v>5382</v>
      </c>
      <c r="E474" s="68">
        <v>15</v>
      </c>
      <c r="F474" s="68">
        <v>93</v>
      </c>
      <c r="G474" s="67">
        <v>0.16129032258064516</v>
      </c>
      <c r="H474" s="66"/>
      <c r="I474" s="56">
        <v>15</v>
      </c>
      <c r="J474" s="53">
        <v>91</v>
      </c>
      <c r="K474" s="55">
        <v>0.16483516483516483</v>
      </c>
      <c r="M474" s="65">
        <f t="shared" si="29"/>
        <v>0</v>
      </c>
      <c r="N474" s="65">
        <f t="shared" si="30"/>
        <v>-2</v>
      </c>
      <c r="O474" s="64">
        <f t="shared" si="31"/>
        <v>3.5448422545196756E-3</v>
      </c>
    </row>
    <row r="475" spans="1:15" x14ac:dyDescent="0.35">
      <c r="A475" s="70" t="s">
        <v>9932</v>
      </c>
      <c r="B475" s="70" t="s">
        <v>9520</v>
      </c>
      <c r="C475" t="str">
        <f t="shared" si="28"/>
        <v>2800608400400</v>
      </c>
      <c r="D475" s="69" t="s">
        <v>5378</v>
      </c>
      <c r="E475" s="68">
        <v>11</v>
      </c>
      <c r="F475" s="68">
        <v>76</v>
      </c>
      <c r="G475" s="67">
        <v>0.14473684210526316</v>
      </c>
      <c r="H475" s="66"/>
      <c r="I475" s="56">
        <v>9</v>
      </c>
      <c r="J475" s="53">
        <v>74</v>
      </c>
      <c r="K475" s="55">
        <v>0.12162162162162163</v>
      </c>
      <c r="M475" s="65">
        <f t="shared" si="29"/>
        <v>-2</v>
      </c>
      <c r="N475" s="65">
        <f t="shared" si="30"/>
        <v>-2</v>
      </c>
      <c r="O475" s="64">
        <f t="shared" si="31"/>
        <v>-2.3115220483641535E-2</v>
      </c>
    </row>
    <row r="476" spans="1:15" x14ac:dyDescent="0.35">
      <c r="A476" s="70" t="s">
        <v>9931</v>
      </c>
      <c r="B476" s="70" t="s">
        <v>9520</v>
      </c>
      <c r="C476" t="str">
        <f t="shared" si="28"/>
        <v>2800609400400</v>
      </c>
      <c r="D476" s="69" t="s">
        <v>5368</v>
      </c>
      <c r="E476" s="68">
        <v>34</v>
      </c>
      <c r="F476" s="68">
        <v>209</v>
      </c>
      <c r="G476" s="67">
        <v>0.16267942583732056</v>
      </c>
      <c r="H476" s="66"/>
      <c r="I476" s="56">
        <v>30</v>
      </c>
      <c r="J476" s="53">
        <v>203</v>
      </c>
      <c r="K476" s="55">
        <v>0.14778325123152711</v>
      </c>
      <c r="M476" s="65">
        <f t="shared" si="29"/>
        <v>-4</v>
      </c>
      <c r="N476" s="65">
        <f t="shared" si="30"/>
        <v>-6</v>
      </c>
      <c r="O476" s="64">
        <f t="shared" si="31"/>
        <v>-1.4896174605793455E-2</v>
      </c>
    </row>
    <row r="477" spans="1:15" x14ac:dyDescent="0.35">
      <c r="A477" s="70" t="s">
        <v>9930</v>
      </c>
      <c r="B477" s="70" t="s">
        <v>9520</v>
      </c>
      <c r="C477" t="str">
        <f t="shared" si="28"/>
        <v>2800609800200</v>
      </c>
      <c r="D477" s="69" t="s">
        <v>5359</v>
      </c>
      <c r="E477" s="68">
        <v>10</v>
      </c>
      <c r="F477" s="68">
        <v>73</v>
      </c>
      <c r="G477" s="67">
        <v>0.13698630136986301</v>
      </c>
      <c r="H477" s="66"/>
      <c r="I477" s="56">
        <v>10</v>
      </c>
      <c r="J477" s="53">
        <v>71</v>
      </c>
      <c r="K477" s="55">
        <v>0.14084507042253522</v>
      </c>
      <c r="M477" s="65">
        <f t="shared" si="29"/>
        <v>0</v>
      </c>
      <c r="N477" s="65">
        <f t="shared" si="30"/>
        <v>-2</v>
      </c>
      <c r="O477" s="64">
        <f t="shared" si="31"/>
        <v>3.8587690526722118E-3</v>
      </c>
    </row>
    <row r="478" spans="1:15" x14ac:dyDescent="0.35">
      <c r="A478" s="70" t="s">
        <v>9929</v>
      </c>
      <c r="B478" s="70" t="s">
        <v>9520</v>
      </c>
      <c r="C478" t="str">
        <f t="shared" si="28"/>
        <v>2800609900400</v>
      </c>
      <c r="D478" s="69" t="s">
        <v>5351</v>
      </c>
      <c r="E478" s="68">
        <v>125</v>
      </c>
      <c r="F478" s="68">
        <v>662</v>
      </c>
      <c r="G478" s="67">
        <v>0.18882175226586104</v>
      </c>
      <c r="H478" s="66"/>
      <c r="I478" s="56">
        <v>101</v>
      </c>
      <c r="J478" s="53">
        <v>643</v>
      </c>
      <c r="K478" s="55">
        <v>0.15707620528771385</v>
      </c>
      <c r="M478" s="65">
        <f t="shared" si="29"/>
        <v>-24</v>
      </c>
      <c r="N478" s="65">
        <f t="shared" si="30"/>
        <v>-19</v>
      </c>
      <c r="O478" s="64">
        <f t="shared" si="31"/>
        <v>-3.1745546978147188E-2</v>
      </c>
    </row>
    <row r="479" spans="1:15" x14ac:dyDescent="0.35">
      <c r="A479" s="70" t="s">
        <v>9928</v>
      </c>
      <c r="B479" s="70" t="s">
        <v>9520</v>
      </c>
      <c r="C479" t="str">
        <f t="shared" si="28"/>
        <v>2800610302200</v>
      </c>
      <c r="D479" s="69" t="s">
        <v>5343</v>
      </c>
      <c r="E479" s="68">
        <v>61</v>
      </c>
      <c r="F479" s="68">
        <v>396</v>
      </c>
      <c r="G479" s="67">
        <v>0.15404040404040403</v>
      </c>
      <c r="H479" s="66"/>
      <c r="I479" s="56">
        <v>48</v>
      </c>
      <c r="J479" s="53">
        <v>385</v>
      </c>
      <c r="K479" s="55">
        <v>0.12467532467532468</v>
      </c>
      <c r="M479" s="65">
        <f t="shared" si="29"/>
        <v>-13</v>
      </c>
      <c r="N479" s="65">
        <f t="shared" si="30"/>
        <v>-11</v>
      </c>
      <c r="O479" s="64">
        <f t="shared" si="31"/>
        <v>-2.9365079365079358E-2</v>
      </c>
    </row>
    <row r="480" spans="1:15" x14ac:dyDescent="0.35">
      <c r="A480" s="70" t="s">
        <v>9927</v>
      </c>
      <c r="B480" s="70" t="s">
        <v>9520</v>
      </c>
      <c r="C480" t="str">
        <f t="shared" si="28"/>
        <v>2800611500200</v>
      </c>
      <c r="D480" s="69" t="s">
        <v>5333</v>
      </c>
      <c r="E480" s="68">
        <v>163</v>
      </c>
      <c r="F480" s="68">
        <v>1117</v>
      </c>
      <c r="G480" s="67">
        <v>0.14592658907788719</v>
      </c>
      <c r="H480" s="66"/>
      <c r="I480" s="56">
        <v>132</v>
      </c>
      <c r="J480" s="53">
        <v>1087</v>
      </c>
      <c r="K480" s="55">
        <v>0.12143514259429623</v>
      </c>
      <c r="M480" s="65">
        <f t="shared" si="29"/>
        <v>-31</v>
      </c>
      <c r="N480" s="65">
        <f t="shared" si="30"/>
        <v>-30</v>
      </c>
      <c r="O480" s="64">
        <f t="shared" si="31"/>
        <v>-2.4491446483590959E-2</v>
      </c>
    </row>
    <row r="481" spans="1:15" x14ac:dyDescent="0.35">
      <c r="A481" s="70" t="s">
        <v>9926</v>
      </c>
      <c r="B481" s="70" t="s">
        <v>9520</v>
      </c>
      <c r="C481" t="str">
        <f t="shared" si="28"/>
        <v>2800630302600</v>
      </c>
      <c r="D481" s="69" t="s">
        <v>5325</v>
      </c>
      <c r="E481" s="68">
        <v>27</v>
      </c>
      <c r="F481" s="68">
        <v>258</v>
      </c>
      <c r="G481" s="67">
        <v>0.10465116279069768</v>
      </c>
      <c r="H481" s="66"/>
      <c r="I481" s="56">
        <v>20</v>
      </c>
      <c r="J481" s="53">
        <v>251</v>
      </c>
      <c r="K481" s="55">
        <v>7.9681274900398405E-2</v>
      </c>
      <c r="M481" s="65">
        <f t="shared" si="29"/>
        <v>-7</v>
      </c>
      <c r="N481" s="65">
        <f t="shared" si="30"/>
        <v>-7</v>
      </c>
      <c r="O481" s="64">
        <f t="shared" si="31"/>
        <v>-2.4969887890299275E-2</v>
      </c>
    </row>
    <row r="482" spans="1:15" x14ac:dyDescent="0.35">
      <c r="A482" s="70" t="s">
        <v>9925</v>
      </c>
      <c r="B482" s="70" t="s">
        <v>9520</v>
      </c>
      <c r="C482" t="str">
        <f t="shared" si="28"/>
        <v>2800634002600</v>
      </c>
      <c r="D482" s="69" t="s">
        <v>5316</v>
      </c>
      <c r="E482" s="68">
        <v>164</v>
      </c>
      <c r="F482" s="68">
        <v>1090</v>
      </c>
      <c r="G482" s="67">
        <v>0.15045871559633028</v>
      </c>
      <c r="H482" s="66"/>
      <c r="I482" s="56">
        <v>151</v>
      </c>
      <c r="J482" s="53">
        <v>1059</v>
      </c>
      <c r="K482" s="55">
        <v>0.14258734655335223</v>
      </c>
      <c r="M482" s="65">
        <f t="shared" si="29"/>
        <v>-13</v>
      </c>
      <c r="N482" s="65">
        <f t="shared" si="30"/>
        <v>-31</v>
      </c>
      <c r="O482" s="64">
        <f t="shared" si="31"/>
        <v>-7.8713690429780547E-3</v>
      </c>
    </row>
    <row r="483" spans="1:15" x14ac:dyDescent="0.35">
      <c r="A483" s="70" t="s">
        <v>9924</v>
      </c>
      <c r="B483" s="70" t="s">
        <v>9520</v>
      </c>
      <c r="C483" t="str">
        <f t="shared" si="28"/>
        <v>2800650001500</v>
      </c>
      <c r="D483" s="69" t="s">
        <v>5306</v>
      </c>
      <c r="E483" s="68">
        <v>83</v>
      </c>
      <c r="F483" s="68">
        <v>610</v>
      </c>
      <c r="G483" s="67">
        <v>0.1360655737704918</v>
      </c>
      <c r="H483" s="66"/>
      <c r="I483" s="56">
        <v>69</v>
      </c>
      <c r="J483" s="53">
        <v>593</v>
      </c>
      <c r="K483" s="55">
        <v>0.1163575042158516</v>
      </c>
      <c r="M483" s="65">
        <f t="shared" si="29"/>
        <v>-14</v>
      </c>
      <c r="N483" s="65">
        <f t="shared" si="30"/>
        <v>-17</v>
      </c>
      <c r="O483" s="64">
        <f t="shared" si="31"/>
        <v>-1.9708069554640203E-2</v>
      </c>
    </row>
    <row r="484" spans="1:15" x14ac:dyDescent="0.35">
      <c r="A484" s="70" t="s">
        <v>9923</v>
      </c>
      <c r="B484" s="70" t="s">
        <v>9520</v>
      </c>
      <c r="C484" t="str">
        <f t="shared" si="28"/>
        <v>2800650201700</v>
      </c>
      <c r="D484" s="69" t="s">
        <v>5297</v>
      </c>
      <c r="E484" s="68">
        <v>76</v>
      </c>
      <c r="F484" s="68">
        <v>428</v>
      </c>
      <c r="G484" s="67">
        <v>0.17757009345794392</v>
      </c>
      <c r="H484" s="66"/>
      <c r="I484" s="56">
        <v>69</v>
      </c>
      <c r="J484" s="53">
        <v>416</v>
      </c>
      <c r="K484" s="55">
        <v>0.16586538461538461</v>
      </c>
      <c r="M484" s="65">
        <f t="shared" si="29"/>
        <v>-7</v>
      </c>
      <c r="N484" s="65">
        <f t="shared" si="30"/>
        <v>-12</v>
      </c>
      <c r="O484" s="64">
        <f t="shared" si="31"/>
        <v>-1.1704708842559308E-2</v>
      </c>
    </row>
    <row r="485" spans="1:15" x14ac:dyDescent="0.35">
      <c r="A485" s="70" t="s">
        <v>9922</v>
      </c>
      <c r="B485" s="70" t="s">
        <v>9520</v>
      </c>
      <c r="C485" t="str">
        <f t="shared" si="28"/>
        <v>2800650501600</v>
      </c>
      <c r="D485" s="69" t="s">
        <v>5288</v>
      </c>
      <c r="E485" s="68">
        <v>3</v>
      </c>
      <c r="F485" s="68">
        <v>37</v>
      </c>
      <c r="G485" s="67">
        <v>8.1081081081081086E-2</v>
      </c>
      <c r="H485" s="66"/>
      <c r="I485" s="56">
        <v>3</v>
      </c>
      <c r="J485" s="53">
        <v>36</v>
      </c>
      <c r="K485" s="55">
        <v>8.3333333333333329E-2</v>
      </c>
      <c r="M485" s="65">
        <f t="shared" si="29"/>
        <v>0</v>
      </c>
      <c r="N485" s="65">
        <f t="shared" si="30"/>
        <v>-1</v>
      </c>
      <c r="O485" s="64">
        <f t="shared" si="31"/>
        <v>2.2522522522522431E-3</v>
      </c>
    </row>
    <row r="486" spans="1:15" x14ac:dyDescent="0.35">
      <c r="A486" s="70" t="s">
        <v>9921</v>
      </c>
      <c r="B486" s="70" t="s">
        <v>9520</v>
      </c>
      <c r="C486" t="str">
        <f t="shared" si="28"/>
        <v>2803719000200</v>
      </c>
      <c r="D486" s="69" t="s">
        <v>5277</v>
      </c>
      <c r="E486" s="68">
        <v>72</v>
      </c>
      <c r="F486" s="68">
        <v>399</v>
      </c>
      <c r="G486" s="67">
        <v>0.18045112781954886</v>
      </c>
      <c r="H486" s="66"/>
      <c r="I486" s="56">
        <v>47</v>
      </c>
      <c r="J486" s="53">
        <v>395</v>
      </c>
      <c r="K486" s="55">
        <v>0.11898734177215189</v>
      </c>
      <c r="M486" s="65">
        <f t="shared" si="29"/>
        <v>-25</v>
      </c>
      <c r="N486" s="65">
        <f t="shared" si="30"/>
        <v>-4</v>
      </c>
      <c r="O486" s="64">
        <f t="shared" si="31"/>
        <v>-6.1463786047396968E-2</v>
      </c>
    </row>
    <row r="487" spans="1:15" x14ac:dyDescent="0.35">
      <c r="A487" s="70" t="s">
        <v>9920</v>
      </c>
      <c r="B487" s="70" t="s">
        <v>9520</v>
      </c>
      <c r="C487" t="str">
        <f t="shared" si="28"/>
        <v>2803722302600</v>
      </c>
      <c r="D487" s="69" t="s">
        <v>5268</v>
      </c>
      <c r="E487" s="68">
        <v>59</v>
      </c>
      <c r="F487" s="68">
        <v>1066</v>
      </c>
      <c r="G487" s="67">
        <v>5.5347091932457786E-2</v>
      </c>
      <c r="H487" s="66"/>
      <c r="I487" s="56">
        <v>46</v>
      </c>
      <c r="J487" s="53">
        <v>1054</v>
      </c>
      <c r="K487" s="55">
        <v>4.3643263757115747E-2</v>
      </c>
      <c r="M487" s="65">
        <f t="shared" si="29"/>
        <v>-13</v>
      </c>
      <c r="N487" s="65">
        <f t="shared" si="30"/>
        <v>-12</v>
      </c>
      <c r="O487" s="64">
        <f t="shared" si="31"/>
        <v>-1.1703828175342039E-2</v>
      </c>
    </row>
    <row r="488" spans="1:15" x14ac:dyDescent="0.35">
      <c r="A488" s="70" t="s">
        <v>9919</v>
      </c>
      <c r="B488" s="70" t="s">
        <v>9520</v>
      </c>
      <c r="C488" t="str">
        <f t="shared" si="28"/>
        <v>2803722402600</v>
      </c>
      <c r="D488" s="69" t="s">
        <v>5258</v>
      </c>
      <c r="E488" s="68">
        <v>99</v>
      </c>
      <c r="F488" s="68">
        <v>543</v>
      </c>
      <c r="G488" s="67">
        <v>0.18232044198895028</v>
      </c>
      <c r="H488" s="66"/>
      <c r="I488" s="56">
        <v>65</v>
      </c>
      <c r="J488" s="53">
        <v>537</v>
      </c>
      <c r="K488" s="55">
        <v>0.12104283054003724</v>
      </c>
      <c r="M488" s="65">
        <f t="shared" si="29"/>
        <v>-34</v>
      </c>
      <c r="N488" s="65">
        <f t="shared" si="30"/>
        <v>-6</v>
      </c>
      <c r="O488" s="64">
        <f t="shared" si="31"/>
        <v>-6.1277611448913041E-2</v>
      </c>
    </row>
    <row r="489" spans="1:15" x14ac:dyDescent="0.35">
      <c r="A489" s="70" t="s">
        <v>9918</v>
      </c>
      <c r="B489" s="70" t="s">
        <v>9520</v>
      </c>
      <c r="C489" t="str">
        <f t="shared" si="28"/>
        <v>2803722502600</v>
      </c>
      <c r="D489" s="69" t="s">
        <v>5249</v>
      </c>
      <c r="E489" s="68">
        <v>42</v>
      </c>
      <c r="F489" s="68">
        <v>353</v>
      </c>
      <c r="G489" s="67">
        <v>0.11898016997167139</v>
      </c>
      <c r="H489" s="66"/>
      <c r="I489" s="56">
        <v>24</v>
      </c>
      <c r="J489" s="53">
        <v>350</v>
      </c>
      <c r="K489" s="55">
        <v>6.8571428571428575E-2</v>
      </c>
      <c r="M489" s="65">
        <f t="shared" si="29"/>
        <v>-18</v>
      </c>
      <c r="N489" s="65">
        <f t="shared" si="30"/>
        <v>-3</v>
      </c>
      <c r="O489" s="64">
        <f t="shared" si="31"/>
        <v>-5.0408741400242818E-2</v>
      </c>
    </row>
    <row r="490" spans="1:15" x14ac:dyDescent="0.35">
      <c r="A490" s="70" t="s">
        <v>9917</v>
      </c>
      <c r="B490" s="70" t="s">
        <v>9520</v>
      </c>
      <c r="C490" t="str">
        <f t="shared" si="28"/>
        <v>2803722602600</v>
      </c>
      <c r="D490" s="69" t="s">
        <v>5240</v>
      </c>
      <c r="E490" s="68">
        <v>39</v>
      </c>
      <c r="F490" s="68">
        <v>336</v>
      </c>
      <c r="G490" s="67">
        <v>0.11607142857142858</v>
      </c>
      <c r="H490" s="66"/>
      <c r="I490" s="56">
        <v>27</v>
      </c>
      <c r="J490" s="53">
        <v>331</v>
      </c>
      <c r="K490" s="55">
        <v>8.1570996978851965E-2</v>
      </c>
      <c r="M490" s="65">
        <f t="shared" si="29"/>
        <v>-12</v>
      </c>
      <c r="N490" s="65">
        <f t="shared" si="30"/>
        <v>-5</v>
      </c>
      <c r="O490" s="64">
        <f t="shared" si="31"/>
        <v>-3.4500431592576611E-2</v>
      </c>
    </row>
    <row r="491" spans="1:15" x14ac:dyDescent="0.35">
      <c r="A491" s="70" t="s">
        <v>9916</v>
      </c>
      <c r="B491" s="70" t="s">
        <v>9520</v>
      </c>
      <c r="C491" t="str">
        <f t="shared" si="28"/>
        <v>2803722702600</v>
      </c>
      <c r="D491" s="69" t="s">
        <v>5232</v>
      </c>
      <c r="E491" s="68">
        <v>69</v>
      </c>
      <c r="F491" s="68">
        <v>461</v>
      </c>
      <c r="G491" s="67">
        <v>0.14967462039045554</v>
      </c>
      <c r="H491" s="66"/>
      <c r="I491" s="56">
        <v>40</v>
      </c>
      <c r="J491" s="53">
        <v>456</v>
      </c>
      <c r="K491" s="55">
        <v>8.771929824561403E-2</v>
      </c>
      <c r="M491" s="65">
        <f t="shared" si="29"/>
        <v>-29</v>
      </c>
      <c r="N491" s="65">
        <f t="shared" si="30"/>
        <v>-5</v>
      </c>
      <c r="O491" s="64">
        <f t="shared" si="31"/>
        <v>-6.1955322144841507E-2</v>
      </c>
    </row>
    <row r="492" spans="1:15" x14ac:dyDescent="0.35">
      <c r="A492" s="70" t="s">
        <v>9915</v>
      </c>
      <c r="B492" s="70" t="s">
        <v>9520</v>
      </c>
      <c r="C492" t="str">
        <f t="shared" si="28"/>
        <v>2803722802600</v>
      </c>
      <c r="D492" s="69" t="s">
        <v>5223</v>
      </c>
      <c r="E492" s="68">
        <v>216</v>
      </c>
      <c r="F492" s="68">
        <v>2634</v>
      </c>
      <c r="G492" s="67">
        <v>8.2004555808656038E-2</v>
      </c>
      <c r="H492" s="66"/>
      <c r="I492" s="56">
        <v>131</v>
      </c>
      <c r="J492" s="53">
        <v>2604</v>
      </c>
      <c r="K492" s="55">
        <v>5.0307219662058374E-2</v>
      </c>
      <c r="M492" s="65">
        <f t="shared" si="29"/>
        <v>-85</v>
      </c>
      <c r="N492" s="65">
        <f t="shared" si="30"/>
        <v>-30</v>
      </c>
      <c r="O492" s="64">
        <f t="shared" si="31"/>
        <v>-3.1697336146597664E-2</v>
      </c>
    </row>
    <row r="493" spans="1:15" x14ac:dyDescent="0.35">
      <c r="A493" s="70" t="s">
        <v>9914</v>
      </c>
      <c r="B493" s="70" t="s">
        <v>9520</v>
      </c>
      <c r="C493" t="str">
        <f t="shared" si="28"/>
        <v>2803722902600</v>
      </c>
      <c r="D493" s="69" t="s">
        <v>5214</v>
      </c>
      <c r="E493" s="68">
        <v>561</v>
      </c>
      <c r="F493" s="68">
        <v>1928</v>
      </c>
      <c r="G493" s="67">
        <v>0.29097510373443985</v>
      </c>
      <c r="H493" s="66"/>
      <c r="I493" s="56">
        <v>356</v>
      </c>
      <c r="J493" s="53">
        <v>1904</v>
      </c>
      <c r="K493" s="55">
        <v>0.18697478991596639</v>
      </c>
      <c r="M493" s="65">
        <f t="shared" si="29"/>
        <v>-205</v>
      </c>
      <c r="N493" s="65">
        <f t="shared" si="30"/>
        <v>-24</v>
      </c>
      <c r="O493" s="64">
        <f t="shared" si="31"/>
        <v>-0.10400031381847347</v>
      </c>
    </row>
    <row r="494" spans="1:15" x14ac:dyDescent="0.35">
      <c r="A494" s="70" t="s">
        <v>9913</v>
      </c>
      <c r="B494" s="70" t="s">
        <v>9520</v>
      </c>
      <c r="C494" t="str">
        <f t="shared" si="28"/>
        <v>2803723002600</v>
      </c>
      <c r="D494" s="69" t="s">
        <v>5206</v>
      </c>
      <c r="E494" s="73">
        <v>85</v>
      </c>
      <c r="F494" s="73">
        <v>568</v>
      </c>
      <c r="G494" s="72">
        <v>0.14964788732394366</v>
      </c>
      <c r="H494" s="71"/>
      <c r="I494" s="56">
        <v>55</v>
      </c>
      <c r="J494" s="53">
        <v>562</v>
      </c>
      <c r="K494" s="55">
        <v>9.7864768683274025E-2</v>
      </c>
      <c r="M494" s="65">
        <f t="shared" si="29"/>
        <v>-30</v>
      </c>
      <c r="N494" s="65">
        <f t="shared" si="30"/>
        <v>-6</v>
      </c>
      <c r="O494" s="64">
        <f t="shared" si="31"/>
        <v>-5.1783118640669631E-2</v>
      </c>
    </row>
    <row r="495" spans="1:15" x14ac:dyDescent="0.35">
      <c r="A495" s="70" t="s">
        <v>9912</v>
      </c>
      <c r="B495" s="70" t="s">
        <v>9520</v>
      </c>
      <c r="C495" t="str">
        <f t="shared" si="28"/>
        <v>2808800102600</v>
      </c>
      <c r="D495" s="69" t="s">
        <v>5197</v>
      </c>
      <c r="E495" s="68">
        <v>52</v>
      </c>
      <c r="F495" s="68">
        <v>288</v>
      </c>
      <c r="G495" s="67">
        <v>0.18055555555555555</v>
      </c>
      <c r="H495" s="66"/>
      <c r="I495" s="56">
        <v>48</v>
      </c>
      <c r="J495" s="53">
        <v>282</v>
      </c>
      <c r="K495" s="55">
        <v>0.1702127659574468</v>
      </c>
      <c r="M495" s="65">
        <f t="shared" si="29"/>
        <v>-4</v>
      </c>
      <c r="N495" s="65">
        <f t="shared" si="30"/>
        <v>-6</v>
      </c>
      <c r="O495" s="64">
        <f t="shared" si="31"/>
        <v>-1.0342789598108748E-2</v>
      </c>
    </row>
    <row r="496" spans="1:15" x14ac:dyDescent="0.35">
      <c r="A496" s="70" t="s">
        <v>9911</v>
      </c>
      <c r="B496" s="70" t="s">
        <v>9520</v>
      </c>
      <c r="C496" t="str">
        <f t="shared" si="28"/>
        <v>2808810002600</v>
      </c>
      <c r="D496" s="69" t="s">
        <v>5188</v>
      </c>
      <c r="E496" s="68">
        <v>104</v>
      </c>
      <c r="F496" s="68">
        <v>662</v>
      </c>
      <c r="G496" s="67">
        <v>0.15709969788519637</v>
      </c>
      <c r="H496" s="66"/>
      <c r="I496" s="56">
        <v>96</v>
      </c>
      <c r="J496" s="53">
        <v>648</v>
      </c>
      <c r="K496" s="55">
        <v>0.14814814814814814</v>
      </c>
      <c r="M496" s="65">
        <f t="shared" si="29"/>
        <v>-8</v>
      </c>
      <c r="N496" s="65">
        <f t="shared" si="30"/>
        <v>-14</v>
      </c>
      <c r="O496" s="64">
        <f t="shared" si="31"/>
        <v>-8.9515497370482311E-3</v>
      </c>
    </row>
    <row r="497" spans="1:15" x14ac:dyDescent="0.35">
      <c r="A497" s="70" t="s">
        <v>9910</v>
      </c>
      <c r="B497" s="70" t="s">
        <v>9520</v>
      </c>
      <c r="C497" t="str">
        <f t="shared" si="28"/>
        <v>3000200102200</v>
      </c>
      <c r="D497" s="69" t="s">
        <v>5177</v>
      </c>
      <c r="E497" s="68">
        <v>210</v>
      </c>
      <c r="F497" s="68">
        <v>441</v>
      </c>
      <c r="G497" s="67">
        <v>0.47619047619047616</v>
      </c>
      <c r="H497" s="66"/>
      <c r="I497" s="56">
        <v>188</v>
      </c>
      <c r="J497" s="53">
        <v>422</v>
      </c>
      <c r="K497" s="55">
        <v>0.44549763033175355</v>
      </c>
      <c r="M497" s="65">
        <f t="shared" si="29"/>
        <v>-22</v>
      </c>
      <c r="N497" s="65">
        <f t="shared" si="30"/>
        <v>-19</v>
      </c>
      <c r="O497" s="64">
        <f t="shared" si="31"/>
        <v>-3.0692845858722617E-2</v>
      </c>
    </row>
    <row r="498" spans="1:15" x14ac:dyDescent="0.35">
      <c r="A498" s="70" t="s">
        <v>9909</v>
      </c>
      <c r="B498" s="70" t="s">
        <v>9520</v>
      </c>
      <c r="C498" t="str">
        <f t="shared" si="28"/>
        <v>3000200502600</v>
      </c>
      <c r="D498" s="69" t="s">
        <v>5168</v>
      </c>
      <c r="E498" s="68">
        <v>146</v>
      </c>
      <c r="F498" s="68">
        <v>416</v>
      </c>
      <c r="G498" s="67">
        <v>0.35096153846153844</v>
      </c>
      <c r="H498" s="66"/>
      <c r="I498" s="56">
        <v>120</v>
      </c>
      <c r="J498" s="53">
        <v>399</v>
      </c>
      <c r="K498" s="55">
        <v>0.3007518796992481</v>
      </c>
      <c r="M498" s="65">
        <f t="shared" si="29"/>
        <v>-26</v>
      </c>
      <c r="N498" s="65">
        <f t="shared" si="30"/>
        <v>-17</v>
      </c>
      <c r="O498" s="64">
        <f t="shared" si="31"/>
        <v>-5.0209658762290332E-2</v>
      </c>
    </row>
    <row r="499" spans="1:15" x14ac:dyDescent="0.35">
      <c r="A499" s="70" t="s">
        <v>9908</v>
      </c>
      <c r="B499" s="70" t="s">
        <v>9520</v>
      </c>
      <c r="C499" t="str">
        <f t="shared" si="28"/>
        <v>3003908600300</v>
      </c>
      <c r="D499" s="69" t="s">
        <v>5158</v>
      </c>
      <c r="E499" s="68">
        <v>41</v>
      </c>
      <c r="F499" s="68">
        <v>246</v>
      </c>
      <c r="G499" s="67">
        <v>0.16666666666666666</v>
      </c>
      <c r="H499" s="66"/>
      <c r="I499" s="56">
        <v>36</v>
      </c>
      <c r="J499" s="53">
        <v>247</v>
      </c>
      <c r="K499" s="55">
        <v>0.145748987854251</v>
      </c>
      <c r="M499" s="65">
        <f t="shared" si="29"/>
        <v>-5</v>
      </c>
      <c r="N499" s="65">
        <f t="shared" si="30"/>
        <v>1</v>
      </c>
      <c r="O499" s="64">
        <f t="shared" si="31"/>
        <v>-2.0917678812415658E-2</v>
      </c>
    </row>
    <row r="500" spans="1:15" x14ac:dyDescent="0.35">
      <c r="A500" s="70" t="s">
        <v>9907</v>
      </c>
      <c r="B500" s="70" t="s">
        <v>9520</v>
      </c>
      <c r="C500" t="str">
        <f t="shared" si="28"/>
        <v>3003909500200</v>
      </c>
      <c r="D500" s="69" t="s">
        <v>5149</v>
      </c>
      <c r="E500" s="68">
        <v>534</v>
      </c>
      <c r="F500" s="68">
        <v>1431</v>
      </c>
      <c r="G500" s="67">
        <v>0.37316561844863733</v>
      </c>
      <c r="H500" s="66"/>
      <c r="I500" s="56">
        <v>462</v>
      </c>
      <c r="J500" s="53">
        <v>1432</v>
      </c>
      <c r="K500" s="55">
        <v>0.32262569832402233</v>
      </c>
      <c r="M500" s="65">
        <f t="shared" si="29"/>
        <v>-72</v>
      </c>
      <c r="N500" s="65">
        <f t="shared" si="30"/>
        <v>1</v>
      </c>
      <c r="O500" s="64">
        <f t="shared" si="31"/>
        <v>-5.0539920124615001E-2</v>
      </c>
    </row>
    <row r="501" spans="1:15" x14ac:dyDescent="0.35">
      <c r="A501" s="70" t="s">
        <v>9906</v>
      </c>
      <c r="B501" s="70" t="s">
        <v>9520</v>
      </c>
      <c r="C501" t="str">
        <f t="shared" si="28"/>
        <v>3003913000400</v>
      </c>
      <c r="D501" s="69" t="s">
        <v>5141</v>
      </c>
      <c r="E501" s="68">
        <v>63</v>
      </c>
      <c r="F501" s="68">
        <v>294</v>
      </c>
      <c r="G501" s="67">
        <v>0.21428571428571427</v>
      </c>
      <c r="H501" s="66"/>
      <c r="I501" s="56">
        <v>53</v>
      </c>
      <c r="J501" s="53">
        <v>294</v>
      </c>
      <c r="K501" s="55">
        <v>0.18027210884353742</v>
      </c>
      <c r="M501" s="65">
        <f t="shared" si="29"/>
        <v>-10</v>
      </c>
      <c r="N501" s="65">
        <f t="shared" si="30"/>
        <v>0</v>
      </c>
      <c r="O501" s="64">
        <f t="shared" si="31"/>
        <v>-3.4013605442176853E-2</v>
      </c>
    </row>
    <row r="502" spans="1:15" x14ac:dyDescent="0.35">
      <c r="A502" s="70" t="s">
        <v>9905</v>
      </c>
      <c r="B502" s="70" t="s">
        <v>9520</v>
      </c>
      <c r="C502" t="str">
        <f t="shared" si="28"/>
        <v>3003914000400</v>
      </c>
      <c r="D502" s="69" t="s">
        <v>5133</v>
      </c>
      <c r="E502" s="68">
        <v>118</v>
      </c>
      <c r="F502" s="68">
        <v>637</v>
      </c>
      <c r="G502" s="67">
        <v>0.18524332810047095</v>
      </c>
      <c r="H502" s="66"/>
      <c r="I502" s="56">
        <v>99</v>
      </c>
      <c r="J502" s="53">
        <v>641</v>
      </c>
      <c r="K502" s="55">
        <v>0.1544461778471139</v>
      </c>
      <c r="M502" s="65">
        <f t="shared" si="29"/>
        <v>-19</v>
      </c>
      <c r="N502" s="65">
        <f t="shared" si="30"/>
        <v>4</v>
      </c>
      <c r="O502" s="64">
        <f t="shared" si="31"/>
        <v>-3.0797150253357053E-2</v>
      </c>
    </row>
    <row r="503" spans="1:15" x14ac:dyDescent="0.35">
      <c r="A503" s="70" t="s">
        <v>9904</v>
      </c>
      <c r="B503" s="70" t="s">
        <v>9520</v>
      </c>
      <c r="C503" t="str">
        <f t="shared" si="28"/>
        <v>3003916501600</v>
      </c>
      <c r="D503" s="69" t="s">
        <v>5125</v>
      </c>
      <c r="E503" s="68">
        <v>370</v>
      </c>
      <c r="F503" s="68">
        <v>1179</v>
      </c>
      <c r="G503" s="67">
        <v>0.3138252756573367</v>
      </c>
      <c r="H503" s="66"/>
      <c r="I503" s="56">
        <v>280</v>
      </c>
      <c r="J503" s="53">
        <v>1181</v>
      </c>
      <c r="K503" s="55">
        <v>0.23708721422523285</v>
      </c>
      <c r="M503" s="65">
        <f t="shared" si="29"/>
        <v>-90</v>
      </c>
      <c r="N503" s="65">
        <f t="shared" si="30"/>
        <v>2</v>
      </c>
      <c r="O503" s="64">
        <f t="shared" si="31"/>
        <v>-7.6738061432103849E-2</v>
      </c>
    </row>
    <row r="504" spans="1:15" x14ac:dyDescent="0.35">
      <c r="A504" s="70" t="s">
        <v>9903</v>
      </c>
      <c r="B504" s="70" t="s">
        <v>9520</v>
      </c>
      <c r="C504" t="str">
        <f t="shared" si="28"/>
        <v>3003917602600</v>
      </c>
      <c r="D504" s="69" t="s">
        <v>5116</v>
      </c>
      <c r="E504" s="68">
        <v>224</v>
      </c>
      <c r="F504" s="68">
        <v>1119</v>
      </c>
      <c r="G504" s="67">
        <v>0.20017873100983022</v>
      </c>
      <c r="H504" s="66"/>
      <c r="I504" s="56">
        <v>184</v>
      </c>
      <c r="J504" s="53">
        <v>1116</v>
      </c>
      <c r="K504" s="55">
        <v>0.16487455197132617</v>
      </c>
      <c r="M504" s="65">
        <f t="shared" si="29"/>
        <v>-40</v>
      </c>
      <c r="N504" s="65">
        <f t="shared" si="30"/>
        <v>-3</v>
      </c>
      <c r="O504" s="64">
        <f t="shared" si="31"/>
        <v>-3.5304179038504052E-2</v>
      </c>
    </row>
    <row r="505" spans="1:15" x14ac:dyDescent="0.35">
      <c r="A505" s="70" t="s">
        <v>9902</v>
      </c>
      <c r="B505" s="70" t="s">
        <v>9520</v>
      </c>
      <c r="C505" t="str">
        <f t="shared" si="28"/>
        <v>3003918602600</v>
      </c>
      <c r="D505" s="69" t="s">
        <v>5106</v>
      </c>
      <c r="E505" s="68">
        <v>628</v>
      </c>
      <c r="F505" s="68">
        <v>2335</v>
      </c>
      <c r="G505" s="67">
        <v>0.26895074946466807</v>
      </c>
      <c r="H505" s="66"/>
      <c r="I505" s="56">
        <v>512</v>
      </c>
      <c r="J505" s="53">
        <v>2338</v>
      </c>
      <c r="K505" s="55">
        <v>0.21899059024807527</v>
      </c>
      <c r="M505" s="65">
        <f t="shared" si="29"/>
        <v>-116</v>
      </c>
      <c r="N505" s="65">
        <f t="shared" si="30"/>
        <v>3</v>
      </c>
      <c r="O505" s="64">
        <f t="shared" si="31"/>
        <v>-4.9960159216592803E-2</v>
      </c>
    </row>
    <row r="506" spans="1:15" x14ac:dyDescent="0.35">
      <c r="A506" s="70" t="s">
        <v>9901</v>
      </c>
      <c r="B506" s="70" t="s">
        <v>9520</v>
      </c>
      <c r="C506" t="str">
        <f t="shared" si="28"/>
        <v>3003919602600</v>
      </c>
      <c r="D506" s="69" t="s">
        <v>5097</v>
      </c>
      <c r="E506" s="68">
        <v>109</v>
      </c>
      <c r="F506" s="68">
        <v>518</v>
      </c>
      <c r="G506" s="67">
        <v>0.21042471042471042</v>
      </c>
      <c r="H506" s="66"/>
      <c r="I506" s="56">
        <v>73</v>
      </c>
      <c r="J506" s="53">
        <v>519</v>
      </c>
      <c r="K506" s="55">
        <v>0.14065510597302505</v>
      </c>
      <c r="M506" s="65">
        <f t="shared" si="29"/>
        <v>-36</v>
      </c>
      <c r="N506" s="65">
        <f t="shared" si="30"/>
        <v>1</v>
      </c>
      <c r="O506" s="64">
        <f t="shared" si="31"/>
        <v>-6.9769604451685369E-2</v>
      </c>
    </row>
    <row r="507" spans="1:15" x14ac:dyDescent="0.35">
      <c r="A507" s="70" t="s">
        <v>9900</v>
      </c>
      <c r="B507" s="70" t="s">
        <v>9520</v>
      </c>
      <c r="C507" t="str">
        <f t="shared" si="28"/>
        <v>3007300500200</v>
      </c>
      <c r="D507" s="69" t="s">
        <v>5086</v>
      </c>
      <c r="E507" s="68">
        <v>19</v>
      </c>
      <c r="F507" s="68">
        <v>116</v>
      </c>
      <c r="G507" s="67">
        <v>0.16379310344827586</v>
      </c>
      <c r="H507" s="66"/>
      <c r="I507" s="56">
        <v>16</v>
      </c>
      <c r="J507" s="53">
        <v>115</v>
      </c>
      <c r="K507" s="55">
        <v>0.1391304347826087</v>
      </c>
      <c r="M507" s="65">
        <f t="shared" si="29"/>
        <v>-3</v>
      </c>
      <c r="N507" s="65">
        <f t="shared" si="30"/>
        <v>-1</v>
      </c>
      <c r="O507" s="64">
        <f t="shared" si="31"/>
        <v>-2.4662668665667159E-2</v>
      </c>
    </row>
    <row r="508" spans="1:15" x14ac:dyDescent="0.35">
      <c r="A508" s="70" t="s">
        <v>9899</v>
      </c>
      <c r="B508" s="70" t="s">
        <v>9520</v>
      </c>
      <c r="C508" t="str">
        <f t="shared" si="28"/>
        <v>3007305000200</v>
      </c>
      <c r="D508" s="69" t="s">
        <v>5076</v>
      </c>
      <c r="E508" s="68">
        <v>123</v>
      </c>
      <c r="F508" s="68">
        <v>615</v>
      </c>
      <c r="G508" s="67">
        <v>0.2</v>
      </c>
      <c r="H508" s="66"/>
      <c r="I508" s="56">
        <v>102</v>
      </c>
      <c r="J508" s="53">
        <v>613</v>
      </c>
      <c r="K508" s="55">
        <v>0.16639477977161501</v>
      </c>
      <c r="M508" s="65">
        <f t="shared" si="29"/>
        <v>-21</v>
      </c>
      <c r="N508" s="65">
        <f t="shared" si="30"/>
        <v>-2</v>
      </c>
      <c r="O508" s="64">
        <f t="shared" si="31"/>
        <v>-3.3605220228384997E-2</v>
      </c>
    </row>
    <row r="509" spans="1:15" x14ac:dyDescent="0.35">
      <c r="A509" s="70" t="s">
        <v>9898</v>
      </c>
      <c r="B509" s="70" t="s">
        <v>9520</v>
      </c>
      <c r="C509" t="str">
        <f t="shared" si="28"/>
        <v>3007310101600</v>
      </c>
      <c r="D509" s="69" t="s">
        <v>5068</v>
      </c>
      <c r="E509" s="68">
        <v>49</v>
      </c>
      <c r="F509" s="68">
        <v>431</v>
      </c>
      <c r="G509" s="67">
        <v>0.1136890951276102</v>
      </c>
      <c r="H509" s="66"/>
      <c r="I509" s="56">
        <v>42</v>
      </c>
      <c r="J509" s="53">
        <v>432</v>
      </c>
      <c r="K509" s="55">
        <v>9.7222222222222224E-2</v>
      </c>
      <c r="M509" s="65">
        <f t="shared" si="29"/>
        <v>-7</v>
      </c>
      <c r="N509" s="65">
        <f t="shared" si="30"/>
        <v>1</v>
      </c>
      <c r="O509" s="64">
        <f t="shared" si="31"/>
        <v>-1.646687290538798E-2</v>
      </c>
    </row>
    <row r="510" spans="1:15" x14ac:dyDescent="0.35">
      <c r="A510" s="70" t="s">
        <v>9897</v>
      </c>
      <c r="B510" s="70" t="s">
        <v>9520</v>
      </c>
      <c r="C510" t="str">
        <f t="shared" si="28"/>
        <v>3007320400400</v>
      </c>
      <c r="D510" s="69" t="s">
        <v>5060</v>
      </c>
      <c r="E510" s="68">
        <v>20</v>
      </c>
      <c r="F510" s="68">
        <v>172</v>
      </c>
      <c r="G510" s="67">
        <v>0.11627906976744186</v>
      </c>
      <c r="H510" s="66"/>
      <c r="I510" s="56">
        <v>12</v>
      </c>
      <c r="J510" s="53">
        <v>172</v>
      </c>
      <c r="K510" s="55">
        <v>6.9767441860465115E-2</v>
      </c>
      <c r="M510" s="65">
        <f t="shared" si="29"/>
        <v>-8</v>
      </c>
      <c r="N510" s="65">
        <f t="shared" si="30"/>
        <v>0</v>
      </c>
      <c r="O510" s="64">
        <f t="shared" si="31"/>
        <v>-4.6511627906976744E-2</v>
      </c>
    </row>
    <row r="511" spans="1:15" x14ac:dyDescent="0.35">
      <c r="A511" s="70" t="s">
        <v>9896</v>
      </c>
      <c r="B511" s="70" t="s">
        <v>9520</v>
      </c>
      <c r="C511" t="str">
        <f t="shared" si="28"/>
        <v>3007330002600</v>
      </c>
      <c r="D511" s="69" t="s">
        <v>5051</v>
      </c>
      <c r="E511" s="68">
        <v>353</v>
      </c>
      <c r="F511" s="68">
        <v>1414</v>
      </c>
      <c r="G511" s="67">
        <v>0.24964639321074963</v>
      </c>
      <c r="H511" s="66"/>
      <c r="I511" s="56">
        <v>264</v>
      </c>
      <c r="J511" s="53">
        <v>1406</v>
      </c>
      <c r="K511" s="55">
        <v>0.18776671408250356</v>
      </c>
      <c r="M511" s="65">
        <f t="shared" si="29"/>
        <v>-89</v>
      </c>
      <c r="N511" s="65">
        <f t="shared" si="30"/>
        <v>-8</v>
      </c>
      <c r="O511" s="64">
        <f t="shared" si="31"/>
        <v>-6.1879679128246073E-2</v>
      </c>
    </row>
    <row r="512" spans="1:15" x14ac:dyDescent="0.35">
      <c r="A512" s="70" t="s">
        <v>9895</v>
      </c>
      <c r="B512" s="70" t="s">
        <v>9520</v>
      </c>
      <c r="C512" t="str">
        <f t="shared" si="28"/>
        <v>3007710002600</v>
      </c>
      <c r="D512" s="69" t="s">
        <v>5041</v>
      </c>
      <c r="E512" s="68">
        <v>116</v>
      </c>
      <c r="F512" s="68">
        <v>361</v>
      </c>
      <c r="G512" s="67">
        <v>0.32132963988919666</v>
      </c>
      <c r="H512" s="66"/>
      <c r="I512" s="56">
        <v>98</v>
      </c>
      <c r="J512" s="53">
        <v>353</v>
      </c>
      <c r="K512" s="55">
        <v>0.27762039660056659</v>
      </c>
      <c r="M512" s="65">
        <f t="shared" si="29"/>
        <v>-18</v>
      </c>
      <c r="N512" s="65">
        <f t="shared" si="30"/>
        <v>-8</v>
      </c>
      <c r="O512" s="64">
        <f t="shared" si="31"/>
        <v>-4.3709243288630073E-2</v>
      </c>
    </row>
    <row r="513" spans="1:15" x14ac:dyDescent="0.35">
      <c r="A513" s="70" t="s">
        <v>9894</v>
      </c>
      <c r="B513" s="70" t="s">
        <v>9520</v>
      </c>
      <c r="C513" t="str">
        <f t="shared" ref="C513:C575" si="32">CONCATENATE(A513,B513)</f>
        <v>3007710102600</v>
      </c>
      <c r="D513" s="69" t="s">
        <v>5032</v>
      </c>
      <c r="E513" s="68">
        <v>167</v>
      </c>
      <c r="F513" s="68">
        <v>495</v>
      </c>
      <c r="G513" s="67">
        <v>0.33737373737373738</v>
      </c>
      <c r="H513" s="66"/>
      <c r="I513" s="56">
        <v>172</v>
      </c>
      <c r="J513" s="53">
        <v>485</v>
      </c>
      <c r="K513" s="55">
        <v>0.35463917525773198</v>
      </c>
      <c r="M513" s="65">
        <f t="shared" ref="M513:M575" si="33">I513-E513</f>
        <v>5</v>
      </c>
      <c r="N513" s="65">
        <f t="shared" ref="N513:N575" si="34">J513-F513</f>
        <v>-10</v>
      </c>
      <c r="O513" s="64">
        <f t="shared" ref="O513:O575" si="35">K513-G513</f>
        <v>1.7265437883994594E-2</v>
      </c>
    </row>
    <row r="514" spans="1:15" x14ac:dyDescent="0.35">
      <c r="A514" s="70" t="s">
        <v>9893</v>
      </c>
      <c r="B514" s="70" t="s">
        <v>9520</v>
      </c>
      <c r="C514" t="str">
        <f t="shared" si="32"/>
        <v>3009101600400</v>
      </c>
      <c r="D514" s="69" t="s">
        <v>5022</v>
      </c>
      <c r="E514" s="68">
        <v>15</v>
      </c>
      <c r="F514" s="68">
        <v>118</v>
      </c>
      <c r="G514" s="67">
        <v>0.1271186440677966</v>
      </c>
      <c r="H514" s="66"/>
      <c r="I514" s="56">
        <v>15</v>
      </c>
      <c r="J514" s="53">
        <v>117</v>
      </c>
      <c r="K514" s="55">
        <v>0.12820512820512819</v>
      </c>
      <c r="M514" s="65">
        <f t="shared" si="33"/>
        <v>0</v>
      </c>
      <c r="N514" s="65">
        <f t="shared" si="34"/>
        <v>-1</v>
      </c>
      <c r="O514" s="64">
        <f t="shared" si="35"/>
        <v>1.0864841373315892E-3</v>
      </c>
    </row>
    <row r="515" spans="1:15" x14ac:dyDescent="0.35">
      <c r="A515" s="70" t="s">
        <v>9892</v>
      </c>
      <c r="B515" s="70" t="s">
        <v>9520</v>
      </c>
      <c r="C515" t="str">
        <f t="shared" si="32"/>
        <v>3009101702200</v>
      </c>
      <c r="D515" s="69" t="s">
        <v>5014</v>
      </c>
      <c r="E515" s="68">
        <v>101</v>
      </c>
      <c r="F515" s="68">
        <v>559</v>
      </c>
      <c r="G515" s="67">
        <v>0.18067978533094811</v>
      </c>
      <c r="H515" s="66"/>
      <c r="I515" s="56">
        <v>105</v>
      </c>
      <c r="J515" s="53">
        <v>552</v>
      </c>
      <c r="K515" s="55">
        <v>0.19021739130434784</v>
      </c>
      <c r="M515" s="65">
        <f t="shared" si="33"/>
        <v>4</v>
      </c>
      <c r="N515" s="65">
        <f t="shared" si="34"/>
        <v>-7</v>
      </c>
      <c r="O515" s="64">
        <f t="shared" si="35"/>
        <v>9.5376059733997265E-3</v>
      </c>
    </row>
    <row r="516" spans="1:15" x14ac:dyDescent="0.35">
      <c r="A516" s="70" t="s">
        <v>9891</v>
      </c>
      <c r="B516" s="70" t="s">
        <v>9520</v>
      </c>
      <c r="C516" t="str">
        <f t="shared" si="32"/>
        <v>3009103700400</v>
      </c>
      <c r="D516" s="69" t="s">
        <v>5005</v>
      </c>
      <c r="E516" s="68">
        <v>206</v>
      </c>
      <c r="F516" s="68">
        <v>658</v>
      </c>
      <c r="G516" s="67">
        <v>0.31306990881458968</v>
      </c>
      <c r="H516" s="66"/>
      <c r="I516" s="56">
        <v>156</v>
      </c>
      <c r="J516" s="53">
        <v>649</v>
      </c>
      <c r="K516" s="55">
        <v>0.24036979969183359</v>
      </c>
      <c r="M516" s="65">
        <f t="shared" si="33"/>
        <v>-50</v>
      </c>
      <c r="N516" s="65">
        <f t="shared" si="34"/>
        <v>-9</v>
      </c>
      <c r="O516" s="64">
        <f t="shared" si="35"/>
        <v>-7.2700109122756096E-2</v>
      </c>
    </row>
    <row r="517" spans="1:15" x14ac:dyDescent="0.35">
      <c r="A517" s="70" t="s">
        <v>9890</v>
      </c>
      <c r="B517" s="70" t="s">
        <v>9520</v>
      </c>
      <c r="C517" t="str">
        <f t="shared" si="32"/>
        <v>3009104300400</v>
      </c>
      <c r="D517" s="69" t="s">
        <v>4997</v>
      </c>
      <c r="E517" s="68">
        <v>75</v>
      </c>
      <c r="F517" s="68">
        <v>339</v>
      </c>
      <c r="G517" s="67">
        <v>0.22123893805309736</v>
      </c>
      <c r="H517" s="66"/>
      <c r="I517" s="56">
        <v>67</v>
      </c>
      <c r="J517" s="53">
        <v>335</v>
      </c>
      <c r="K517" s="55">
        <v>0.2</v>
      </c>
      <c r="M517" s="65">
        <f t="shared" si="33"/>
        <v>-8</v>
      </c>
      <c r="N517" s="65">
        <f t="shared" si="34"/>
        <v>-4</v>
      </c>
      <c r="O517" s="64">
        <f t="shared" si="35"/>
        <v>-2.1238938053097345E-2</v>
      </c>
    </row>
    <row r="518" spans="1:15" x14ac:dyDescent="0.35">
      <c r="A518" s="70" t="s">
        <v>9889</v>
      </c>
      <c r="B518" s="70" t="s">
        <v>9520</v>
      </c>
      <c r="C518" t="str">
        <f t="shared" si="32"/>
        <v>3009106602200</v>
      </c>
      <c r="D518" s="69" t="s">
        <v>4988</v>
      </c>
      <c r="E518" s="68">
        <v>65</v>
      </c>
      <c r="F518" s="68">
        <v>300</v>
      </c>
      <c r="G518" s="67">
        <v>0.21666666666666667</v>
      </c>
      <c r="H518" s="66"/>
      <c r="I518" s="56">
        <v>56</v>
      </c>
      <c r="J518" s="53">
        <v>297</v>
      </c>
      <c r="K518" s="55">
        <v>0.18855218855218855</v>
      </c>
      <c r="M518" s="65">
        <f t="shared" si="33"/>
        <v>-9</v>
      </c>
      <c r="N518" s="65">
        <f t="shared" si="34"/>
        <v>-3</v>
      </c>
      <c r="O518" s="64">
        <f t="shared" si="35"/>
        <v>-2.811447811447812E-2</v>
      </c>
    </row>
    <row r="519" spans="1:15" x14ac:dyDescent="0.35">
      <c r="A519" s="70" t="s">
        <v>9888</v>
      </c>
      <c r="B519" s="70" t="s">
        <v>9520</v>
      </c>
      <c r="C519" t="str">
        <f t="shared" si="32"/>
        <v>3009108101600</v>
      </c>
      <c r="D519" s="69" t="s">
        <v>4979</v>
      </c>
      <c r="E519" s="68">
        <v>109</v>
      </c>
      <c r="F519" s="68">
        <v>515</v>
      </c>
      <c r="G519" s="67">
        <v>0.21165048543689322</v>
      </c>
      <c r="H519" s="66"/>
      <c r="I519" s="56">
        <v>81</v>
      </c>
      <c r="J519" s="53">
        <v>509</v>
      </c>
      <c r="K519" s="55">
        <v>0.15913555992141454</v>
      </c>
      <c r="M519" s="65">
        <f t="shared" si="33"/>
        <v>-28</v>
      </c>
      <c r="N519" s="65">
        <f t="shared" si="34"/>
        <v>-6</v>
      </c>
      <c r="O519" s="64">
        <f t="shared" si="35"/>
        <v>-5.2514925515478678E-2</v>
      </c>
    </row>
    <row r="520" spans="1:15" x14ac:dyDescent="0.35">
      <c r="A520" s="70" t="s">
        <v>9887</v>
      </c>
      <c r="B520" s="70" t="s">
        <v>9520</v>
      </c>
      <c r="C520" t="str">
        <f t="shared" si="32"/>
        <v>3009108402600</v>
      </c>
      <c r="D520" s="69" t="s">
        <v>4970</v>
      </c>
      <c r="E520" s="68">
        <v>122</v>
      </c>
      <c r="F520" s="68">
        <v>403</v>
      </c>
      <c r="G520" s="67">
        <v>0.30272952853598017</v>
      </c>
      <c r="H520" s="66"/>
      <c r="I520" s="56">
        <v>101</v>
      </c>
      <c r="J520" s="53">
        <v>396</v>
      </c>
      <c r="K520" s="55">
        <v>0.25505050505050503</v>
      </c>
      <c r="M520" s="65">
        <f t="shared" si="33"/>
        <v>-21</v>
      </c>
      <c r="N520" s="65">
        <f t="shared" si="34"/>
        <v>-7</v>
      </c>
      <c r="O520" s="64">
        <f t="shared" si="35"/>
        <v>-4.7679023485475147E-2</v>
      </c>
    </row>
    <row r="521" spans="1:15" x14ac:dyDescent="0.35">
      <c r="A521" s="70" t="s">
        <v>9886</v>
      </c>
      <c r="B521" s="70" t="s">
        <v>9520</v>
      </c>
      <c r="C521" t="str">
        <f t="shared" si="32"/>
        <v>3104504602200</v>
      </c>
      <c r="D521" s="69" t="s">
        <v>4959</v>
      </c>
      <c r="E521" s="68">
        <v>4525</v>
      </c>
      <c r="F521" s="68">
        <v>41288</v>
      </c>
      <c r="G521" s="67">
        <v>0.10959600852547956</v>
      </c>
      <c r="H521" s="66"/>
      <c r="I521" s="56">
        <v>4348</v>
      </c>
      <c r="J521" s="53">
        <v>40336</v>
      </c>
      <c r="K521" s="55">
        <v>0.10779370895944516</v>
      </c>
      <c r="M521" s="65">
        <f t="shared" si="33"/>
        <v>-177</v>
      </c>
      <c r="N521" s="65">
        <f t="shared" si="34"/>
        <v>-952</v>
      </c>
      <c r="O521" s="64">
        <f t="shared" si="35"/>
        <v>-1.8022995660343932E-3</v>
      </c>
    </row>
    <row r="522" spans="1:15" x14ac:dyDescent="0.35">
      <c r="A522" s="70" t="s">
        <v>9885</v>
      </c>
      <c r="B522" s="70" t="s">
        <v>9520</v>
      </c>
      <c r="C522" t="str">
        <f t="shared" si="32"/>
        <v>3104510102200</v>
      </c>
      <c r="D522" s="69" t="s">
        <v>4945</v>
      </c>
      <c r="E522" s="68">
        <v>261</v>
      </c>
      <c r="F522" s="68">
        <v>6763</v>
      </c>
      <c r="G522" s="67">
        <v>3.8592340677214253E-2</v>
      </c>
      <c r="H522" s="66"/>
      <c r="I522" s="56">
        <v>304</v>
      </c>
      <c r="J522" s="53">
        <v>6624</v>
      </c>
      <c r="K522" s="55">
        <v>4.5893719806763288E-2</v>
      </c>
      <c r="M522" s="65">
        <f t="shared" si="33"/>
        <v>43</v>
      </c>
      <c r="N522" s="65">
        <f t="shared" si="34"/>
        <v>-139</v>
      </c>
      <c r="O522" s="64">
        <f t="shared" si="35"/>
        <v>7.3013791295490349E-3</v>
      </c>
    </row>
    <row r="523" spans="1:15" x14ac:dyDescent="0.35">
      <c r="A523" s="70" t="s">
        <v>9884</v>
      </c>
      <c r="B523" s="70" t="s">
        <v>9520</v>
      </c>
      <c r="C523" t="str">
        <f t="shared" si="32"/>
        <v>3104512902200</v>
      </c>
      <c r="D523" s="69" t="s">
        <v>4936</v>
      </c>
      <c r="E523" s="68">
        <v>1737</v>
      </c>
      <c r="F523" s="68">
        <v>13934</v>
      </c>
      <c r="G523" s="67">
        <v>0.12465910721975025</v>
      </c>
      <c r="H523" s="66"/>
      <c r="I523" s="56">
        <v>1827</v>
      </c>
      <c r="J523" s="53">
        <v>13649</v>
      </c>
      <c r="K523" s="55">
        <v>0.13385596014360027</v>
      </c>
      <c r="M523" s="65">
        <f t="shared" si="33"/>
        <v>90</v>
      </c>
      <c r="N523" s="65">
        <f t="shared" si="34"/>
        <v>-285</v>
      </c>
      <c r="O523" s="64">
        <f t="shared" si="35"/>
        <v>9.1968529238500157E-3</v>
      </c>
    </row>
    <row r="524" spans="1:15" x14ac:dyDescent="0.35">
      <c r="A524" s="70" t="s">
        <v>9883</v>
      </c>
      <c r="B524" s="70" t="s">
        <v>9520</v>
      </c>
      <c r="C524" t="str">
        <f t="shared" si="32"/>
        <v>3104513102200</v>
      </c>
      <c r="D524" s="69" t="s">
        <v>4928</v>
      </c>
      <c r="E524" s="68">
        <v>3126</v>
      </c>
      <c r="F524" s="68">
        <v>18248</v>
      </c>
      <c r="G524" s="67">
        <v>0.17130644454186761</v>
      </c>
      <c r="H524" s="66"/>
      <c r="I524" s="56">
        <v>3273</v>
      </c>
      <c r="J524" s="53">
        <v>17877</v>
      </c>
      <c r="K524" s="55">
        <v>0.18308441013592885</v>
      </c>
      <c r="M524" s="65">
        <f t="shared" si="33"/>
        <v>147</v>
      </c>
      <c r="N524" s="65">
        <f t="shared" si="34"/>
        <v>-371</v>
      </c>
      <c r="O524" s="64">
        <f t="shared" si="35"/>
        <v>1.1777965594061246E-2</v>
      </c>
    </row>
    <row r="525" spans="1:15" x14ac:dyDescent="0.35">
      <c r="A525" s="70" t="s">
        <v>9882</v>
      </c>
      <c r="B525" s="70" t="s">
        <v>9520</v>
      </c>
      <c r="C525" t="str">
        <f t="shared" si="32"/>
        <v>3104530002600</v>
      </c>
      <c r="D525" s="69" t="s">
        <v>4919</v>
      </c>
      <c r="E525" s="68">
        <v>1656</v>
      </c>
      <c r="F525" s="68">
        <v>20675</v>
      </c>
      <c r="G525" s="67">
        <v>8.0096735187424425E-2</v>
      </c>
      <c r="H525" s="66"/>
      <c r="I525" s="56">
        <v>1723</v>
      </c>
      <c r="J525" s="53">
        <v>20250</v>
      </c>
      <c r="K525" s="55">
        <v>8.5086419753086423E-2</v>
      </c>
      <c r="M525" s="65">
        <f t="shared" si="33"/>
        <v>67</v>
      </c>
      <c r="N525" s="65">
        <f t="shared" si="34"/>
        <v>-425</v>
      </c>
      <c r="O525" s="64">
        <f t="shared" si="35"/>
        <v>4.9896845656619976E-3</v>
      </c>
    </row>
    <row r="526" spans="1:15" x14ac:dyDescent="0.35">
      <c r="A526" s="70" t="s">
        <v>9881</v>
      </c>
      <c r="B526" s="70" t="s">
        <v>9520</v>
      </c>
      <c r="C526" t="str">
        <f t="shared" si="32"/>
        <v>3104530102600</v>
      </c>
      <c r="D526" s="69" t="s">
        <v>4911</v>
      </c>
      <c r="E526" s="68">
        <v>198</v>
      </c>
      <c r="F526" s="68">
        <v>3582</v>
      </c>
      <c r="G526" s="67">
        <v>5.5276381909547742E-2</v>
      </c>
      <c r="H526" s="66"/>
      <c r="I526" s="56">
        <v>165</v>
      </c>
      <c r="J526" s="53">
        <v>3508</v>
      </c>
      <c r="K526" s="55">
        <v>4.7035347776510833E-2</v>
      </c>
      <c r="M526" s="65">
        <f t="shared" si="33"/>
        <v>-33</v>
      </c>
      <c r="N526" s="65">
        <f t="shared" si="34"/>
        <v>-74</v>
      </c>
      <c r="O526" s="64">
        <f t="shared" si="35"/>
        <v>-8.2410341330369091E-3</v>
      </c>
    </row>
    <row r="527" spans="1:15" x14ac:dyDescent="0.35">
      <c r="A527" s="70" t="s">
        <v>9880</v>
      </c>
      <c r="B527" s="70" t="s">
        <v>9520</v>
      </c>
      <c r="C527" t="str">
        <f t="shared" si="32"/>
        <v>3104530202600</v>
      </c>
      <c r="D527" s="69" t="s">
        <v>4902</v>
      </c>
      <c r="E527" s="68">
        <v>152</v>
      </c>
      <c r="F527" s="68">
        <v>4997</v>
      </c>
      <c r="G527" s="67">
        <v>3.0418250950570342E-2</v>
      </c>
      <c r="H527" s="66"/>
      <c r="I527" s="56">
        <v>159</v>
      </c>
      <c r="J527" s="53">
        <v>4897</v>
      </c>
      <c r="K527" s="55">
        <v>3.2468858484786603E-2</v>
      </c>
      <c r="M527" s="65">
        <f t="shared" si="33"/>
        <v>7</v>
      </c>
      <c r="N527" s="65">
        <f t="shared" si="34"/>
        <v>-100</v>
      </c>
      <c r="O527" s="64">
        <f t="shared" si="35"/>
        <v>2.0506075342162609E-3</v>
      </c>
    </row>
    <row r="528" spans="1:15" x14ac:dyDescent="0.35">
      <c r="A528" s="70" t="s">
        <v>9879</v>
      </c>
      <c r="B528" s="70" t="s">
        <v>9520</v>
      </c>
      <c r="C528" t="str">
        <f t="shared" si="32"/>
        <v>3104530302600</v>
      </c>
      <c r="D528" s="69" t="s">
        <v>4892</v>
      </c>
      <c r="E528" s="68">
        <v>488</v>
      </c>
      <c r="F528" s="68">
        <v>14450</v>
      </c>
      <c r="G528" s="67">
        <v>3.3771626297577857E-2</v>
      </c>
      <c r="H528" s="66"/>
      <c r="I528" s="56">
        <v>546</v>
      </c>
      <c r="J528" s="53">
        <v>14241</v>
      </c>
      <c r="K528" s="55">
        <v>3.8340004213187277E-2</v>
      </c>
      <c r="M528" s="65">
        <f t="shared" si="33"/>
        <v>58</v>
      </c>
      <c r="N528" s="65">
        <f t="shared" si="34"/>
        <v>-209</v>
      </c>
      <c r="O528" s="64">
        <f t="shared" si="35"/>
        <v>4.5683779156094201E-3</v>
      </c>
    </row>
    <row r="529" spans="1:15" x14ac:dyDescent="0.35">
      <c r="A529" s="70" t="s">
        <v>9878</v>
      </c>
      <c r="B529" s="70" t="s">
        <v>9520</v>
      </c>
      <c r="C529" t="str">
        <f t="shared" si="32"/>
        <v>3104530402600</v>
      </c>
      <c r="D529" s="69" t="s">
        <v>4881</v>
      </c>
      <c r="E529" s="68">
        <v>245</v>
      </c>
      <c r="F529" s="68">
        <v>6323</v>
      </c>
      <c r="G529" s="67">
        <v>3.8747430017396806E-2</v>
      </c>
      <c r="H529" s="66"/>
      <c r="I529" s="56">
        <v>209</v>
      </c>
      <c r="J529" s="53">
        <v>6194</v>
      </c>
      <c r="K529" s="55">
        <v>3.3742331288343558E-2</v>
      </c>
      <c r="M529" s="65">
        <f t="shared" si="33"/>
        <v>-36</v>
      </c>
      <c r="N529" s="65">
        <f t="shared" si="34"/>
        <v>-129</v>
      </c>
      <c r="O529" s="64">
        <f t="shared" si="35"/>
        <v>-5.0050987290532478E-3</v>
      </c>
    </row>
    <row r="530" spans="1:15" x14ac:dyDescent="0.35">
      <c r="A530" s="70" t="s">
        <v>9877</v>
      </c>
      <c r="B530" s="70" t="s">
        <v>9520</v>
      </c>
      <c r="C530" t="str">
        <f t="shared" si="32"/>
        <v>3203800302600</v>
      </c>
      <c r="D530" s="69" t="s">
        <v>4870</v>
      </c>
      <c r="E530" s="68">
        <v>52</v>
      </c>
      <c r="F530" s="68">
        <v>360</v>
      </c>
      <c r="G530" s="67">
        <v>0.14444444444444443</v>
      </c>
      <c r="H530" s="66"/>
      <c r="I530" s="56">
        <v>49</v>
      </c>
      <c r="J530" s="53">
        <v>353</v>
      </c>
      <c r="K530" s="55">
        <v>0.13881019830028329</v>
      </c>
      <c r="M530" s="65">
        <f t="shared" si="33"/>
        <v>-3</v>
      </c>
      <c r="N530" s="65">
        <f t="shared" si="34"/>
        <v>-7</v>
      </c>
      <c r="O530" s="64">
        <f t="shared" si="35"/>
        <v>-5.6342461441611369E-3</v>
      </c>
    </row>
    <row r="531" spans="1:15" x14ac:dyDescent="0.35">
      <c r="A531" s="70" t="s">
        <v>9876</v>
      </c>
      <c r="B531" s="70" t="s">
        <v>9520</v>
      </c>
      <c r="C531" t="str">
        <f t="shared" si="32"/>
        <v>3203800402600</v>
      </c>
      <c r="D531" s="69" t="s">
        <v>4860</v>
      </c>
      <c r="E531" s="68">
        <v>124</v>
      </c>
      <c r="F531" s="68">
        <v>1008</v>
      </c>
      <c r="G531" s="67">
        <v>0.12301587301587301</v>
      </c>
      <c r="H531" s="66"/>
      <c r="I531" s="56">
        <v>139</v>
      </c>
      <c r="J531" s="53">
        <v>989</v>
      </c>
      <c r="K531" s="55">
        <v>0.14054600606673406</v>
      </c>
      <c r="M531" s="65">
        <f t="shared" si="33"/>
        <v>15</v>
      </c>
      <c r="N531" s="65">
        <f t="shared" si="34"/>
        <v>-19</v>
      </c>
      <c r="O531" s="64">
        <f t="shared" si="35"/>
        <v>1.7530133050861055E-2</v>
      </c>
    </row>
    <row r="532" spans="1:15" x14ac:dyDescent="0.35">
      <c r="A532" s="70" t="s">
        <v>9875</v>
      </c>
      <c r="B532" s="70" t="s">
        <v>9520</v>
      </c>
      <c r="C532" t="str">
        <f t="shared" si="32"/>
        <v>3203800602600</v>
      </c>
      <c r="D532" s="69" t="s">
        <v>4850</v>
      </c>
      <c r="E532" s="68">
        <v>30</v>
      </c>
      <c r="F532" s="68">
        <v>242</v>
      </c>
      <c r="G532" s="67">
        <v>0.12396694214876033</v>
      </c>
      <c r="H532" s="66"/>
      <c r="I532" s="56">
        <v>30</v>
      </c>
      <c r="J532" s="53">
        <v>237</v>
      </c>
      <c r="K532" s="55">
        <v>0.12658227848101267</v>
      </c>
      <c r="M532" s="65">
        <f t="shared" si="33"/>
        <v>0</v>
      </c>
      <c r="N532" s="65">
        <f t="shared" si="34"/>
        <v>-5</v>
      </c>
      <c r="O532" s="64">
        <f t="shared" si="35"/>
        <v>2.6153363322523326E-3</v>
      </c>
    </row>
    <row r="533" spans="1:15" x14ac:dyDescent="0.35">
      <c r="A533" s="70" t="s">
        <v>9874</v>
      </c>
      <c r="B533" s="70" t="s">
        <v>9520</v>
      </c>
      <c r="C533" t="str">
        <f t="shared" si="32"/>
        <v>3203800902600</v>
      </c>
      <c r="D533" s="69" t="s">
        <v>4841</v>
      </c>
      <c r="E533" s="68">
        <v>181</v>
      </c>
      <c r="F533" s="68">
        <v>1007</v>
      </c>
      <c r="G533" s="67">
        <v>0.17974180734856007</v>
      </c>
      <c r="H533" s="66"/>
      <c r="I533" s="56">
        <v>150</v>
      </c>
      <c r="J533" s="53">
        <v>985</v>
      </c>
      <c r="K533" s="55">
        <v>0.15228426395939088</v>
      </c>
      <c r="M533" s="65">
        <f t="shared" si="33"/>
        <v>-31</v>
      </c>
      <c r="N533" s="65">
        <f t="shared" si="34"/>
        <v>-22</v>
      </c>
      <c r="O533" s="64">
        <f t="shared" si="35"/>
        <v>-2.7457543389169198E-2</v>
      </c>
    </row>
    <row r="534" spans="1:15" x14ac:dyDescent="0.35">
      <c r="A534" s="70" t="s">
        <v>9873</v>
      </c>
      <c r="B534" s="70" t="s">
        <v>9520</v>
      </c>
      <c r="C534" t="str">
        <f t="shared" si="32"/>
        <v>3203801002600</v>
      </c>
      <c r="D534" s="69" t="s">
        <v>4832</v>
      </c>
      <c r="E534" s="68">
        <v>116</v>
      </c>
      <c r="F534" s="68">
        <v>729</v>
      </c>
      <c r="G534" s="67">
        <v>0.15912208504801098</v>
      </c>
      <c r="H534" s="66"/>
      <c r="I534" s="56">
        <v>124</v>
      </c>
      <c r="J534" s="53">
        <v>778</v>
      </c>
      <c r="K534" s="55">
        <v>0.15938303341902313</v>
      </c>
      <c r="M534" s="65">
        <f t="shared" si="33"/>
        <v>8</v>
      </c>
      <c r="N534" s="65">
        <f t="shared" si="34"/>
        <v>49</v>
      </c>
      <c r="O534" s="64">
        <f t="shared" si="35"/>
        <v>2.6094837101214852E-4</v>
      </c>
    </row>
    <row r="535" spans="1:15" x14ac:dyDescent="0.35">
      <c r="A535" s="70" t="s">
        <v>9872</v>
      </c>
      <c r="B535" s="70" t="s">
        <v>9520</v>
      </c>
      <c r="C535" t="str">
        <f t="shared" si="32"/>
        <v>3203812402600</v>
      </c>
      <c r="D535" s="69" t="s">
        <v>4822</v>
      </c>
      <c r="E535" s="68">
        <v>110</v>
      </c>
      <c r="F535" s="68">
        <v>584</v>
      </c>
      <c r="G535" s="67">
        <v>0.18835616438356165</v>
      </c>
      <c r="H535" s="66"/>
      <c r="I535" s="56">
        <v>87</v>
      </c>
      <c r="J535" s="53">
        <v>575</v>
      </c>
      <c r="K535" s="55">
        <v>0.15130434782608695</v>
      </c>
      <c r="M535" s="65">
        <f t="shared" si="33"/>
        <v>-23</v>
      </c>
      <c r="N535" s="65">
        <f t="shared" si="34"/>
        <v>-9</v>
      </c>
      <c r="O535" s="64">
        <f t="shared" si="35"/>
        <v>-3.7051816557474693E-2</v>
      </c>
    </row>
    <row r="536" spans="1:15" x14ac:dyDescent="0.35">
      <c r="A536" s="70" t="s">
        <v>9871</v>
      </c>
      <c r="B536" s="70" t="s">
        <v>9520</v>
      </c>
      <c r="C536" t="str">
        <f t="shared" si="32"/>
        <v>3203824902600</v>
      </c>
      <c r="D536" s="69" t="s">
        <v>4814</v>
      </c>
      <c r="E536" s="68">
        <v>20</v>
      </c>
      <c r="F536" s="68">
        <v>143</v>
      </c>
      <c r="G536" s="67">
        <v>0.13986013986013987</v>
      </c>
      <c r="H536" s="66"/>
      <c r="I536" s="56">
        <v>16</v>
      </c>
      <c r="J536" s="53">
        <v>140</v>
      </c>
      <c r="K536" s="55">
        <v>0.11428571428571428</v>
      </c>
      <c r="M536" s="65">
        <f t="shared" si="33"/>
        <v>-4</v>
      </c>
      <c r="N536" s="65">
        <f t="shared" si="34"/>
        <v>-3</v>
      </c>
      <c r="O536" s="64">
        <f t="shared" si="35"/>
        <v>-2.5574425574425588E-2</v>
      </c>
    </row>
    <row r="537" spans="1:15" x14ac:dyDescent="0.35">
      <c r="A537" s="70" t="s">
        <v>9870</v>
      </c>
      <c r="B537" s="70" t="s">
        <v>9520</v>
      </c>
      <c r="C537" t="str">
        <f t="shared" si="32"/>
        <v>3204600102600</v>
      </c>
      <c r="D537" s="69" t="s">
        <v>4803</v>
      </c>
      <c r="E537" s="68">
        <v>183</v>
      </c>
      <c r="F537" s="68">
        <v>1069</v>
      </c>
      <c r="G537" s="67">
        <v>0.17118802619270346</v>
      </c>
      <c r="H537" s="66"/>
      <c r="I537" s="56">
        <v>182</v>
      </c>
      <c r="J537" s="53">
        <v>1057</v>
      </c>
      <c r="K537" s="55">
        <v>0.17218543046357615</v>
      </c>
      <c r="M537" s="65">
        <f t="shared" si="33"/>
        <v>-1</v>
      </c>
      <c r="N537" s="65">
        <f t="shared" si="34"/>
        <v>-12</v>
      </c>
      <c r="O537" s="64">
        <f t="shared" si="35"/>
        <v>9.9740427087269268E-4</v>
      </c>
    </row>
    <row r="538" spans="1:15" x14ac:dyDescent="0.35">
      <c r="A538" s="70" t="s">
        <v>9869</v>
      </c>
      <c r="B538" s="70" t="s">
        <v>9520</v>
      </c>
      <c r="C538" t="str">
        <f t="shared" si="32"/>
        <v>3204600202600</v>
      </c>
      <c r="D538" s="69" t="s">
        <v>4794</v>
      </c>
      <c r="E538" s="68">
        <v>138</v>
      </c>
      <c r="F538" s="68">
        <v>1795</v>
      </c>
      <c r="G538" s="67">
        <v>7.6880222841225629E-2</v>
      </c>
      <c r="H538" s="66"/>
      <c r="I538" s="56">
        <v>113</v>
      </c>
      <c r="J538" s="53">
        <v>1773</v>
      </c>
      <c r="K538" s="55">
        <v>6.3733784545967287E-2</v>
      </c>
      <c r="M538" s="65">
        <f t="shared" si="33"/>
        <v>-25</v>
      </c>
      <c r="N538" s="65">
        <f t="shared" si="34"/>
        <v>-22</v>
      </c>
      <c r="O538" s="64">
        <f t="shared" si="35"/>
        <v>-1.3146438295258342E-2</v>
      </c>
    </row>
    <row r="539" spans="1:15" x14ac:dyDescent="0.35">
      <c r="A539" s="70" t="s">
        <v>9868</v>
      </c>
      <c r="B539" s="70" t="s">
        <v>9520</v>
      </c>
      <c r="C539" t="str">
        <f t="shared" si="32"/>
        <v>3204600502600</v>
      </c>
      <c r="D539" s="69" t="s">
        <v>4784</v>
      </c>
      <c r="E539" s="68">
        <v>228</v>
      </c>
      <c r="F539" s="68">
        <v>2132</v>
      </c>
      <c r="G539" s="67">
        <v>0.10694183864915573</v>
      </c>
      <c r="H539" s="66"/>
      <c r="I539" s="56">
        <v>230</v>
      </c>
      <c r="J539" s="53">
        <v>2108</v>
      </c>
      <c r="K539" s="55">
        <v>0.10910815939278938</v>
      </c>
      <c r="M539" s="65">
        <f t="shared" si="33"/>
        <v>2</v>
      </c>
      <c r="N539" s="65">
        <f t="shared" si="34"/>
        <v>-24</v>
      </c>
      <c r="O539" s="64">
        <f t="shared" si="35"/>
        <v>2.166320743633654E-3</v>
      </c>
    </row>
    <row r="540" spans="1:15" x14ac:dyDescent="0.35">
      <c r="A540" s="70" t="s">
        <v>9867</v>
      </c>
      <c r="B540" s="70" t="s">
        <v>9520</v>
      </c>
      <c r="C540" t="str">
        <f t="shared" si="32"/>
        <v>3204600602600</v>
      </c>
      <c r="D540" s="69" t="s">
        <v>4775</v>
      </c>
      <c r="E540" s="68">
        <v>56</v>
      </c>
      <c r="F540" s="68">
        <v>559</v>
      </c>
      <c r="G540" s="67">
        <v>0.1001788908765653</v>
      </c>
      <c r="H540" s="66"/>
      <c r="I540" s="56">
        <v>58</v>
      </c>
      <c r="J540" s="53">
        <v>553</v>
      </c>
      <c r="K540" s="55">
        <v>0.10488245931283906</v>
      </c>
      <c r="M540" s="65">
        <f t="shared" si="33"/>
        <v>2</v>
      </c>
      <c r="N540" s="65">
        <f t="shared" si="34"/>
        <v>-6</v>
      </c>
      <c r="O540" s="64">
        <f t="shared" si="35"/>
        <v>4.7035684362737584E-3</v>
      </c>
    </row>
    <row r="541" spans="1:15" x14ac:dyDescent="0.35">
      <c r="A541" s="70" t="s">
        <v>9866</v>
      </c>
      <c r="B541" s="70" t="s">
        <v>9520</v>
      </c>
      <c r="C541" t="str">
        <f t="shared" si="32"/>
        <v>3204605300200</v>
      </c>
      <c r="D541" s="69" t="s">
        <v>4765</v>
      </c>
      <c r="E541" s="68">
        <v>378</v>
      </c>
      <c r="F541" s="68">
        <v>2652</v>
      </c>
      <c r="G541" s="67">
        <v>0.1425339366515837</v>
      </c>
      <c r="H541" s="66"/>
      <c r="I541" s="56">
        <v>389</v>
      </c>
      <c r="J541" s="53">
        <v>2627</v>
      </c>
      <c r="K541" s="55">
        <v>0.14807765511990864</v>
      </c>
      <c r="M541" s="65">
        <f t="shared" si="33"/>
        <v>11</v>
      </c>
      <c r="N541" s="65">
        <f t="shared" si="34"/>
        <v>-25</v>
      </c>
      <c r="O541" s="64">
        <f t="shared" si="35"/>
        <v>5.5437184683249374E-3</v>
      </c>
    </row>
    <row r="542" spans="1:15" x14ac:dyDescent="0.35">
      <c r="A542" s="70" t="s">
        <v>9865</v>
      </c>
      <c r="B542" s="70" t="s">
        <v>9520</v>
      </c>
      <c r="C542" t="str">
        <f t="shared" si="32"/>
        <v>3204606100200</v>
      </c>
      <c r="D542" s="69" t="s">
        <v>4757</v>
      </c>
      <c r="E542" s="68">
        <v>280</v>
      </c>
      <c r="F542" s="68">
        <v>1305</v>
      </c>
      <c r="G542" s="67">
        <v>0.21455938697318008</v>
      </c>
      <c r="H542" s="66"/>
      <c r="I542" s="56">
        <v>235</v>
      </c>
      <c r="J542" s="53">
        <v>1285</v>
      </c>
      <c r="K542" s="55">
        <v>0.1828793774319066</v>
      </c>
      <c r="M542" s="65">
        <f t="shared" si="33"/>
        <v>-45</v>
      </c>
      <c r="N542" s="65">
        <f t="shared" si="34"/>
        <v>-20</v>
      </c>
      <c r="O542" s="64">
        <f t="shared" si="35"/>
        <v>-3.1680009541273479E-2</v>
      </c>
    </row>
    <row r="543" spans="1:15" x14ac:dyDescent="0.35">
      <c r="A543" s="70" t="s">
        <v>9864</v>
      </c>
      <c r="B543" s="70" t="s">
        <v>9520</v>
      </c>
      <c r="C543" t="str">
        <f t="shared" si="32"/>
        <v>3204611102500</v>
      </c>
      <c r="D543" s="69" t="s">
        <v>4749</v>
      </c>
      <c r="E543" s="68">
        <v>1569</v>
      </c>
      <c r="F543" s="68">
        <v>5333</v>
      </c>
      <c r="G543" s="67">
        <v>0.29420588786799173</v>
      </c>
      <c r="H543" s="66"/>
      <c r="I543" s="56">
        <v>1348</v>
      </c>
      <c r="J543" s="53">
        <v>5273</v>
      </c>
      <c r="K543" s="55">
        <v>0.25564194955433339</v>
      </c>
      <c r="M543" s="65">
        <f t="shared" si="33"/>
        <v>-221</v>
      </c>
      <c r="N543" s="65">
        <f t="shared" si="34"/>
        <v>-60</v>
      </c>
      <c r="O543" s="64">
        <f t="shared" si="35"/>
        <v>-3.8563938313658341E-2</v>
      </c>
    </row>
    <row r="544" spans="1:15" x14ac:dyDescent="0.35">
      <c r="A544" s="70" t="s">
        <v>9863</v>
      </c>
      <c r="B544" s="70" t="s">
        <v>9520</v>
      </c>
      <c r="C544" t="str">
        <f t="shared" si="32"/>
        <v>3204625600400</v>
      </c>
      <c r="D544" s="69" t="s">
        <v>4741</v>
      </c>
      <c r="E544" s="68">
        <v>46</v>
      </c>
      <c r="F544" s="68">
        <v>313</v>
      </c>
      <c r="G544" s="67">
        <v>0.14696485623003194</v>
      </c>
      <c r="H544" s="66"/>
      <c r="I544" s="56">
        <v>43</v>
      </c>
      <c r="J544" s="53">
        <v>309</v>
      </c>
      <c r="K544" s="55">
        <v>0.13915857605177995</v>
      </c>
      <c r="M544" s="65">
        <f t="shared" si="33"/>
        <v>-3</v>
      </c>
      <c r="N544" s="65">
        <f t="shared" si="34"/>
        <v>-4</v>
      </c>
      <c r="O544" s="64">
        <f t="shared" si="35"/>
        <v>-7.8062801782519953E-3</v>
      </c>
    </row>
    <row r="545" spans="1:15" x14ac:dyDescent="0.35">
      <c r="A545" s="70" t="s">
        <v>9862</v>
      </c>
      <c r="B545" s="70" t="s">
        <v>9520</v>
      </c>
      <c r="C545" t="str">
        <f t="shared" si="32"/>
        <v>3204625800400</v>
      </c>
      <c r="D545" s="69" t="s">
        <v>4735</v>
      </c>
      <c r="E545" s="68">
        <v>34</v>
      </c>
      <c r="F545" s="68">
        <v>506</v>
      </c>
      <c r="G545" s="67">
        <v>6.7193675889328064E-2</v>
      </c>
      <c r="H545" s="66"/>
      <c r="I545" s="56">
        <v>29</v>
      </c>
      <c r="J545" s="53">
        <v>501</v>
      </c>
      <c r="K545" s="55">
        <v>5.7884231536926151E-2</v>
      </c>
      <c r="M545" s="65">
        <f t="shared" si="33"/>
        <v>-5</v>
      </c>
      <c r="N545" s="65">
        <f t="shared" si="34"/>
        <v>-5</v>
      </c>
      <c r="O545" s="64">
        <f t="shared" si="35"/>
        <v>-9.3094443524019133E-3</v>
      </c>
    </row>
    <row r="546" spans="1:15" x14ac:dyDescent="0.35">
      <c r="A546" s="70" t="s">
        <v>9861</v>
      </c>
      <c r="B546" s="70" t="s">
        <v>9520</v>
      </c>
      <c r="C546" t="str">
        <f t="shared" si="32"/>
        <v>3204625900400</v>
      </c>
      <c r="D546" s="69" t="s">
        <v>4726</v>
      </c>
      <c r="E546" s="68">
        <v>83</v>
      </c>
      <c r="F546" s="68">
        <v>217</v>
      </c>
      <c r="G546" s="67">
        <v>0.38248847926267282</v>
      </c>
      <c r="H546" s="66"/>
      <c r="I546" s="56">
        <v>81</v>
      </c>
      <c r="J546" s="53">
        <v>214</v>
      </c>
      <c r="K546" s="55">
        <v>0.37850467289719625</v>
      </c>
      <c r="M546" s="65">
        <f t="shared" si="33"/>
        <v>-2</v>
      </c>
      <c r="N546" s="65">
        <f t="shared" si="34"/>
        <v>-3</v>
      </c>
      <c r="O546" s="64">
        <f t="shared" si="35"/>
        <v>-3.9838063654765721E-3</v>
      </c>
    </row>
    <row r="547" spans="1:15" x14ac:dyDescent="0.35">
      <c r="A547" s="70" t="s">
        <v>9860</v>
      </c>
      <c r="B547" s="70" t="s">
        <v>9520</v>
      </c>
      <c r="C547" t="str">
        <f t="shared" si="32"/>
        <v>3204630201600</v>
      </c>
      <c r="D547" s="69" t="s">
        <v>4716</v>
      </c>
      <c r="E547" s="68">
        <v>45</v>
      </c>
      <c r="F547" s="68">
        <v>258</v>
      </c>
      <c r="G547" s="67">
        <v>0.1744186046511628</v>
      </c>
      <c r="H547" s="66"/>
      <c r="I547" s="56">
        <v>39</v>
      </c>
      <c r="J547" s="53">
        <v>254</v>
      </c>
      <c r="K547" s="55">
        <v>0.15354330708661418</v>
      </c>
      <c r="M547" s="65">
        <f t="shared" si="33"/>
        <v>-6</v>
      </c>
      <c r="N547" s="65">
        <f t="shared" si="34"/>
        <v>-4</v>
      </c>
      <c r="O547" s="64">
        <f t="shared" si="35"/>
        <v>-2.0875297564548617E-2</v>
      </c>
    </row>
    <row r="548" spans="1:15" x14ac:dyDescent="0.35">
      <c r="A548" s="70" t="s">
        <v>9859</v>
      </c>
      <c r="B548" s="70" t="s">
        <v>9520</v>
      </c>
      <c r="C548" t="str">
        <f t="shared" si="32"/>
        <v>3204630701600</v>
      </c>
      <c r="D548" s="69" t="s">
        <v>4707</v>
      </c>
      <c r="E548" s="68">
        <v>247</v>
      </c>
      <c r="F548" s="68">
        <v>2062</v>
      </c>
      <c r="G548" s="67">
        <v>0.11978661493695442</v>
      </c>
      <c r="H548" s="66"/>
      <c r="I548" s="56">
        <v>222</v>
      </c>
      <c r="J548" s="53">
        <v>2039</v>
      </c>
      <c r="K548" s="55">
        <v>0.10887690044139284</v>
      </c>
      <c r="M548" s="65">
        <f t="shared" si="33"/>
        <v>-25</v>
      </c>
      <c r="N548" s="65">
        <f t="shared" si="34"/>
        <v>-23</v>
      </c>
      <c r="O548" s="64">
        <f t="shared" si="35"/>
        <v>-1.0909714495561579E-2</v>
      </c>
    </row>
    <row r="549" spans="1:15" x14ac:dyDescent="0.35">
      <c r="A549" s="70" t="s">
        <v>9858</v>
      </c>
      <c r="B549" s="70" t="s">
        <v>9520</v>
      </c>
      <c r="C549" t="str">
        <f t="shared" si="32"/>
        <v>3303623502600</v>
      </c>
      <c r="D549" s="69" t="s">
        <v>4697</v>
      </c>
      <c r="E549" s="68">
        <v>89</v>
      </c>
      <c r="F549" s="68">
        <v>755</v>
      </c>
      <c r="G549" s="67">
        <v>0.11788079470198676</v>
      </c>
      <c r="H549" s="66"/>
      <c r="I549" s="56">
        <v>109</v>
      </c>
      <c r="J549" s="53">
        <v>757</v>
      </c>
      <c r="K549" s="55">
        <v>0.14398943196829592</v>
      </c>
      <c r="M549" s="65">
        <f t="shared" si="33"/>
        <v>20</v>
      </c>
      <c r="N549" s="65">
        <f t="shared" si="34"/>
        <v>2</v>
      </c>
      <c r="O549" s="64">
        <f t="shared" si="35"/>
        <v>2.6108637266309159E-2</v>
      </c>
    </row>
    <row r="550" spans="1:15" x14ac:dyDescent="0.35">
      <c r="A550" s="70" t="s">
        <v>9857</v>
      </c>
      <c r="B550" s="70" t="s">
        <v>9520</v>
      </c>
      <c r="C550" t="str">
        <f t="shared" si="32"/>
        <v>3304820202600</v>
      </c>
      <c r="D550" s="69" t="s">
        <v>4687</v>
      </c>
      <c r="E550" s="68">
        <v>116</v>
      </c>
      <c r="F550" s="68">
        <v>968</v>
      </c>
      <c r="G550" s="67">
        <v>0.11983471074380166</v>
      </c>
      <c r="H550" s="66"/>
      <c r="I550" s="56">
        <v>128</v>
      </c>
      <c r="J550" s="53">
        <v>967</v>
      </c>
      <c r="K550" s="55">
        <v>0.13236814891416754</v>
      </c>
      <c r="M550" s="65">
        <f t="shared" si="33"/>
        <v>12</v>
      </c>
      <c r="N550" s="65">
        <f t="shared" si="34"/>
        <v>-1</v>
      </c>
      <c r="O550" s="64">
        <f t="shared" si="35"/>
        <v>1.2533438170365882E-2</v>
      </c>
    </row>
    <row r="551" spans="1:15" x14ac:dyDescent="0.35">
      <c r="A551" s="70" t="s">
        <v>9856</v>
      </c>
      <c r="B551" s="70" t="s">
        <v>9520</v>
      </c>
      <c r="C551" t="str">
        <f t="shared" si="32"/>
        <v>3304820502600</v>
      </c>
      <c r="D551" s="69" t="s">
        <v>4678</v>
      </c>
      <c r="E551" s="68">
        <v>1029</v>
      </c>
      <c r="F551" s="68">
        <v>4253</v>
      </c>
      <c r="G551" s="67">
        <v>0.24194686103926641</v>
      </c>
      <c r="H551" s="66"/>
      <c r="I551" s="56">
        <v>1075</v>
      </c>
      <c r="J551" s="53">
        <v>4310</v>
      </c>
      <c r="K551" s="55">
        <v>0.24941995359628771</v>
      </c>
      <c r="M551" s="65">
        <f t="shared" si="33"/>
        <v>46</v>
      </c>
      <c r="N551" s="65">
        <f t="shared" si="34"/>
        <v>57</v>
      </c>
      <c r="O551" s="64">
        <f t="shared" si="35"/>
        <v>7.4730925570213047E-3</v>
      </c>
    </row>
    <row r="552" spans="1:15" x14ac:dyDescent="0.35">
      <c r="A552" s="70" t="s">
        <v>9855</v>
      </c>
      <c r="B552" s="70" t="s">
        <v>9520</v>
      </c>
      <c r="C552" t="str">
        <f t="shared" si="32"/>
        <v>3304820802600</v>
      </c>
      <c r="D552" s="69" t="s">
        <v>4668</v>
      </c>
      <c r="E552" s="68">
        <v>61</v>
      </c>
      <c r="F552" s="68">
        <v>640</v>
      </c>
      <c r="G552" s="67">
        <v>9.5312499999999994E-2</v>
      </c>
      <c r="H552" s="66"/>
      <c r="I552" s="56">
        <v>61</v>
      </c>
      <c r="J552" s="53">
        <v>640</v>
      </c>
      <c r="K552" s="55">
        <v>9.5312499999999994E-2</v>
      </c>
      <c r="M552" s="65">
        <f t="shared" si="33"/>
        <v>0</v>
      </c>
      <c r="N552" s="65">
        <f t="shared" si="34"/>
        <v>0</v>
      </c>
      <c r="O552" s="64">
        <f t="shared" si="35"/>
        <v>0</v>
      </c>
    </row>
    <row r="553" spans="1:15" x14ac:dyDescent="0.35">
      <c r="A553" s="70" t="s">
        <v>9854</v>
      </c>
      <c r="B553" s="70" t="s">
        <v>9520</v>
      </c>
      <c r="C553" t="str">
        <f t="shared" si="32"/>
        <v>3304821002600</v>
      </c>
      <c r="D553" s="69" t="s">
        <v>4658</v>
      </c>
      <c r="E553" s="73">
        <v>43</v>
      </c>
      <c r="F553" s="73">
        <v>232</v>
      </c>
      <c r="G553" s="72">
        <v>0.18534482758620691</v>
      </c>
      <c r="H553" s="71"/>
      <c r="I553" s="56">
        <v>49</v>
      </c>
      <c r="J553" s="53">
        <v>232</v>
      </c>
      <c r="K553" s="55">
        <v>0.21120689655172414</v>
      </c>
      <c r="M553" s="65">
        <f t="shared" si="33"/>
        <v>6</v>
      </c>
      <c r="N553" s="65">
        <f t="shared" si="34"/>
        <v>0</v>
      </c>
      <c r="O553" s="64">
        <f t="shared" si="35"/>
        <v>2.5862068965517238E-2</v>
      </c>
    </row>
    <row r="554" spans="1:15" x14ac:dyDescent="0.35">
      <c r="A554" s="70" t="s">
        <v>9853</v>
      </c>
      <c r="B554" s="70" t="s">
        <v>9520</v>
      </c>
      <c r="C554" t="str">
        <f t="shared" si="32"/>
        <v>3304827602600</v>
      </c>
      <c r="D554" s="69" t="s">
        <v>4649</v>
      </c>
      <c r="E554" s="68">
        <v>194</v>
      </c>
      <c r="F554" s="68">
        <v>874</v>
      </c>
      <c r="G554" s="67">
        <v>0.2219679633867277</v>
      </c>
      <c r="H554" s="66"/>
      <c r="I554" s="56">
        <v>188</v>
      </c>
      <c r="J554" s="53">
        <v>864</v>
      </c>
      <c r="K554" s="55">
        <v>0.21759259259259259</v>
      </c>
      <c r="M554" s="65">
        <f t="shared" si="33"/>
        <v>-6</v>
      </c>
      <c r="N554" s="65">
        <f t="shared" si="34"/>
        <v>-10</v>
      </c>
      <c r="O554" s="64">
        <f t="shared" si="35"/>
        <v>-4.3753707941351083E-3</v>
      </c>
    </row>
    <row r="555" spans="1:15" x14ac:dyDescent="0.35">
      <c r="A555" s="70" t="s">
        <v>9852</v>
      </c>
      <c r="B555" s="70" t="s">
        <v>9520</v>
      </c>
      <c r="C555" t="str">
        <f t="shared" si="32"/>
        <v>3306640402600</v>
      </c>
      <c r="D555" s="69" t="s">
        <v>4640</v>
      </c>
      <c r="E555" s="68">
        <v>170</v>
      </c>
      <c r="F555" s="68">
        <v>1251</v>
      </c>
      <c r="G555" s="67">
        <v>0.13589128697042366</v>
      </c>
      <c r="H555" s="66"/>
      <c r="I555" s="56">
        <v>142</v>
      </c>
      <c r="J555" s="53">
        <v>1231</v>
      </c>
      <c r="K555" s="55">
        <v>0.11535337124289195</v>
      </c>
      <c r="M555" s="65">
        <f t="shared" si="33"/>
        <v>-28</v>
      </c>
      <c r="N555" s="65">
        <f t="shared" si="34"/>
        <v>-20</v>
      </c>
      <c r="O555" s="64">
        <f t="shared" si="35"/>
        <v>-2.0537915727531705E-2</v>
      </c>
    </row>
    <row r="556" spans="1:15" x14ac:dyDescent="0.35">
      <c r="A556" s="70" t="s">
        <v>9851</v>
      </c>
      <c r="B556" s="70" t="s">
        <v>9520</v>
      </c>
      <c r="C556" t="str">
        <f t="shared" si="32"/>
        <v>3309423802600</v>
      </c>
      <c r="D556" s="69" t="s">
        <v>4630</v>
      </c>
      <c r="E556" s="68">
        <v>290</v>
      </c>
      <c r="F556" s="68">
        <v>1787</v>
      </c>
      <c r="G556" s="67">
        <v>0.16228315612758815</v>
      </c>
      <c r="H556" s="66"/>
      <c r="I556" s="56">
        <v>264</v>
      </c>
      <c r="J556" s="53">
        <v>1719</v>
      </c>
      <c r="K556" s="55">
        <v>0.15357766143106458</v>
      </c>
      <c r="M556" s="65">
        <f t="shared" si="33"/>
        <v>-26</v>
      </c>
      <c r="N556" s="65">
        <f t="shared" si="34"/>
        <v>-68</v>
      </c>
      <c r="O556" s="64">
        <f t="shared" si="35"/>
        <v>-8.7054946965235691E-3</v>
      </c>
    </row>
    <row r="557" spans="1:15" x14ac:dyDescent="0.35">
      <c r="A557" s="70" t="s">
        <v>9850</v>
      </c>
      <c r="B557" s="70" t="s">
        <v>9520</v>
      </c>
      <c r="C557" t="str">
        <f t="shared" si="32"/>
        <v>3309430402600</v>
      </c>
      <c r="D557" s="69" t="s">
        <v>4622</v>
      </c>
      <c r="E557" s="68">
        <v>130</v>
      </c>
      <c r="F557" s="68">
        <v>917</v>
      </c>
      <c r="G557" s="67">
        <v>0.14176663031624864</v>
      </c>
      <c r="H557" s="66"/>
      <c r="I557" s="56">
        <v>96</v>
      </c>
      <c r="J557" s="53">
        <v>889</v>
      </c>
      <c r="K557" s="55">
        <v>0.10798650168728909</v>
      </c>
      <c r="M557" s="65">
        <f t="shared" si="33"/>
        <v>-34</v>
      </c>
      <c r="N557" s="65">
        <f t="shared" si="34"/>
        <v>-28</v>
      </c>
      <c r="O557" s="64">
        <f t="shared" si="35"/>
        <v>-3.3780128628959558E-2</v>
      </c>
    </row>
    <row r="558" spans="1:15" x14ac:dyDescent="0.35">
      <c r="A558" s="70" t="s">
        <v>9849</v>
      </c>
      <c r="B558" s="70" t="s">
        <v>9520</v>
      </c>
      <c r="C558" t="str">
        <f t="shared" si="32"/>
        <v>3404900100200</v>
      </c>
      <c r="D558" s="69" t="s">
        <v>4612</v>
      </c>
      <c r="E558" s="73">
        <v>62</v>
      </c>
      <c r="F558" s="73">
        <v>637</v>
      </c>
      <c r="G558" s="72">
        <v>9.7331240188383045E-2</v>
      </c>
      <c r="H558" s="71"/>
      <c r="I558" s="56">
        <v>65</v>
      </c>
      <c r="J558" s="53">
        <v>625</v>
      </c>
      <c r="K558" s="55">
        <v>0.104</v>
      </c>
      <c r="M558" s="65">
        <f t="shared" si="33"/>
        <v>3</v>
      </c>
      <c r="N558" s="65">
        <f t="shared" si="34"/>
        <v>-12</v>
      </c>
      <c r="O558" s="64">
        <f t="shared" si="35"/>
        <v>6.6687598116169505E-3</v>
      </c>
    </row>
    <row r="559" spans="1:15" x14ac:dyDescent="0.35">
      <c r="A559" s="70" t="s">
        <v>9848</v>
      </c>
      <c r="B559" s="70" t="s">
        <v>9520</v>
      </c>
      <c r="C559" t="str">
        <f t="shared" si="32"/>
        <v>3404900300400</v>
      </c>
      <c r="D559" s="69" t="s">
        <v>4603</v>
      </c>
      <c r="E559" s="68">
        <v>345</v>
      </c>
      <c r="F559" s="68">
        <v>2444</v>
      </c>
      <c r="G559" s="67">
        <v>0.14116202945990181</v>
      </c>
      <c r="H559" s="66"/>
      <c r="I559" s="56">
        <v>327</v>
      </c>
      <c r="J559" s="53">
        <v>2401</v>
      </c>
      <c r="K559" s="55">
        <v>0.1361932528113286</v>
      </c>
      <c r="M559" s="65">
        <f t="shared" si="33"/>
        <v>-18</v>
      </c>
      <c r="N559" s="65">
        <f t="shared" si="34"/>
        <v>-43</v>
      </c>
      <c r="O559" s="64">
        <f t="shared" si="35"/>
        <v>-4.9687766485732032E-3</v>
      </c>
    </row>
    <row r="560" spans="1:15" x14ac:dyDescent="0.35">
      <c r="A560" s="70" t="s">
        <v>9847</v>
      </c>
      <c r="B560" s="70" t="s">
        <v>9520</v>
      </c>
      <c r="C560" t="str">
        <f t="shared" si="32"/>
        <v>3404900600200</v>
      </c>
      <c r="D560" s="69" t="s">
        <v>4594</v>
      </c>
      <c r="E560" s="73">
        <v>649</v>
      </c>
      <c r="F560" s="73">
        <v>2406</v>
      </c>
      <c r="G560" s="72">
        <v>0.26974231088944306</v>
      </c>
      <c r="H560" s="71"/>
      <c r="I560" s="56">
        <v>645</v>
      </c>
      <c r="J560" s="53">
        <v>2363</v>
      </c>
      <c r="K560" s="55">
        <v>0.27295810410495136</v>
      </c>
      <c r="M560" s="65">
        <f t="shared" si="33"/>
        <v>-4</v>
      </c>
      <c r="N560" s="65">
        <f t="shared" si="34"/>
        <v>-43</v>
      </c>
      <c r="O560" s="64">
        <f t="shared" si="35"/>
        <v>3.2157932155083002E-3</v>
      </c>
    </row>
    <row r="561" spans="1:15" x14ac:dyDescent="0.35">
      <c r="A561" s="70" t="s">
        <v>9846</v>
      </c>
      <c r="B561" s="70" t="s">
        <v>9520</v>
      </c>
      <c r="C561" t="str">
        <f t="shared" si="32"/>
        <v>3404902400400</v>
      </c>
      <c r="D561" s="69" t="s">
        <v>4587</v>
      </c>
      <c r="E561" s="68">
        <v>40</v>
      </c>
      <c r="F561" s="68">
        <v>1544</v>
      </c>
      <c r="G561" s="67">
        <v>2.5906735751295335E-2</v>
      </c>
      <c r="H561" s="66"/>
      <c r="I561" s="56">
        <v>42</v>
      </c>
      <c r="J561" s="53">
        <v>1516</v>
      </c>
      <c r="K561" s="55">
        <v>2.7704485488126648E-2</v>
      </c>
      <c r="M561" s="65">
        <f t="shared" si="33"/>
        <v>2</v>
      </c>
      <c r="N561" s="65">
        <f t="shared" si="34"/>
        <v>-28</v>
      </c>
      <c r="O561" s="64">
        <f t="shared" si="35"/>
        <v>1.7977497368313125E-3</v>
      </c>
    </row>
    <row r="562" spans="1:15" x14ac:dyDescent="0.35">
      <c r="A562" s="70" t="s">
        <v>9845</v>
      </c>
      <c r="B562" s="70" t="s">
        <v>9520</v>
      </c>
      <c r="C562" t="str">
        <f t="shared" si="32"/>
        <v>3404903300200</v>
      </c>
      <c r="D562" s="69" t="s">
        <v>4578</v>
      </c>
      <c r="E562" s="68">
        <v>20</v>
      </c>
      <c r="F562" s="68">
        <v>325</v>
      </c>
      <c r="G562" s="67">
        <v>6.1538461538461542E-2</v>
      </c>
      <c r="H562" s="66"/>
      <c r="I562" s="56">
        <v>19</v>
      </c>
      <c r="J562" s="53">
        <v>320</v>
      </c>
      <c r="K562" s="55">
        <v>5.9374999999999997E-2</v>
      </c>
      <c r="M562" s="65">
        <f t="shared" si="33"/>
        <v>-1</v>
      </c>
      <c r="N562" s="65">
        <f t="shared" si="34"/>
        <v>-5</v>
      </c>
      <c r="O562" s="64">
        <f t="shared" si="35"/>
        <v>-2.1634615384615447E-3</v>
      </c>
    </row>
    <row r="563" spans="1:15" x14ac:dyDescent="0.35">
      <c r="A563" s="70" t="s">
        <v>9844</v>
      </c>
      <c r="B563" s="70" t="s">
        <v>9520</v>
      </c>
      <c r="C563" t="str">
        <f t="shared" si="32"/>
        <v>3404903400400</v>
      </c>
      <c r="D563" s="69" t="s">
        <v>4570</v>
      </c>
      <c r="E563" s="68">
        <v>197</v>
      </c>
      <c r="F563" s="68">
        <v>3113</v>
      </c>
      <c r="G563" s="67">
        <v>6.3283006745904272E-2</v>
      </c>
      <c r="H563" s="66"/>
      <c r="I563" s="56">
        <v>179</v>
      </c>
      <c r="J563" s="53">
        <v>3058</v>
      </c>
      <c r="K563" s="55">
        <v>5.8534990189666451E-2</v>
      </c>
      <c r="M563" s="65">
        <f t="shared" si="33"/>
        <v>-18</v>
      </c>
      <c r="N563" s="65">
        <f t="shared" si="34"/>
        <v>-55</v>
      </c>
      <c r="O563" s="64">
        <f t="shared" si="35"/>
        <v>-4.7480165562378204E-3</v>
      </c>
    </row>
    <row r="564" spans="1:15" x14ac:dyDescent="0.35">
      <c r="A564" s="70" t="s">
        <v>9843</v>
      </c>
      <c r="B564" s="70" t="s">
        <v>9520</v>
      </c>
      <c r="C564" t="str">
        <f t="shared" si="32"/>
        <v>3404903600200</v>
      </c>
      <c r="D564" s="69" t="s">
        <v>4562</v>
      </c>
      <c r="E564" s="68">
        <v>35</v>
      </c>
      <c r="F564" s="68">
        <v>196</v>
      </c>
      <c r="G564" s="67">
        <v>0.17857142857142858</v>
      </c>
      <c r="H564" s="66"/>
      <c r="I564" s="56">
        <v>32</v>
      </c>
      <c r="J564" s="53">
        <v>193</v>
      </c>
      <c r="K564" s="55">
        <v>0.16580310880829016</v>
      </c>
      <c r="M564" s="65">
        <f t="shared" si="33"/>
        <v>-3</v>
      </c>
      <c r="N564" s="65">
        <f t="shared" si="34"/>
        <v>-3</v>
      </c>
      <c r="O564" s="64">
        <f t="shared" si="35"/>
        <v>-1.2768319763138414E-2</v>
      </c>
    </row>
    <row r="565" spans="1:15" x14ac:dyDescent="0.35">
      <c r="A565" s="70" t="s">
        <v>9842</v>
      </c>
      <c r="B565" s="70" t="s">
        <v>9520</v>
      </c>
      <c r="C565" t="str">
        <f t="shared" si="32"/>
        <v>3404903700200</v>
      </c>
      <c r="D565" s="69" t="s">
        <v>4554</v>
      </c>
      <c r="E565" s="68">
        <v>116</v>
      </c>
      <c r="F565" s="68">
        <v>860</v>
      </c>
      <c r="G565" s="67">
        <v>0.13488372093023257</v>
      </c>
      <c r="H565" s="66"/>
      <c r="I565" s="56">
        <v>103</v>
      </c>
      <c r="J565" s="53">
        <v>858</v>
      </c>
      <c r="K565" s="55">
        <v>0.12004662004662005</v>
      </c>
      <c r="M565" s="65">
        <f t="shared" si="33"/>
        <v>-13</v>
      </c>
      <c r="N565" s="65">
        <f t="shared" si="34"/>
        <v>-2</v>
      </c>
      <c r="O565" s="64">
        <f t="shared" si="35"/>
        <v>-1.4837100883612522E-2</v>
      </c>
    </row>
    <row r="566" spans="1:15" x14ac:dyDescent="0.35">
      <c r="A566" s="70" t="s">
        <v>9841</v>
      </c>
      <c r="B566" s="70" t="s">
        <v>9520</v>
      </c>
      <c r="C566" t="str">
        <f t="shared" si="32"/>
        <v>3404903800200</v>
      </c>
      <c r="D566" s="69" t="s">
        <v>4546</v>
      </c>
      <c r="E566" s="68">
        <v>114</v>
      </c>
      <c r="F566" s="68">
        <v>1678</v>
      </c>
      <c r="G566" s="67">
        <v>6.7938021454112041E-2</v>
      </c>
      <c r="H566" s="66"/>
      <c r="I566" s="56">
        <v>103</v>
      </c>
      <c r="J566" s="53">
        <v>1647</v>
      </c>
      <c r="K566" s="55">
        <v>6.2537947783849426E-2</v>
      </c>
      <c r="M566" s="65">
        <f t="shared" si="33"/>
        <v>-11</v>
      </c>
      <c r="N566" s="65">
        <f t="shared" si="34"/>
        <v>-31</v>
      </c>
      <c r="O566" s="64">
        <f t="shared" si="35"/>
        <v>-5.4000736702626145E-3</v>
      </c>
    </row>
    <row r="567" spans="1:15" x14ac:dyDescent="0.35">
      <c r="A567" s="70" t="s">
        <v>9840</v>
      </c>
      <c r="B567" s="70" t="s">
        <v>9520</v>
      </c>
      <c r="C567" t="str">
        <f t="shared" si="32"/>
        <v>3404904100400</v>
      </c>
      <c r="D567" s="69" t="s">
        <v>4537</v>
      </c>
      <c r="E567" s="68">
        <v>178</v>
      </c>
      <c r="F567" s="68">
        <v>3133</v>
      </c>
      <c r="G567" s="67">
        <v>5.6814554739865943E-2</v>
      </c>
      <c r="H567" s="66"/>
      <c r="I567" s="56">
        <v>166</v>
      </c>
      <c r="J567" s="53">
        <v>3071</v>
      </c>
      <c r="K567" s="55">
        <v>5.4054054054054057E-2</v>
      </c>
      <c r="M567" s="65">
        <f t="shared" si="33"/>
        <v>-12</v>
      </c>
      <c r="N567" s="65">
        <f t="shared" si="34"/>
        <v>-62</v>
      </c>
      <c r="O567" s="64">
        <f t="shared" si="35"/>
        <v>-2.7605006858118855E-3</v>
      </c>
    </row>
    <row r="568" spans="1:15" x14ac:dyDescent="0.35">
      <c r="A568" s="70" t="s">
        <v>9839</v>
      </c>
      <c r="B568" s="70" t="s">
        <v>9520</v>
      </c>
      <c r="C568" t="str">
        <f t="shared" si="32"/>
        <v>3404904600400</v>
      </c>
      <c r="D568" s="69" t="s">
        <v>4529</v>
      </c>
      <c r="E568" s="68">
        <v>240</v>
      </c>
      <c r="F568" s="68">
        <v>4202</v>
      </c>
      <c r="G568" s="67">
        <v>5.7115659209900048E-2</v>
      </c>
      <c r="H568" s="66"/>
      <c r="I568" s="56">
        <v>236</v>
      </c>
      <c r="J568" s="53">
        <v>4126</v>
      </c>
      <c r="K568" s="55">
        <v>5.7198254968492485E-2</v>
      </c>
      <c r="M568" s="65">
        <f t="shared" si="33"/>
        <v>-4</v>
      </c>
      <c r="N568" s="65">
        <f t="shared" si="34"/>
        <v>-76</v>
      </c>
      <c r="O568" s="64">
        <f t="shared" si="35"/>
        <v>8.2595758592436674E-5</v>
      </c>
    </row>
    <row r="569" spans="1:15" x14ac:dyDescent="0.35">
      <c r="A569" s="70" t="s">
        <v>9838</v>
      </c>
      <c r="B569" s="70" t="s">
        <v>9520</v>
      </c>
      <c r="C569" t="str">
        <f t="shared" si="32"/>
        <v>3404905000400</v>
      </c>
      <c r="D569" s="69" t="s">
        <v>4521</v>
      </c>
      <c r="E569" s="73">
        <v>453</v>
      </c>
      <c r="F569" s="73">
        <v>6706</v>
      </c>
      <c r="G569" s="72">
        <v>6.755144646585147E-2</v>
      </c>
      <c r="H569" s="71"/>
      <c r="I569" s="56">
        <v>424</v>
      </c>
      <c r="J569" s="53">
        <v>6209</v>
      </c>
      <c r="K569" s="55">
        <v>6.8337129840546698E-2</v>
      </c>
      <c r="M569" s="65">
        <f t="shared" si="33"/>
        <v>-29</v>
      </c>
      <c r="N569" s="65">
        <f t="shared" si="34"/>
        <v>-497</v>
      </c>
      <c r="O569" s="64">
        <f t="shared" si="35"/>
        <v>7.8568337469522853E-4</v>
      </c>
    </row>
    <row r="570" spans="1:15" x14ac:dyDescent="0.35">
      <c r="A570" s="70" t="s">
        <v>9837</v>
      </c>
      <c r="B570" s="70" t="s">
        <v>9520</v>
      </c>
      <c r="C570" t="str">
        <f t="shared" si="32"/>
        <v>3404905600200</v>
      </c>
      <c r="D570" s="69" t="s">
        <v>4513</v>
      </c>
      <c r="E570" s="68">
        <v>219</v>
      </c>
      <c r="F570" s="68">
        <v>2057</v>
      </c>
      <c r="G570" s="67">
        <v>0.10646572678658241</v>
      </c>
      <c r="H570" s="66"/>
      <c r="I570" s="56">
        <v>221</v>
      </c>
      <c r="J570" s="53">
        <v>2019</v>
      </c>
      <c r="K570" s="55">
        <v>0.10946012877662209</v>
      </c>
      <c r="M570" s="65">
        <f t="shared" si="33"/>
        <v>2</v>
      </c>
      <c r="N570" s="65">
        <f t="shared" si="34"/>
        <v>-38</v>
      </c>
      <c r="O570" s="64">
        <f t="shared" si="35"/>
        <v>2.9944019900396829E-3</v>
      </c>
    </row>
    <row r="571" spans="1:15" x14ac:dyDescent="0.35">
      <c r="A571" s="70" t="s">
        <v>9836</v>
      </c>
      <c r="B571" s="70" t="s">
        <v>9520</v>
      </c>
      <c r="C571" t="str">
        <f t="shared" si="32"/>
        <v>3404906002600</v>
      </c>
      <c r="D571" s="69" t="s">
        <v>4505</v>
      </c>
      <c r="E571" s="68">
        <v>3346</v>
      </c>
      <c r="F571" s="68">
        <v>15754</v>
      </c>
      <c r="G571" s="67">
        <v>0.21239050399898438</v>
      </c>
      <c r="H571" s="66"/>
      <c r="I571" s="56">
        <v>3061</v>
      </c>
      <c r="J571" s="53">
        <v>15045</v>
      </c>
      <c r="K571" s="55">
        <v>0.2034752276984691</v>
      </c>
      <c r="M571" s="65">
        <f t="shared" si="33"/>
        <v>-285</v>
      </c>
      <c r="N571" s="65">
        <f t="shared" si="34"/>
        <v>-709</v>
      </c>
      <c r="O571" s="64">
        <f t="shared" si="35"/>
        <v>-8.9152763005152791E-3</v>
      </c>
    </row>
    <row r="572" spans="1:15" x14ac:dyDescent="0.35">
      <c r="A572" s="70" t="s">
        <v>9835</v>
      </c>
      <c r="B572" s="70" t="s">
        <v>9520</v>
      </c>
      <c r="C572" t="str">
        <f t="shared" si="32"/>
        <v>3404906500200</v>
      </c>
      <c r="D572" s="69" t="s">
        <v>4497</v>
      </c>
      <c r="E572" s="68">
        <v>44</v>
      </c>
      <c r="F572" s="68">
        <v>1004</v>
      </c>
      <c r="G572" s="67">
        <v>4.3824701195219126E-2</v>
      </c>
      <c r="H572" s="66"/>
      <c r="I572" s="56">
        <v>47</v>
      </c>
      <c r="J572" s="53">
        <v>987</v>
      </c>
      <c r="K572" s="55">
        <v>4.7619047619047616E-2</v>
      </c>
      <c r="M572" s="65">
        <f t="shared" si="33"/>
        <v>3</v>
      </c>
      <c r="N572" s="65">
        <f t="shared" si="34"/>
        <v>-17</v>
      </c>
      <c r="O572" s="64">
        <f t="shared" si="35"/>
        <v>3.7943464238284902E-3</v>
      </c>
    </row>
    <row r="573" spans="1:15" x14ac:dyDescent="0.35">
      <c r="A573" s="70" t="s">
        <v>9834</v>
      </c>
      <c r="B573" s="70" t="s">
        <v>9520</v>
      </c>
      <c r="C573" t="str">
        <f t="shared" si="32"/>
        <v>3404906700500</v>
      </c>
      <c r="D573" s="69" t="s">
        <v>4488</v>
      </c>
      <c r="E573" s="68">
        <v>83</v>
      </c>
      <c r="F573" s="68">
        <v>2437</v>
      </c>
      <c r="G573" s="67">
        <v>3.4058268362741076E-2</v>
      </c>
      <c r="H573" s="66"/>
      <c r="I573" s="56">
        <v>74</v>
      </c>
      <c r="J573" s="53">
        <v>2394</v>
      </c>
      <c r="K573" s="55">
        <v>3.0910609857978277E-2</v>
      </c>
      <c r="M573" s="65">
        <f t="shared" si="33"/>
        <v>-9</v>
      </c>
      <c r="N573" s="65">
        <f t="shared" si="34"/>
        <v>-43</v>
      </c>
      <c r="O573" s="64">
        <f t="shared" si="35"/>
        <v>-3.1476585047627986E-3</v>
      </c>
    </row>
    <row r="574" spans="1:15" x14ac:dyDescent="0.35">
      <c r="A574" s="70" t="s">
        <v>9833</v>
      </c>
      <c r="B574" s="70" t="s">
        <v>9520</v>
      </c>
      <c r="C574" t="str">
        <f t="shared" si="32"/>
        <v>3404906800200</v>
      </c>
      <c r="D574" s="69" t="s">
        <v>4485</v>
      </c>
      <c r="E574" s="68">
        <v>19</v>
      </c>
      <c r="F574" s="68">
        <v>974</v>
      </c>
      <c r="G574" s="67">
        <v>1.9507186858316223E-2</v>
      </c>
      <c r="H574" s="66"/>
      <c r="I574" s="56">
        <v>22</v>
      </c>
      <c r="J574" s="53">
        <v>957</v>
      </c>
      <c r="K574" s="55">
        <v>2.2988505747126436E-2</v>
      </c>
      <c r="M574" s="65">
        <f t="shared" si="33"/>
        <v>3</v>
      </c>
      <c r="N574" s="65">
        <f t="shared" si="34"/>
        <v>-17</v>
      </c>
      <c r="O574" s="64">
        <f t="shared" si="35"/>
        <v>3.4813188888102135E-3</v>
      </c>
    </row>
    <row r="575" spans="1:15" x14ac:dyDescent="0.35">
      <c r="A575" s="70" t="s">
        <v>9832</v>
      </c>
      <c r="B575" s="70" t="s">
        <v>9520</v>
      </c>
      <c r="C575" t="str">
        <f t="shared" si="32"/>
        <v>3404907000200</v>
      </c>
      <c r="D575" s="69" t="s">
        <v>4477</v>
      </c>
      <c r="E575" s="68">
        <v>65</v>
      </c>
      <c r="F575" s="68">
        <v>2490</v>
      </c>
      <c r="G575" s="67">
        <v>2.6104417670682729E-2</v>
      </c>
      <c r="H575" s="66"/>
      <c r="I575" s="56">
        <v>63</v>
      </c>
      <c r="J575" s="53">
        <v>2446</v>
      </c>
      <c r="K575" s="55">
        <v>2.5756336876533115E-2</v>
      </c>
      <c r="M575" s="65">
        <f t="shared" si="33"/>
        <v>-2</v>
      </c>
      <c r="N575" s="65">
        <f t="shared" si="34"/>
        <v>-44</v>
      </c>
      <c r="O575" s="64">
        <f t="shared" si="35"/>
        <v>-3.4808079414961474E-4</v>
      </c>
    </row>
    <row r="576" spans="1:15" x14ac:dyDescent="0.35">
      <c r="A576" s="70" t="s">
        <v>9831</v>
      </c>
      <c r="B576" s="70" t="s">
        <v>9520</v>
      </c>
      <c r="C576" t="str">
        <f t="shared" ref="C576:C637" si="36">CONCATENATE(A576,B576)</f>
        <v>3404907200200</v>
      </c>
      <c r="D576" s="69" t="s">
        <v>4470</v>
      </c>
      <c r="E576" s="68">
        <v>10</v>
      </c>
      <c r="F576" s="68">
        <v>203</v>
      </c>
      <c r="G576" s="67">
        <v>4.9261083743842367E-2</v>
      </c>
      <c r="H576" s="66"/>
      <c r="I576" s="56">
        <v>10</v>
      </c>
      <c r="J576" s="53">
        <v>200</v>
      </c>
      <c r="K576" s="55">
        <v>0.05</v>
      </c>
      <c r="M576" s="65">
        <f t="shared" ref="M576:M637" si="37">I576-E576</f>
        <v>0</v>
      </c>
      <c r="N576" s="65">
        <f t="shared" ref="N576:N637" si="38">J576-F576</f>
        <v>-3</v>
      </c>
      <c r="O576" s="64">
        <f t="shared" ref="O576:O637" si="39">K576-G576</f>
        <v>7.3891625615763595E-4</v>
      </c>
    </row>
    <row r="577" spans="1:15" x14ac:dyDescent="0.35">
      <c r="A577" s="70" t="s">
        <v>9830</v>
      </c>
      <c r="B577" s="70" t="s">
        <v>9520</v>
      </c>
      <c r="C577" t="str">
        <f t="shared" si="36"/>
        <v>3404907300400</v>
      </c>
      <c r="D577" s="69" t="s">
        <v>4462</v>
      </c>
      <c r="E577" s="68">
        <v>217</v>
      </c>
      <c r="F577" s="68">
        <v>3433</v>
      </c>
      <c r="G577" s="67">
        <v>6.3210020390329164E-2</v>
      </c>
      <c r="H577" s="66"/>
      <c r="I577" s="56">
        <v>222</v>
      </c>
      <c r="J577" s="53">
        <v>3372</v>
      </c>
      <c r="K577" s="55">
        <v>6.5836298932384338E-2</v>
      </c>
      <c r="M577" s="65">
        <f t="shared" si="37"/>
        <v>5</v>
      </c>
      <c r="N577" s="65">
        <f t="shared" si="38"/>
        <v>-61</v>
      </c>
      <c r="O577" s="64">
        <f t="shared" si="39"/>
        <v>2.6262785420551743E-3</v>
      </c>
    </row>
    <row r="578" spans="1:15" x14ac:dyDescent="0.35">
      <c r="A578" s="70" t="s">
        <v>9829</v>
      </c>
      <c r="B578" s="70" t="s">
        <v>9520</v>
      </c>
      <c r="C578" t="str">
        <f t="shared" si="36"/>
        <v>3404907500200</v>
      </c>
      <c r="D578" s="69" t="s">
        <v>4454</v>
      </c>
      <c r="E578" s="68">
        <v>144</v>
      </c>
      <c r="F578" s="68">
        <v>1705</v>
      </c>
      <c r="G578" s="67">
        <v>8.4457478005865103E-2</v>
      </c>
      <c r="H578" s="66"/>
      <c r="I578" s="56">
        <v>156</v>
      </c>
      <c r="J578" s="53">
        <v>1674</v>
      </c>
      <c r="K578" s="55">
        <v>9.3189964157706098E-2</v>
      </c>
      <c r="M578" s="65">
        <f t="shared" si="37"/>
        <v>12</v>
      </c>
      <c r="N578" s="65">
        <f t="shared" si="38"/>
        <v>-31</v>
      </c>
      <c r="O578" s="64">
        <f t="shared" si="39"/>
        <v>8.7324861518409957E-3</v>
      </c>
    </row>
    <row r="579" spans="1:15" x14ac:dyDescent="0.35">
      <c r="A579" s="70" t="s">
        <v>9828</v>
      </c>
      <c r="B579" s="70" t="s">
        <v>9520</v>
      </c>
      <c r="C579" t="str">
        <f t="shared" si="36"/>
        <v>3404907600200</v>
      </c>
      <c r="D579" s="69" t="s">
        <v>4447</v>
      </c>
      <c r="E579" s="68">
        <v>147</v>
      </c>
      <c r="F579" s="68">
        <v>1052</v>
      </c>
      <c r="G579" s="67">
        <v>0.13973384030418251</v>
      </c>
      <c r="H579" s="66"/>
      <c r="I579" s="56">
        <v>170</v>
      </c>
      <c r="J579" s="53">
        <v>1034</v>
      </c>
      <c r="K579" s="55">
        <v>0.16441005802707931</v>
      </c>
      <c r="M579" s="65">
        <f t="shared" si="37"/>
        <v>23</v>
      </c>
      <c r="N579" s="65">
        <f t="shared" si="38"/>
        <v>-18</v>
      </c>
      <c r="O579" s="64">
        <f t="shared" si="39"/>
        <v>2.4676217722896798E-2</v>
      </c>
    </row>
    <row r="580" spans="1:15" x14ac:dyDescent="0.35">
      <c r="A580" s="70" t="s">
        <v>9827</v>
      </c>
      <c r="B580" s="70" t="s">
        <v>9520</v>
      </c>
      <c r="C580" t="str">
        <f t="shared" si="36"/>
        <v>3404907900200</v>
      </c>
      <c r="D580" s="69" t="s">
        <v>4439</v>
      </c>
      <c r="E580" s="68">
        <v>80</v>
      </c>
      <c r="F580" s="68">
        <v>2368</v>
      </c>
      <c r="G580" s="67">
        <v>3.3783783783783786E-2</v>
      </c>
      <c r="H580" s="66"/>
      <c r="I580" s="56">
        <v>64</v>
      </c>
      <c r="J580" s="53">
        <v>2273</v>
      </c>
      <c r="K580" s="55">
        <v>2.8362698753760206E-2</v>
      </c>
      <c r="M580" s="65">
        <f t="shared" si="37"/>
        <v>-16</v>
      </c>
      <c r="N580" s="65">
        <f t="shared" si="38"/>
        <v>-95</v>
      </c>
      <c r="O580" s="64">
        <f t="shared" si="39"/>
        <v>-5.4210850300235799E-3</v>
      </c>
    </row>
    <row r="581" spans="1:15" x14ac:dyDescent="0.35">
      <c r="A581" s="70" t="s">
        <v>9826</v>
      </c>
      <c r="B581" s="70" t="s">
        <v>9520</v>
      </c>
      <c r="C581" t="str">
        <f t="shared" si="36"/>
        <v>3404909502600</v>
      </c>
      <c r="D581" s="69" t="s">
        <v>4431</v>
      </c>
      <c r="E581" s="68">
        <v>218</v>
      </c>
      <c r="F581" s="68">
        <v>6063</v>
      </c>
      <c r="G581" s="67">
        <v>3.5955797460003297E-2</v>
      </c>
      <c r="H581" s="66"/>
      <c r="I581" s="56">
        <v>183</v>
      </c>
      <c r="J581" s="53">
        <v>5949</v>
      </c>
      <c r="K581" s="55">
        <v>3.0761472516389308E-2</v>
      </c>
      <c r="M581" s="65">
        <f t="shared" si="37"/>
        <v>-35</v>
      </c>
      <c r="N581" s="65">
        <f t="shared" si="38"/>
        <v>-114</v>
      </c>
      <c r="O581" s="64">
        <f t="shared" si="39"/>
        <v>-5.1943249436139892E-3</v>
      </c>
    </row>
    <row r="582" spans="1:15" x14ac:dyDescent="0.35">
      <c r="A582" s="70" t="s">
        <v>9825</v>
      </c>
      <c r="B582" s="70" t="s">
        <v>9520</v>
      </c>
      <c r="C582" t="str">
        <f t="shared" si="36"/>
        <v>3404909600400</v>
      </c>
      <c r="D582" s="69" t="s">
        <v>4422</v>
      </c>
      <c r="E582" s="68">
        <v>105</v>
      </c>
      <c r="F582" s="68">
        <v>3044</v>
      </c>
      <c r="G582" s="67">
        <v>3.4494086727989488E-2</v>
      </c>
      <c r="H582" s="66"/>
      <c r="I582" s="56">
        <v>115</v>
      </c>
      <c r="J582" s="53">
        <v>2994</v>
      </c>
      <c r="K582" s="55">
        <v>3.8410153640614564E-2</v>
      </c>
      <c r="M582" s="65">
        <f t="shared" si="37"/>
        <v>10</v>
      </c>
      <c r="N582" s="65">
        <f t="shared" si="38"/>
        <v>-50</v>
      </c>
      <c r="O582" s="64">
        <f t="shared" si="39"/>
        <v>3.9160669126250755E-3</v>
      </c>
    </row>
    <row r="583" spans="1:15" x14ac:dyDescent="0.35">
      <c r="A583" s="70" t="s">
        <v>9824</v>
      </c>
      <c r="B583" s="70" t="s">
        <v>9520</v>
      </c>
      <c r="C583" t="str">
        <f t="shared" si="36"/>
        <v>3404910200400</v>
      </c>
      <c r="D583" s="69" t="s">
        <v>4414</v>
      </c>
      <c r="E583" s="68">
        <v>85</v>
      </c>
      <c r="F583" s="68">
        <v>1797</v>
      </c>
      <c r="G583" s="67">
        <v>4.7301057317751811E-2</v>
      </c>
      <c r="H583" s="66"/>
      <c r="I583" s="56">
        <v>86</v>
      </c>
      <c r="J583" s="53">
        <v>1765</v>
      </c>
      <c r="K583" s="55">
        <v>4.8725212464589232E-2</v>
      </c>
      <c r="M583" s="65">
        <f t="shared" si="37"/>
        <v>1</v>
      </c>
      <c r="N583" s="65">
        <f t="shared" si="38"/>
        <v>-32</v>
      </c>
      <c r="O583" s="64">
        <f t="shared" si="39"/>
        <v>1.4241551468374206E-3</v>
      </c>
    </row>
    <row r="584" spans="1:15" x14ac:dyDescent="0.35">
      <c r="A584" s="70" t="s">
        <v>9823</v>
      </c>
      <c r="B584" s="70" t="s">
        <v>9520</v>
      </c>
      <c r="C584" t="str">
        <f t="shared" si="36"/>
        <v>3404910300200</v>
      </c>
      <c r="D584" s="69" t="s">
        <v>4404</v>
      </c>
      <c r="E584" s="68">
        <v>32</v>
      </c>
      <c r="F584" s="68">
        <v>1582</v>
      </c>
      <c r="G584" s="67">
        <v>2.0227560050568902E-2</v>
      </c>
      <c r="H584" s="66"/>
      <c r="I584" s="56">
        <v>39</v>
      </c>
      <c r="J584" s="53">
        <v>1554</v>
      </c>
      <c r="K584" s="55">
        <v>2.5096525096525095E-2</v>
      </c>
      <c r="M584" s="65">
        <f t="shared" si="37"/>
        <v>7</v>
      </c>
      <c r="N584" s="65">
        <f t="shared" si="38"/>
        <v>-28</v>
      </c>
      <c r="O584" s="64">
        <f t="shared" si="39"/>
        <v>4.8689650459561931E-3</v>
      </c>
    </row>
    <row r="585" spans="1:15" x14ac:dyDescent="0.35">
      <c r="A585" s="70" t="s">
        <v>9822</v>
      </c>
      <c r="B585" s="70" t="s">
        <v>9520</v>
      </c>
      <c r="C585" t="str">
        <f t="shared" si="36"/>
        <v>3404910600200</v>
      </c>
      <c r="D585" s="69" t="s">
        <v>4396</v>
      </c>
      <c r="E585" s="68">
        <v>22</v>
      </c>
      <c r="F585" s="68">
        <v>187</v>
      </c>
      <c r="G585" s="67">
        <v>0.11764705882352941</v>
      </c>
      <c r="H585" s="66"/>
      <c r="I585" s="56">
        <v>27</v>
      </c>
      <c r="J585" s="53">
        <v>183</v>
      </c>
      <c r="K585" s="55">
        <v>0.14754098360655737</v>
      </c>
      <c r="M585" s="65">
        <f t="shared" si="37"/>
        <v>5</v>
      </c>
      <c r="N585" s="65">
        <f t="shared" si="38"/>
        <v>-4</v>
      </c>
      <c r="O585" s="64">
        <f t="shared" si="39"/>
        <v>2.9893924783027964E-2</v>
      </c>
    </row>
    <row r="586" spans="1:15" x14ac:dyDescent="0.35">
      <c r="A586" s="70" t="s">
        <v>9821</v>
      </c>
      <c r="B586" s="70" t="s">
        <v>9520</v>
      </c>
      <c r="C586" t="str">
        <f t="shared" si="36"/>
        <v>3404910900200</v>
      </c>
      <c r="D586" s="69" t="s">
        <v>4388</v>
      </c>
      <c r="E586" s="68">
        <v>76</v>
      </c>
      <c r="F586" s="68">
        <v>2960</v>
      </c>
      <c r="G586" s="67">
        <v>2.5675675675675677E-2</v>
      </c>
      <c r="H586" s="66"/>
      <c r="I586" s="56">
        <v>84</v>
      </c>
      <c r="J586" s="53">
        <v>2914</v>
      </c>
      <c r="K586" s="55">
        <v>2.8826355525051476E-2</v>
      </c>
      <c r="M586" s="65">
        <f t="shared" si="37"/>
        <v>8</v>
      </c>
      <c r="N586" s="65">
        <f t="shared" si="38"/>
        <v>-46</v>
      </c>
      <c r="O586" s="64">
        <f t="shared" si="39"/>
        <v>3.1506798493757988E-3</v>
      </c>
    </row>
    <row r="587" spans="1:15" x14ac:dyDescent="0.35">
      <c r="A587" s="70" t="s">
        <v>9820</v>
      </c>
      <c r="B587" s="70" t="s">
        <v>9520</v>
      </c>
      <c r="C587" t="str">
        <f t="shared" si="36"/>
        <v>3404911200200</v>
      </c>
      <c r="D587" s="69" t="s">
        <v>4380</v>
      </c>
      <c r="E587" s="68">
        <v>291</v>
      </c>
      <c r="F587" s="68">
        <v>4392</v>
      </c>
      <c r="G587" s="67">
        <v>6.62568306010929E-2</v>
      </c>
      <c r="H587" s="66"/>
      <c r="I587" s="56">
        <v>259</v>
      </c>
      <c r="J587" s="53">
        <v>4308</v>
      </c>
      <c r="K587" s="55">
        <v>6.0120705663881148E-2</v>
      </c>
      <c r="M587" s="65">
        <f t="shared" si="37"/>
        <v>-32</v>
      </c>
      <c r="N587" s="65">
        <f t="shared" si="38"/>
        <v>-84</v>
      </c>
      <c r="O587" s="64">
        <f t="shared" si="39"/>
        <v>-6.1361249372117524E-3</v>
      </c>
    </row>
    <row r="588" spans="1:15" x14ac:dyDescent="0.35">
      <c r="A588" s="70" t="s">
        <v>9819</v>
      </c>
      <c r="B588" s="70" t="s">
        <v>9520</v>
      </c>
      <c r="C588" t="str">
        <f t="shared" si="36"/>
        <v>3404911301700</v>
      </c>
      <c r="D588" s="69" t="s">
        <v>4372</v>
      </c>
      <c r="E588" s="68">
        <v>148</v>
      </c>
      <c r="F588" s="68">
        <v>3507</v>
      </c>
      <c r="G588" s="67">
        <v>4.220131166238951E-2</v>
      </c>
      <c r="H588" s="66"/>
      <c r="I588" s="56">
        <v>136</v>
      </c>
      <c r="J588" s="53">
        <v>3445</v>
      </c>
      <c r="K588" s="55">
        <v>3.9477503628447028E-2</v>
      </c>
      <c r="M588" s="65">
        <f t="shared" si="37"/>
        <v>-12</v>
      </c>
      <c r="N588" s="65">
        <f t="shared" si="38"/>
        <v>-62</v>
      </c>
      <c r="O588" s="64">
        <f t="shared" si="39"/>
        <v>-2.7238080339424819E-3</v>
      </c>
    </row>
    <row r="589" spans="1:15" x14ac:dyDescent="0.35">
      <c r="A589" s="70" t="s">
        <v>9818</v>
      </c>
      <c r="B589" s="70" t="s">
        <v>9520</v>
      </c>
      <c r="C589" t="str">
        <f t="shared" si="36"/>
        <v>3404911400200</v>
      </c>
      <c r="D589" s="69" t="s">
        <v>4362</v>
      </c>
      <c r="E589" s="68">
        <v>93</v>
      </c>
      <c r="F589" s="68">
        <v>730</v>
      </c>
      <c r="G589" s="67">
        <v>0.12739726027397261</v>
      </c>
      <c r="H589" s="66"/>
      <c r="I589" s="56">
        <v>87</v>
      </c>
      <c r="J589" s="53">
        <v>717</v>
      </c>
      <c r="K589" s="55">
        <v>0.12133891213389121</v>
      </c>
      <c r="M589" s="65">
        <f t="shared" si="37"/>
        <v>-6</v>
      </c>
      <c r="N589" s="65">
        <f t="shared" si="38"/>
        <v>-13</v>
      </c>
      <c r="O589" s="64">
        <f t="shared" si="39"/>
        <v>-6.058348140081396E-3</v>
      </c>
    </row>
    <row r="590" spans="1:15" x14ac:dyDescent="0.35">
      <c r="A590" s="70" t="s">
        <v>9817</v>
      </c>
      <c r="B590" s="70" t="s">
        <v>9520</v>
      </c>
      <c r="C590" t="str">
        <f t="shared" si="36"/>
        <v>3404911501600</v>
      </c>
      <c r="D590" s="69" t="s">
        <v>4354</v>
      </c>
      <c r="E590" s="68">
        <v>52</v>
      </c>
      <c r="F590" s="68">
        <v>1864</v>
      </c>
      <c r="G590" s="67">
        <v>2.7896995708154508E-2</v>
      </c>
      <c r="H590" s="66"/>
      <c r="I590" s="56">
        <v>49</v>
      </c>
      <c r="J590" s="53">
        <v>1827</v>
      </c>
      <c r="K590" s="55">
        <v>2.681992337164751E-2</v>
      </c>
      <c r="M590" s="65">
        <f t="shared" si="37"/>
        <v>-3</v>
      </c>
      <c r="N590" s="65">
        <f t="shared" si="38"/>
        <v>-37</v>
      </c>
      <c r="O590" s="64">
        <f t="shared" si="39"/>
        <v>-1.0770723365069977E-3</v>
      </c>
    </row>
    <row r="591" spans="1:15" x14ac:dyDescent="0.35">
      <c r="A591" s="70" t="s">
        <v>9816</v>
      </c>
      <c r="B591" s="70" t="s">
        <v>9520</v>
      </c>
      <c r="C591" t="str">
        <f t="shared" si="36"/>
        <v>3404911602600</v>
      </c>
      <c r="D591" s="69" t="s">
        <v>4345</v>
      </c>
      <c r="E591" s="68">
        <v>1245</v>
      </c>
      <c r="F591" s="68">
        <v>7062</v>
      </c>
      <c r="G591" s="67">
        <v>0.17629566694987256</v>
      </c>
      <c r="H591" s="66"/>
      <c r="I591" s="56">
        <v>1133</v>
      </c>
      <c r="J591" s="53">
        <v>6932</v>
      </c>
      <c r="K591" s="55">
        <v>0.16344489324870168</v>
      </c>
      <c r="M591" s="65">
        <f t="shared" si="37"/>
        <v>-112</v>
      </c>
      <c r="N591" s="65">
        <f t="shared" si="38"/>
        <v>-130</v>
      </c>
      <c r="O591" s="64">
        <f t="shared" si="39"/>
        <v>-1.2850773701170881E-2</v>
      </c>
    </row>
    <row r="592" spans="1:15" x14ac:dyDescent="0.35">
      <c r="A592" s="70" t="s">
        <v>9815</v>
      </c>
      <c r="B592" s="70" t="s">
        <v>9520</v>
      </c>
      <c r="C592" t="str">
        <f t="shared" si="36"/>
        <v>3404911701600</v>
      </c>
      <c r="D592" s="69" t="s">
        <v>4336</v>
      </c>
      <c r="E592" s="68">
        <v>203</v>
      </c>
      <c r="F592" s="68">
        <v>2667</v>
      </c>
      <c r="G592" s="67">
        <v>7.6115485564304461E-2</v>
      </c>
      <c r="H592" s="66"/>
      <c r="I592" s="56">
        <v>118</v>
      </c>
      <c r="J592" s="53">
        <v>2619</v>
      </c>
      <c r="K592" s="55">
        <v>4.5055364642993506E-2</v>
      </c>
      <c r="M592" s="65">
        <f t="shared" si="37"/>
        <v>-85</v>
      </c>
      <c r="N592" s="65">
        <f t="shared" si="38"/>
        <v>-48</v>
      </c>
      <c r="O592" s="64">
        <f t="shared" si="39"/>
        <v>-3.1060120921310955E-2</v>
      </c>
    </row>
    <row r="593" spans="1:15" x14ac:dyDescent="0.35">
      <c r="A593" s="70" t="s">
        <v>9814</v>
      </c>
      <c r="B593" s="70" t="s">
        <v>9520</v>
      </c>
      <c r="C593" t="str">
        <f t="shared" si="36"/>
        <v>3404911802600</v>
      </c>
      <c r="D593" s="69" t="s">
        <v>4326</v>
      </c>
      <c r="E593" s="68">
        <v>322</v>
      </c>
      <c r="F593" s="68">
        <v>4439</v>
      </c>
      <c r="G593" s="67">
        <v>7.2538860103626937E-2</v>
      </c>
      <c r="H593" s="66"/>
      <c r="I593" s="56">
        <v>276</v>
      </c>
      <c r="J593" s="53">
        <v>4359</v>
      </c>
      <c r="K593" s="55">
        <v>6.3317274604267032E-2</v>
      </c>
      <c r="M593" s="65">
        <f t="shared" si="37"/>
        <v>-46</v>
      </c>
      <c r="N593" s="65">
        <f t="shared" si="38"/>
        <v>-80</v>
      </c>
      <c r="O593" s="64">
        <f t="shared" si="39"/>
        <v>-9.221585499359905E-3</v>
      </c>
    </row>
    <row r="594" spans="1:15" x14ac:dyDescent="0.35">
      <c r="A594" s="70" t="s">
        <v>9813</v>
      </c>
      <c r="B594" s="70" t="s">
        <v>9520</v>
      </c>
      <c r="C594" t="str">
        <f t="shared" si="36"/>
        <v>3404912001300</v>
      </c>
      <c r="D594" s="69" t="s">
        <v>4317</v>
      </c>
      <c r="E594" s="68">
        <v>152</v>
      </c>
      <c r="F594" s="68">
        <v>2354</v>
      </c>
      <c r="G594" s="67">
        <v>6.4570943075615977E-2</v>
      </c>
      <c r="H594" s="66"/>
      <c r="I594" s="56">
        <v>151</v>
      </c>
      <c r="J594" s="53">
        <v>2312</v>
      </c>
      <c r="K594" s="55">
        <v>6.5311418685121109E-2</v>
      </c>
      <c r="M594" s="65">
        <f t="shared" si="37"/>
        <v>-1</v>
      </c>
      <c r="N594" s="65">
        <f t="shared" si="38"/>
        <v>-42</v>
      </c>
      <c r="O594" s="64">
        <f t="shared" si="39"/>
        <v>7.4047560950513125E-4</v>
      </c>
    </row>
    <row r="595" spans="1:15" x14ac:dyDescent="0.35">
      <c r="A595" s="70" t="s">
        <v>9812</v>
      </c>
      <c r="B595" s="70" t="s">
        <v>9520</v>
      </c>
      <c r="C595" t="str">
        <f t="shared" si="36"/>
        <v>3404912101700</v>
      </c>
      <c r="D595" s="69" t="s">
        <v>4308</v>
      </c>
      <c r="E595" s="68">
        <v>273</v>
      </c>
      <c r="F595" s="68">
        <v>4303</v>
      </c>
      <c r="G595" s="67">
        <v>6.3444108761329304E-2</v>
      </c>
      <c r="H595" s="66"/>
      <c r="I595" s="56">
        <v>269</v>
      </c>
      <c r="J595" s="53">
        <v>4227</v>
      </c>
      <c r="K595" s="55">
        <v>6.363851431275136E-2</v>
      </c>
      <c r="M595" s="65">
        <f t="shared" si="37"/>
        <v>-4</v>
      </c>
      <c r="N595" s="65">
        <f t="shared" si="38"/>
        <v>-76</v>
      </c>
      <c r="O595" s="64">
        <f t="shared" si="39"/>
        <v>1.9440555142205551E-4</v>
      </c>
    </row>
    <row r="596" spans="1:15" x14ac:dyDescent="0.35">
      <c r="A596" s="70" t="s">
        <v>9811</v>
      </c>
      <c r="B596" s="70" t="s">
        <v>9520</v>
      </c>
      <c r="C596" t="str">
        <f t="shared" si="36"/>
        <v>3404912401600</v>
      </c>
      <c r="D596" s="69" t="s">
        <v>4299</v>
      </c>
      <c r="E596" s="68">
        <v>131</v>
      </c>
      <c r="F596" s="68">
        <v>1726</v>
      </c>
      <c r="G596" s="67">
        <v>7.5898030127462338E-2</v>
      </c>
      <c r="H596" s="66"/>
      <c r="I596" s="56">
        <v>117</v>
      </c>
      <c r="J596" s="53">
        <v>1696</v>
      </c>
      <c r="K596" s="55">
        <v>6.8985849056603779E-2</v>
      </c>
      <c r="M596" s="65">
        <f t="shared" si="37"/>
        <v>-14</v>
      </c>
      <c r="N596" s="65">
        <f t="shared" si="38"/>
        <v>-30</v>
      </c>
      <c r="O596" s="64">
        <f t="shared" si="39"/>
        <v>-6.9121810708585585E-3</v>
      </c>
    </row>
    <row r="597" spans="1:15" x14ac:dyDescent="0.35">
      <c r="A597" s="70" t="s">
        <v>9810</v>
      </c>
      <c r="B597" s="70" t="s">
        <v>9520</v>
      </c>
      <c r="C597" t="str">
        <f t="shared" si="36"/>
        <v>3404912501300</v>
      </c>
      <c r="D597" s="69" t="s">
        <v>4290</v>
      </c>
      <c r="E597" s="68">
        <v>115</v>
      </c>
      <c r="F597" s="68">
        <v>4058</v>
      </c>
      <c r="G597" s="67">
        <v>2.8339083292262198E-2</v>
      </c>
      <c r="H597" s="66"/>
      <c r="I597" s="56">
        <v>124</v>
      </c>
      <c r="J597" s="53">
        <v>3986</v>
      </c>
      <c r="K597" s="55">
        <v>3.1108881083793276E-2</v>
      </c>
      <c r="M597" s="65">
        <f t="shared" si="37"/>
        <v>9</v>
      </c>
      <c r="N597" s="65">
        <f t="shared" si="38"/>
        <v>-72</v>
      </c>
      <c r="O597" s="64">
        <f t="shared" si="39"/>
        <v>2.7697977915310777E-3</v>
      </c>
    </row>
    <row r="598" spans="1:15" x14ac:dyDescent="0.35">
      <c r="A598" s="70" t="s">
        <v>9809</v>
      </c>
      <c r="B598" s="70" t="s">
        <v>9520</v>
      </c>
      <c r="C598" t="str">
        <f t="shared" si="36"/>
        <v>3404912601700</v>
      </c>
      <c r="D598" s="69" t="s">
        <v>4281</v>
      </c>
      <c r="E598" s="73">
        <v>418</v>
      </c>
      <c r="F598" s="73">
        <v>2734</v>
      </c>
      <c r="G598" s="72">
        <v>0.1528895391367959</v>
      </c>
      <c r="H598" s="71"/>
      <c r="I598" s="56">
        <v>406</v>
      </c>
      <c r="J598" s="53">
        <v>2685</v>
      </c>
      <c r="K598" s="55">
        <v>0.15121042830540038</v>
      </c>
      <c r="M598" s="65">
        <f t="shared" si="37"/>
        <v>-12</v>
      </c>
      <c r="N598" s="65">
        <f t="shared" si="38"/>
        <v>-49</v>
      </c>
      <c r="O598" s="64">
        <f t="shared" si="39"/>
        <v>-1.6791108313955194E-3</v>
      </c>
    </row>
    <row r="599" spans="1:15" x14ac:dyDescent="0.35">
      <c r="A599" s="70" t="s">
        <v>9808</v>
      </c>
      <c r="B599" s="70" t="s">
        <v>9520</v>
      </c>
      <c r="C599" t="str">
        <f t="shared" si="36"/>
        <v>3404912701600</v>
      </c>
      <c r="D599" s="69" t="s">
        <v>4271</v>
      </c>
      <c r="E599" s="68">
        <v>147</v>
      </c>
      <c r="F599" s="68">
        <v>2696</v>
      </c>
      <c r="G599" s="67">
        <v>5.4525222551928786E-2</v>
      </c>
      <c r="H599" s="66"/>
      <c r="I599" s="56">
        <v>175</v>
      </c>
      <c r="J599" s="53">
        <v>2648</v>
      </c>
      <c r="K599" s="55">
        <v>6.6087613293051364E-2</v>
      </c>
      <c r="M599" s="65">
        <f t="shared" si="37"/>
        <v>28</v>
      </c>
      <c r="N599" s="65">
        <f t="shared" si="38"/>
        <v>-48</v>
      </c>
      <c r="O599" s="64">
        <f t="shared" si="39"/>
        <v>1.1562390741122579E-2</v>
      </c>
    </row>
    <row r="600" spans="1:15" x14ac:dyDescent="0.35">
      <c r="A600" s="70" t="s">
        <v>9807</v>
      </c>
      <c r="B600" s="70" t="s">
        <v>9520</v>
      </c>
      <c r="C600" t="str">
        <f t="shared" si="36"/>
        <v>3404912801600</v>
      </c>
      <c r="D600" s="69" t="s">
        <v>4263</v>
      </c>
      <c r="E600" s="68">
        <v>88</v>
      </c>
      <c r="F600" s="68">
        <v>3148</v>
      </c>
      <c r="G600" s="67">
        <v>2.795425667090216E-2</v>
      </c>
      <c r="H600" s="66"/>
      <c r="I600" s="56">
        <v>89</v>
      </c>
      <c r="J600" s="53">
        <v>3093</v>
      </c>
      <c r="K600" s="55">
        <v>2.8774652440995797E-2</v>
      </c>
      <c r="M600" s="65">
        <f t="shared" si="37"/>
        <v>1</v>
      </c>
      <c r="N600" s="65">
        <f t="shared" si="38"/>
        <v>-55</v>
      </c>
      <c r="O600" s="64">
        <f t="shared" si="39"/>
        <v>8.2039577009363623E-4</v>
      </c>
    </row>
    <row r="601" spans="1:15" x14ac:dyDescent="0.35">
      <c r="A601" s="70" t="s">
        <v>9806</v>
      </c>
      <c r="B601" s="70" t="s">
        <v>9520</v>
      </c>
      <c r="C601" t="str">
        <f t="shared" si="36"/>
        <v>3404918702600</v>
      </c>
      <c r="D601" s="69" t="s">
        <v>4252</v>
      </c>
      <c r="E601" s="68">
        <v>896</v>
      </c>
      <c r="F601" s="68">
        <v>3787</v>
      </c>
      <c r="G601" s="67">
        <v>0.2365988909426987</v>
      </c>
      <c r="H601" s="66"/>
      <c r="I601" s="56">
        <v>807</v>
      </c>
      <c r="J601" s="53">
        <v>3723</v>
      </c>
      <c r="K601" s="55">
        <v>0.21676067687348913</v>
      </c>
      <c r="M601" s="65">
        <f t="shared" si="37"/>
        <v>-89</v>
      </c>
      <c r="N601" s="65">
        <f t="shared" si="38"/>
        <v>-64</v>
      </c>
      <c r="O601" s="64">
        <f t="shared" si="39"/>
        <v>-1.9838214069209575E-2</v>
      </c>
    </row>
    <row r="602" spans="1:15" x14ac:dyDescent="0.35">
      <c r="A602" s="70" t="s">
        <v>9805</v>
      </c>
      <c r="B602" s="70" t="s">
        <v>9520</v>
      </c>
      <c r="C602" t="str">
        <f t="shared" si="36"/>
        <v>3404922002600</v>
      </c>
      <c r="D602" s="69" t="s">
        <v>4239</v>
      </c>
      <c r="E602" s="68">
        <v>609</v>
      </c>
      <c r="F602" s="68">
        <v>8970</v>
      </c>
      <c r="G602" s="67">
        <v>6.7892976588628765E-2</v>
      </c>
      <c r="H602" s="66"/>
      <c r="I602" s="56">
        <v>550</v>
      </c>
      <c r="J602" s="53">
        <v>8837</v>
      </c>
      <c r="K602" s="55">
        <v>6.2238316170646145E-2</v>
      </c>
      <c r="M602" s="65">
        <f t="shared" si="37"/>
        <v>-59</v>
      </c>
      <c r="N602" s="65">
        <f t="shared" si="38"/>
        <v>-133</v>
      </c>
      <c r="O602" s="64">
        <f t="shared" si="39"/>
        <v>-5.6546604179826196E-3</v>
      </c>
    </row>
    <row r="603" spans="1:15" x14ac:dyDescent="0.35">
      <c r="A603" s="70" t="s">
        <v>9804</v>
      </c>
      <c r="B603" s="70" t="s">
        <v>9520</v>
      </c>
      <c r="C603" t="str">
        <f t="shared" si="36"/>
        <v>3505000102600</v>
      </c>
      <c r="D603" s="69" t="s">
        <v>4218</v>
      </c>
      <c r="E603" s="68">
        <v>29</v>
      </c>
      <c r="F603" s="68">
        <v>279</v>
      </c>
      <c r="G603" s="67">
        <v>0.1039426523297491</v>
      </c>
      <c r="H603" s="66"/>
      <c r="I603" s="56">
        <v>32</v>
      </c>
      <c r="J603" s="53">
        <v>276</v>
      </c>
      <c r="K603" s="55">
        <v>0.11594202898550725</v>
      </c>
      <c r="M603" s="65">
        <f t="shared" si="37"/>
        <v>3</v>
      </c>
      <c r="N603" s="65">
        <f t="shared" si="38"/>
        <v>-3</v>
      </c>
      <c r="O603" s="64">
        <f t="shared" si="39"/>
        <v>1.1999376655758148E-2</v>
      </c>
    </row>
    <row r="604" spans="1:15" x14ac:dyDescent="0.35">
      <c r="A604" s="70" t="s">
        <v>9803</v>
      </c>
      <c r="B604" s="70" t="s">
        <v>9520</v>
      </c>
      <c r="C604" t="str">
        <f t="shared" si="36"/>
        <v>3505000202600</v>
      </c>
      <c r="D604" s="69" t="s">
        <v>4209</v>
      </c>
      <c r="E604" s="68">
        <v>175</v>
      </c>
      <c r="F604" s="68">
        <v>815</v>
      </c>
      <c r="G604" s="67">
        <v>0.21472392638036811</v>
      </c>
      <c r="H604" s="66"/>
      <c r="I604" s="56">
        <v>116</v>
      </c>
      <c r="J604" s="53">
        <v>803</v>
      </c>
      <c r="K604" s="55">
        <v>0.14445828144458281</v>
      </c>
      <c r="M604" s="65">
        <f t="shared" si="37"/>
        <v>-59</v>
      </c>
      <c r="N604" s="65">
        <f t="shared" si="38"/>
        <v>-12</v>
      </c>
      <c r="O604" s="64">
        <f t="shared" si="39"/>
        <v>-7.0265644935785299E-2</v>
      </c>
    </row>
    <row r="605" spans="1:15" x14ac:dyDescent="0.35">
      <c r="A605" s="70" t="s">
        <v>9802</v>
      </c>
      <c r="B605" s="70" t="s">
        <v>9520</v>
      </c>
      <c r="C605" t="str">
        <f t="shared" si="36"/>
        <v>3505000902600</v>
      </c>
      <c r="D605" s="69" t="s">
        <v>4199</v>
      </c>
      <c r="E605" s="68">
        <v>80</v>
      </c>
      <c r="F605" s="68">
        <v>433</v>
      </c>
      <c r="G605" s="67">
        <v>0.18475750577367206</v>
      </c>
      <c r="H605" s="66"/>
      <c r="I605" s="56">
        <v>58</v>
      </c>
      <c r="J605" s="53">
        <v>427</v>
      </c>
      <c r="K605" s="55">
        <v>0.13583138173302109</v>
      </c>
      <c r="M605" s="65">
        <f t="shared" si="37"/>
        <v>-22</v>
      </c>
      <c r="N605" s="65">
        <f t="shared" si="38"/>
        <v>-6</v>
      </c>
      <c r="O605" s="64">
        <f t="shared" si="39"/>
        <v>-4.892612404065097E-2</v>
      </c>
    </row>
    <row r="606" spans="1:15" x14ac:dyDescent="0.35">
      <c r="A606" s="70" t="s">
        <v>9801</v>
      </c>
      <c r="B606" s="70" t="s">
        <v>9520</v>
      </c>
      <c r="C606" t="str">
        <f t="shared" si="36"/>
        <v>3505001750400</v>
      </c>
      <c r="D606" s="69" t="s">
        <v>4189</v>
      </c>
      <c r="E606" s="68">
        <v>23</v>
      </c>
      <c r="F606" s="68">
        <v>159</v>
      </c>
      <c r="G606" s="67">
        <v>0.14465408805031446</v>
      </c>
      <c r="H606" s="66"/>
      <c r="I606" s="56">
        <v>17</v>
      </c>
      <c r="J606" s="53">
        <v>157</v>
      </c>
      <c r="K606" s="55">
        <v>0.10828025477707007</v>
      </c>
      <c r="M606" s="65">
        <f t="shared" si="37"/>
        <v>-6</v>
      </c>
      <c r="N606" s="65">
        <f t="shared" si="38"/>
        <v>-2</v>
      </c>
      <c r="O606" s="64">
        <f t="shared" si="39"/>
        <v>-3.6373833273244394E-2</v>
      </c>
    </row>
    <row r="607" spans="1:15" x14ac:dyDescent="0.35">
      <c r="A607" s="70" t="s">
        <v>9800</v>
      </c>
      <c r="B607" s="70" t="s">
        <v>9520</v>
      </c>
      <c r="C607" t="str">
        <f t="shared" si="36"/>
        <v>3505004001700</v>
      </c>
      <c r="D607" s="69" t="s">
        <v>4182</v>
      </c>
      <c r="E607" s="68">
        <v>201</v>
      </c>
      <c r="F607" s="68">
        <v>926</v>
      </c>
      <c r="G607" s="67">
        <v>0.21706263498920086</v>
      </c>
      <c r="H607" s="66"/>
      <c r="I607" s="56">
        <v>168</v>
      </c>
      <c r="J607" s="53">
        <v>912</v>
      </c>
      <c r="K607" s="55">
        <v>0.18421052631578946</v>
      </c>
      <c r="M607" s="65">
        <f t="shared" si="37"/>
        <v>-33</v>
      </c>
      <c r="N607" s="65">
        <f t="shared" si="38"/>
        <v>-14</v>
      </c>
      <c r="O607" s="64">
        <f t="shared" si="39"/>
        <v>-3.2852108673411401E-2</v>
      </c>
    </row>
    <row r="608" spans="1:15" x14ac:dyDescent="0.35">
      <c r="A608" s="70" t="s">
        <v>9799</v>
      </c>
      <c r="B608" s="70" t="s">
        <v>9520</v>
      </c>
      <c r="C608" t="str">
        <f t="shared" si="36"/>
        <v>3505004400200</v>
      </c>
      <c r="D608" s="69" t="s">
        <v>4174</v>
      </c>
      <c r="E608" s="68">
        <v>483</v>
      </c>
      <c r="F608" s="68">
        <v>1820</v>
      </c>
      <c r="G608" s="67">
        <v>0.26538461538461539</v>
      </c>
      <c r="H608" s="66"/>
      <c r="I608" s="56">
        <v>420</v>
      </c>
      <c r="J608" s="53">
        <v>1791</v>
      </c>
      <c r="K608" s="55">
        <v>0.23450586264656617</v>
      </c>
      <c r="M608" s="65">
        <f t="shared" si="37"/>
        <v>-63</v>
      </c>
      <c r="N608" s="65">
        <f t="shared" si="38"/>
        <v>-29</v>
      </c>
      <c r="O608" s="64">
        <f t="shared" si="39"/>
        <v>-3.0878752738049214E-2</v>
      </c>
    </row>
    <row r="609" spans="1:15" x14ac:dyDescent="0.35">
      <c r="A609" s="70" t="s">
        <v>9798</v>
      </c>
      <c r="B609" s="70" t="s">
        <v>9520</v>
      </c>
      <c r="C609" t="str">
        <f t="shared" si="36"/>
        <v>3505006500400</v>
      </c>
      <c r="D609" s="69" t="s">
        <v>4165</v>
      </c>
      <c r="E609" s="68">
        <v>35</v>
      </c>
      <c r="F609" s="68">
        <v>167</v>
      </c>
      <c r="G609" s="67">
        <v>0.20958083832335328</v>
      </c>
      <c r="H609" s="66"/>
      <c r="I609" s="56">
        <v>26</v>
      </c>
      <c r="J609" s="53">
        <v>164</v>
      </c>
      <c r="K609" s="55">
        <v>0.15853658536585366</v>
      </c>
      <c r="M609" s="65">
        <f t="shared" si="37"/>
        <v>-9</v>
      </c>
      <c r="N609" s="65">
        <f t="shared" si="38"/>
        <v>-3</v>
      </c>
      <c r="O609" s="64">
        <f t="shared" si="39"/>
        <v>-5.104425295749962E-2</v>
      </c>
    </row>
    <row r="610" spans="1:15" x14ac:dyDescent="0.35">
      <c r="A610" s="70" t="s">
        <v>9797</v>
      </c>
      <c r="B610" s="70" t="s">
        <v>9520</v>
      </c>
      <c r="C610" t="str">
        <f t="shared" si="36"/>
        <v>3505007900400</v>
      </c>
      <c r="D610" s="69" t="s">
        <v>4156</v>
      </c>
      <c r="E610" s="68">
        <v>16</v>
      </c>
      <c r="F610" s="68">
        <v>180</v>
      </c>
      <c r="G610" s="67">
        <v>8.8888888888888892E-2</v>
      </c>
      <c r="H610" s="66"/>
      <c r="I610" s="56">
        <v>12</v>
      </c>
      <c r="J610" s="53">
        <v>177</v>
      </c>
      <c r="K610" s="55">
        <v>6.7796610169491525E-2</v>
      </c>
      <c r="M610" s="65">
        <f t="shared" si="37"/>
        <v>-4</v>
      </c>
      <c r="N610" s="65">
        <f t="shared" si="38"/>
        <v>-3</v>
      </c>
      <c r="O610" s="64">
        <f t="shared" si="39"/>
        <v>-2.1092278719397367E-2</v>
      </c>
    </row>
    <row r="611" spans="1:15" x14ac:dyDescent="0.35">
      <c r="A611" s="70" t="s">
        <v>9796</v>
      </c>
      <c r="B611" s="70" t="s">
        <v>9520</v>
      </c>
      <c r="C611" t="str">
        <f t="shared" si="36"/>
        <v>3505008200400</v>
      </c>
      <c r="D611" s="69" t="s">
        <v>4147</v>
      </c>
      <c r="E611" s="68">
        <v>11</v>
      </c>
      <c r="F611" s="68">
        <v>69</v>
      </c>
      <c r="G611" s="67">
        <v>0.15942028985507245</v>
      </c>
      <c r="H611" s="66"/>
      <c r="I611" s="56">
        <v>8</v>
      </c>
      <c r="J611" s="53">
        <v>68</v>
      </c>
      <c r="K611" s="55">
        <v>0.11764705882352941</v>
      </c>
      <c r="M611" s="65">
        <f t="shared" si="37"/>
        <v>-3</v>
      </c>
      <c r="N611" s="65">
        <f t="shared" si="38"/>
        <v>-1</v>
      </c>
      <c r="O611" s="64">
        <f t="shared" si="39"/>
        <v>-4.177323103154304E-2</v>
      </c>
    </row>
    <row r="612" spans="1:15" x14ac:dyDescent="0.35">
      <c r="A612" s="70" t="s">
        <v>9795</v>
      </c>
      <c r="B612" s="70" t="s">
        <v>9520</v>
      </c>
      <c r="C612" t="str">
        <f t="shared" si="36"/>
        <v>3505009500400</v>
      </c>
      <c r="D612" s="69" t="s">
        <v>4139</v>
      </c>
      <c r="E612" s="68">
        <v>32</v>
      </c>
      <c r="F612" s="68">
        <v>308</v>
      </c>
      <c r="G612" s="67">
        <v>0.1038961038961039</v>
      </c>
      <c r="H612" s="66"/>
      <c r="I612" s="56">
        <v>25</v>
      </c>
      <c r="J612" s="53">
        <v>306</v>
      </c>
      <c r="K612" s="55">
        <v>8.1699346405228759E-2</v>
      </c>
      <c r="M612" s="65">
        <f t="shared" si="37"/>
        <v>-7</v>
      </c>
      <c r="N612" s="65">
        <f t="shared" si="38"/>
        <v>-2</v>
      </c>
      <c r="O612" s="64">
        <f t="shared" si="39"/>
        <v>-2.2196757490875144E-2</v>
      </c>
    </row>
    <row r="613" spans="1:15" x14ac:dyDescent="0.35">
      <c r="A613" s="70" t="s">
        <v>9794</v>
      </c>
      <c r="B613" s="70" t="s">
        <v>9520</v>
      </c>
      <c r="C613" t="str">
        <f t="shared" si="36"/>
        <v>3505012001700</v>
      </c>
      <c r="D613" s="69" t="s">
        <v>4130</v>
      </c>
      <c r="E613" s="68">
        <v>205</v>
      </c>
      <c r="F613" s="68">
        <v>1316</v>
      </c>
      <c r="G613" s="67">
        <v>0.15577507598784193</v>
      </c>
      <c r="H613" s="66"/>
      <c r="I613" s="56">
        <v>172</v>
      </c>
      <c r="J613" s="53">
        <v>1297</v>
      </c>
      <c r="K613" s="55">
        <v>0.13261372397841173</v>
      </c>
      <c r="M613" s="65">
        <f t="shared" si="37"/>
        <v>-33</v>
      </c>
      <c r="N613" s="65">
        <f t="shared" si="38"/>
        <v>-19</v>
      </c>
      <c r="O613" s="64">
        <f t="shared" si="39"/>
        <v>-2.3161352009430203E-2</v>
      </c>
    </row>
    <row r="614" spans="1:15" x14ac:dyDescent="0.35">
      <c r="A614" s="70" t="s">
        <v>9793</v>
      </c>
      <c r="B614" s="70" t="s">
        <v>9520</v>
      </c>
      <c r="C614" t="str">
        <f t="shared" si="36"/>
        <v>3505012200200</v>
      </c>
      <c r="D614" s="69" t="s">
        <v>4122</v>
      </c>
      <c r="E614" s="68">
        <v>299</v>
      </c>
      <c r="F614" s="68">
        <v>922</v>
      </c>
      <c r="G614" s="67">
        <v>0.324295010845987</v>
      </c>
      <c r="H614" s="66"/>
      <c r="I614" s="56">
        <v>252</v>
      </c>
      <c r="J614" s="53">
        <v>908</v>
      </c>
      <c r="K614" s="55">
        <v>0.27753303964757708</v>
      </c>
      <c r="M614" s="65">
        <f t="shared" si="37"/>
        <v>-47</v>
      </c>
      <c r="N614" s="65">
        <f t="shared" si="38"/>
        <v>-14</v>
      </c>
      <c r="O614" s="64">
        <f t="shared" si="39"/>
        <v>-4.6761971198409913E-2</v>
      </c>
    </row>
    <row r="615" spans="1:15" x14ac:dyDescent="0.35">
      <c r="A615" s="70" t="s">
        <v>9792</v>
      </c>
      <c r="B615" s="70" t="s">
        <v>9520</v>
      </c>
      <c r="C615" t="str">
        <f t="shared" si="36"/>
        <v>3505012400200</v>
      </c>
      <c r="D615" s="69" t="s">
        <v>4114</v>
      </c>
      <c r="E615" s="68">
        <v>173</v>
      </c>
      <c r="F615" s="68">
        <v>954</v>
      </c>
      <c r="G615" s="67">
        <v>0.18134171907756813</v>
      </c>
      <c r="H615" s="66"/>
      <c r="I615" s="56">
        <v>125</v>
      </c>
      <c r="J615" s="53">
        <v>939</v>
      </c>
      <c r="K615" s="55">
        <v>0.13312034078807242</v>
      </c>
      <c r="M615" s="65">
        <f t="shared" si="37"/>
        <v>-48</v>
      </c>
      <c r="N615" s="65">
        <f t="shared" si="38"/>
        <v>-15</v>
      </c>
      <c r="O615" s="64">
        <f t="shared" si="39"/>
        <v>-4.8221378289495714E-2</v>
      </c>
    </row>
    <row r="616" spans="1:15" x14ac:dyDescent="0.35">
      <c r="A616" s="70" t="s">
        <v>9791</v>
      </c>
      <c r="B616" s="70" t="s">
        <v>9520</v>
      </c>
      <c r="C616" t="str">
        <f t="shared" si="36"/>
        <v>3505012500200</v>
      </c>
      <c r="D616" s="69" t="s">
        <v>4105</v>
      </c>
      <c r="E616" s="68">
        <v>66</v>
      </c>
      <c r="F616" s="68">
        <v>489</v>
      </c>
      <c r="G616" s="67">
        <v>0.13496932515337423</v>
      </c>
      <c r="H616" s="66"/>
      <c r="I616" s="56">
        <v>65</v>
      </c>
      <c r="J616" s="53">
        <v>481</v>
      </c>
      <c r="K616" s="55">
        <v>0.13513513513513514</v>
      </c>
      <c r="M616" s="65">
        <f t="shared" si="37"/>
        <v>-1</v>
      </c>
      <c r="N616" s="65">
        <f t="shared" si="38"/>
        <v>-8</v>
      </c>
      <c r="O616" s="64">
        <f t="shared" si="39"/>
        <v>1.6580998176091155E-4</v>
      </c>
    </row>
    <row r="617" spans="1:15" x14ac:dyDescent="0.35">
      <c r="A617" s="70" t="s">
        <v>9790</v>
      </c>
      <c r="B617" s="70" t="s">
        <v>9520</v>
      </c>
      <c r="C617" t="str">
        <f t="shared" si="36"/>
        <v>3505014001700</v>
      </c>
      <c r="D617" s="69" t="s">
        <v>4096</v>
      </c>
      <c r="E617" s="68">
        <v>223</v>
      </c>
      <c r="F617" s="68">
        <v>1446</v>
      </c>
      <c r="G617" s="67">
        <v>0.15421853388658369</v>
      </c>
      <c r="H617" s="66"/>
      <c r="I617" s="56">
        <v>193</v>
      </c>
      <c r="J617" s="53">
        <v>1424</v>
      </c>
      <c r="K617" s="55">
        <v>0.13553370786516855</v>
      </c>
      <c r="M617" s="65">
        <f t="shared" si="37"/>
        <v>-30</v>
      </c>
      <c r="N617" s="65">
        <f t="shared" si="38"/>
        <v>-22</v>
      </c>
      <c r="O617" s="64">
        <f t="shared" si="39"/>
        <v>-1.8684826021415135E-2</v>
      </c>
    </row>
    <row r="618" spans="1:15" x14ac:dyDescent="0.35">
      <c r="A618" s="70" t="s">
        <v>9789</v>
      </c>
      <c r="B618" s="70" t="s">
        <v>9520</v>
      </c>
      <c r="C618" t="str">
        <f t="shared" si="36"/>
        <v>3505014100200</v>
      </c>
      <c r="D618" s="69" t="s">
        <v>4088</v>
      </c>
      <c r="E618" s="68">
        <v>421</v>
      </c>
      <c r="F618" s="68">
        <v>1981</v>
      </c>
      <c r="G618" s="67">
        <v>0.21251892983341747</v>
      </c>
      <c r="H618" s="66"/>
      <c r="I618" s="56">
        <v>369</v>
      </c>
      <c r="J618" s="53">
        <v>1945</v>
      </c>
      <c r="K618" s="55">
        <v>0.1897172236503856</v>
      </c>
      <c r="M618" s="65">
        <f t="shared" si="37"/>
        <v>-52</v>
      </c>
      <c r="N618" s="65">
        <f t="shared" si="38"/>
        <v>-36</v>
      </c>
      <c r="O618" s="64">
        <f t="shared" si="39"/>
        <v>-2.2801706183031872E-2</v>
      </c>
    </row>
    <row r="619" spans="1:15" x14ac:dyDescent="0.35">
      <c r="A619" s="70" t="s">
        <v>9788</v>
      </c>
      <c r="B619" s="70" t="s">
        <v>9520</v>
      </c>
      <c r="C619" t="str">
        <f t="shared" si="36"/>
        <v>3505015000200</v>
      </c>
      <c r="D619" s="69" t="s">
        <v>4080</v>
      </c>
      <c r="E619" s="68">
        <v>144</v>
      </c>
      <c r="F619" s="68">
        <v>493</v>
      </c>
      <c r="G619" s="67">
        <v>0.2920892494929006</v>
      </c>
      <c r="H619" s="66"/>
      <c r="I619" s="56">
        <v>111</v>
      </c>
      <c r="J619" s="53">
        <v>482</v>
      </c>
      <c r="K619" s="55">
        <v>0.23029045643153526</v>
      </c>
      <c r="M619" s="65">
        <f t="shared" si="37"/>
        <v>-33</v>
      </c>
      <c r="N619" s="65">
        <f t="shared" si="38"/>
        <v>-11</v>
      </c>
      <c r="O619" s="64">
        <f t="shared" si="39"/>
        <v>-6.1798793061365348E-2</v>
      </c>
    </row>
    <row r="620" spans="1:15" x14ac:dyDescent="0.35">
      <c r="A620" s="70" t="s">
        <v>9787</v>
      </c>
      <c r="B620" s="70" t="s">
        <v>9520</v>
      </c>
      <c r="C620" t="str">
        <f t="shared" si="36"/>
        <v>3505016001700</v>
      </c>
      <c r="D620" s="69" t="s">
        <v>4072</v>
      </c>
      <c r="E620" s="68">
        <v>57</v>
      </c>
      <c r="F620" s="68">
        <v>443</v>
      </c>
      <c r="G620" s="67">
        <v>0.12866817155756208</v>
      </c>
      <c r="H620" s="66"/>
      <c r="I620" s="56">
        <v>47</v>
      </c>
      <c r="J620" s="53">
        <v>437</v>
      </c>
      <c r="K620" s="55">
        <v>0.10755148741418764</v>
      </c>
      <c r="M620" s="65">
        <f t="shared" si="37"/>
        <v>-10</v>
      </c>
      <c r="N620" s="65">
        <f t="shared" si="38"/>
        <v>-6</v>
      </c>
      <c r="O620" s="64">
        <f t="shared" si="39"/>
        <v>-2.1116684143374434E-2</v>
      </c>
    </row>
    <row r="621" spans="1:15" x14ac:dyDescent="0.35">
      <c r="A621" s="70" t="s">
        <v>9786</v>
      </c>
      <c r="B621" s="70" t="s">
        <v>9520</v>
      </c>
      <c r="C621" t="str">
        <f t="shared" si="36"/>
        <v>3505017000400</v>
      </c>
      <c r="D621" s="69" t="s">
        <v>4063</v>
      </c>
      <c r="E621" s="68">
        <v>62</v>
      </c>
      <c r="F621" s="68">
        <v>448</v>
      </c>
      <c r="G621" s="67">
        <v>0.13839285714285715</v>
      </c>
      <c r="H621" s="66"/>
      <c r="I621" s="56">
        <v>60</v>
      </c>
      <c r="J621" s="53">
        <v>442</v>
      </c>
      <c r="K621" s="55">
        <v>0.13574660633484162</v>
      </c>
      <c r="M621" s="65">
        <f t="shared" si="37"/>
        <v>-2</v>
      </c>
      <c r="N621" s="65">
        <f t="shared" si="38"/>
        <v>-6</v>
      </c>
      <c r="O621" s="64">
        <f t="shared" si="39"/>
        <v>-2.6462508080155323E-3</v>
      </c>
    </row>
    <row r="622" spans="1:15" x14ac:dyDescent="0.35">
      <c r="A622" s="70" t="s">
        <v>9785</v>
      </c>
      <c r="B622" s="70" t="s">
        <v>9520</v>
      </c>
      <c r="C622" t="str">
        <f t="shared" si="36"/>
        <v>3505018500400</v>
      </c>
      <c r="D622" s="69" t="s">
        <v>4054</v>
      </c>
      <c r="E622" s="68">
        <v>20</v>
      </c>
      <c r="F622" s="68">
        <v>271</v>
      </c>
      <c r="G622" s="67">
        <v>7.3800738007380073E-2</v>
      </c>
      <c r="H622" s="66"/>
      <c r="I622" s="56">
        <v>17</v>
      </c>
      <c r="J622" s="53">
        <v>265</v>
      </c>
      <c r="K622" s="55">
        <v>6.4150943396226415E-2</v>
      </c>
      <c r="M622" s="65">
        <f t="shared" si="37"/>
        <v>-3</v>
      </c>
      <c r="N622" s="65">
        <f t="shared" si="38"/>
        <v>-6</v>
      </c>
      <c r="O622" s="64">
        <f t="shared" si="39"/>
        <v>-9.6497946111536587E-3</v>
      </c>
    </row>
    <row r="623" spans="1:15" x14ac:dyDescent="0.35">
      <c r="A623" s="70" t="s">
        <v>9784</v>
      </c>
      <c r="B623" s="70" t="s">
        <v>9520</v>
      </c>
      <c r="C623" t="str">
        <f t="shared" si="36"/>
        <v>3505019500400</v>
      </c>
      <c r="D623" s="69" t="s">
        <v>4045</v>
      </c>
      <c r="E623" s="68">
        <v>25</v>
      </c>
      <c r="F623" s="68">
        <v>269</v>
      </c>
      <c r="G623" s="67">
        <v>9.2936802973977689E-2</v>
      </c>
      <c r="H623" s="66"/>
      <c r="I623" s="56">
        <v>23</v>
      </c>
      <c r="J623" s="53">
        <v>269</v>
      </c>
      <c r="K623" s="55">
        <v>8.5501858736059477E-2</v>
      </c>
      <c r="M623" s="65">
        <f t="shared" si="37"/>
        <v>-2</v>
      </c>
      <c r="N623" s="65">
        <f t="shared" si="38"/>
        <v>0</v>
      </c>
      <c r="O623" s="64">
        <f t="shared" si="39"/>
        <v>-7.4349442379182118E-3</v>
      </c>
    </row>
    <row r="624" spans="1:15" x14ac:dyDescent="0.35">
      <c r="A624" s="70" t="s">
        <v>9783</v>
      </c>
      <c r="B624" s="70" t="s">
        <v>9520</v>
      </c>
      <c r="C624" t="str">
        <f t="shared" si="36"/>
        <v>3505021000400</v>
      </c>
      <c r="D624" s="69" t="s">
        <v>4037</v>
      </c>
      <c r="E624" s="68">
        <v>28</v>
      </c>
      <c r="F624" s="68">
        <v>260</v>
      </c>
      <c r="G624" s="67">
        <v>0.1076923076923077</v>
      </c>
      <c r="H624" s="66"/>
      <c r="I624" s="56">
        <v>28</v>
      </c>
      <c r="J624" s="53">
        <v>259</v>
      </c>
      <c r="K624" s="55">
        <v>0.10810810810810811</v>
      </c>
      <c r="M624" s="65">
        <f t="shared" si="37"/>
        <v>0</v>
      </c>
      <c r="N624" s="65">
        <f t="shared" si="38"/>
        <v>-1</v>
      </c>
      <c r="O624" s="64">
        <f t="shared" si="39"/>
        <v>4.1580041580041582E-4</v>
      </c>
    </row>
    <row r="625" spans="1:15" x14ac:dyDescent="0.35">
      <c r="A625" s="70" t="s">
        <v>9782</v>
      </c>
      <c r="B625" s="70" t="s">
        <v>9520</v>
      </c>
      <c r="C625" t="str">
        <f t="shared" si="36"/>
        <v>3505023000400</v>
      </c>
      <c r="D625" s="69" t="s">
        <v>4028</v>
      </c>
      <c r="E625" s="68">
        <v>10</v>
      </c>
      <c r="F625" s="68">
        <v>73</v>
      </c>
      <c r="G625" s="67">
        <v>0.13698630136986301</v>
      </c>
      <c r="H625" s="66"/>
      <c r="I625" s="56">
        <v>6</v>
      </c>
      <c r="J625" s="53">
        <v>69</v>
      </c>
      <c r="K625" s="55">
        <v>8.6956521739130432E-2</v>
      </c>
      <c r="M625" s="65">
        <f t="shared" si="37"/>
        <v>-4</v>
      </c>
      <c r="N625" s="65">
        <f t="shared" si="38"/>
        <v>-4</v>
      </c>
      <c r="O625" s="64">
        <f t="shared" si="39"/>
        <v>-5.0029779630732574E-2</v>
      </c>
    </row>
    <row r="626" spans="1:15" x14ac:dyDescent="0.35">
      <c r="A626" s="70" t="s">
        <v>9781</v>
      </c>
      <c r="B626" s="70" t="s">
        <v>9520</v>
      </c>
      <c r="C626" t="str">
        <f t="shared" si="36"/>
        <v>3505028001700</v>
      </c>
      <c r="D626" s="69" t="s">
        <v>4020</v>
      </c>
      <c r="E626" s="68">
        <v>93</v>
      </c>
      <c r="F626" s="68">
        <v>599</v>
      </c>
      <c r="G626" s="67">
        <v>0.15525876460767946</v>
      </c>
      <c r="H626" s="66"/>
      <c r="I626" s="56">
        <v>82</v>
      </c>
      <c r="J626" s="53">
        <v>590</v>
      </c>
      <c r="K626" s="55">
        <v>0.13898305084745763</v>
      </c>
      <c r="M626" s="65">
        <f t="shared" si="37"/>
        <v>-11</v>
      </c>
      <c r="N626" s="65">
        <f t="shared" si="38"/>
        <v>-9</v>
      </c>
      <c r="O626" s="64">
        <f t="shared" si="39"/>
        <v>-1.6275713760221827E-2</v>
      </c>
    </row>
    <row r="627" spans="1:15" x14ac:dyDescent="0.35">
      <c r="A627" s="70" t="s">
        <v>9780</v>
      </c>
      <c r="B627" s="70" t="s">
        <v>9520</v>
      </c>
      <c r="C627" t="str">
        <f t="shared" si="36"/>
        <v>3505028900400</v>
      </c>
      <c r="D627" s="69" t="s">
        <v>4013</v>
      </c>
      <c r="E627" s="68">
        <v>232</v>
      </c>
      <c r="F627" s="68">
        <v>1202</v>
      </c>
      <c r="G627" s="67">
        <v>0.1930116472545757</v>
      </c>
      <c r="H627" s="66"/>
      <c r="I627" s="56">
        <v>195</v>
      </c>
      <c r="J627" s="53">
        <v>1185</v>
      </c>
      <c r="K627" s="55">
        <v>0.16455696202531644</v>
      </c>
      <c r="M627" s="65">
        <f t="shared" si="37"/>
        <v>-37</v>
      </c>
      <c r="N627" s="65">
        <f t="shared" si="38"/>
        <v>-17</v>
      </c>
      <c r="O627" s="64">
        <f t="shared" si="39"/>
        <v>-2.8454685229259258E-2</v>
      </c>
    </row>
    <row r="628" spans="1:15" x14ac:dyDescent="0.35">
      <c r="A628" s="70" t="s">
        <v>9779</v>
      </c>
      <c r="B628" s="70" t="s">
        <v>9520</v>
      </c>
      <c r="C628" t="str">
        <f t="shared" si="36"/>
        <v>3505042502600</v>
      </c>
      <c r="D628" s="69" t="s">
        <v>4004</v>
      </c>
      <c r="E628" s="68">
        <v>18</v>
      </c>
      <c r="F628" s="68">
        <v>135</v>
      </c>
      <c r="G628" s="67">
        <v>0.13333333333333333</v>
      </c>
      <c r="H628" s="66"/>
      <c r="I628" s="56">
        <v>12</v>
      </c>
      <c r="J628" s="53">
        <v>133</v>
      </c>
      <c r="K628" s="55">
        <v>9.0225563909774431E-2</v>
      </c>
      <c r="M628" s="65">
        <f t="shared" si="37"/>
        <v>-6</v>
      </c>
      <c r="N628" s="65">
        <f t="shared" si="38"/>
        <v>-2</v>
      </c>
      <c r="O628" s="64">
        <f t="shared" si="39"/>
        <v>-4.31077694235589E-2</v>
      </c>
    </row>
    <row r="629" spans="1:15" x14ac:dyDescent="0.35">
      <c r="A629" s="70" t="s">
        <v>9778</v>
      </c>
      <c r="B629" s="70" t="s">
        <v>9520</v>
      </c>
      <c r="C629" t="str">
        <f t="shared" si="36"/>
        <v>3505900502600</v>
      </c>
      <c r="D629" s="69" t="s">
        <v>3994</v>
      </c>
      <c r="E629" s="68">
        <v>79</v>
      </c>
      <c r="F629" s="68">
        <v>536</v>
      </c>
      <c r="G629" s="67">
        <v>0.14738805970149255</v>
      </c>
      <c r="H629" s="66"/>
      <c r="I629" s="56">
        <v>71</v>
      </c>
      <c r="J629" s="53">
        <v>535</v>
      </c>
      <c r="K629" s="55">
        <v>0.13271028037383178</v>
      </c>
      <c r="M629" s="65">
        <f t="shared" si="37"/>
        <v>-8</v>
      </c>
      <c r="N629" s="65">
        <f t="shared" si="38"/>
        <v>-1</v>
      </c>
      <c r="O629" s="64">
        <f t="shared" si="39"/>
        <v>-1.4677779327660762E-2</v>
      </c>
    </row>
    <row r="630" spans="1:15" x14ac:dyDescent="0.35">
      <c r="A630" s="70" t="s">
        <v>9777</v>
      </c>
      <c r="B630" s="70" t="s">
        <v>9520</v>
      </c>
      <c r="C630" t="str">
        <f t="shared" si="36"/>
        <v>3505900702600</v>
      </c>
      <c r="D630" s="69" t="s">
        <v>3985</v>
      </c>
      <c r="E630" s="68">
        <v>82</v>
      </c>
      <c r="F630" s="68">
        <v>667</v>
      </c>
      <c r="G630" s="67">
        <v>0.12293853073463268</v>
      </c>
      <c r="H630" s="66"/>
      <c r="I630" s="56">
        <v>76</v>
      </c>
      <c r="J630" s="53">
        <v>667</v>
      </c>
      <c r="K630" s="55">
        <v>0.11394302848575712</v>
      </c>
      <c r="M630" s="65">
        <f t="shared" si="37"/>
        <v>-6</v>
      </c>
      <c r="N630" s="65">
        <f t="shared" si="38"/>
        <v>0</v>
      </c>
      <c r="O630" s="64">
        <f t="shared" si="39"/>
        <v>-8.9955022488755615E-3</v>
      </c>
    </row>
    <row r="631" spans="1:15" x14ac:dyDescent="0.35">
      <c r="A631" s="70" t="s">
        <v>9776</v>
      </c>
      <c r="B631" s="70" t="s">
        <v>9520</v>
      </c>
      <c r="C631" t="str">
        <f t="shared" si="36"/>
        <v>3507853502600</v>
      </c>
      <c r="D631" s="69" t="s">
        <v>3975</v>
      </c>
      <c r="E631" s="68">
        <v>91</v>
      </c>
      <c r="F631" s="68">
        <v>799</v>
      </c>
      <c r="G631" s="67">
        <v>0.11389236545682102</v>
      </c>
      <c r="H631" s="66"/>
      <c r="I631" s="56">
        <v>97</v>
      </c>
      <c r="J631" s="53">
        <v>783</v>
      </c>
      <c r="K631" s="55">
        <v>0.12388250319284802</v>
      </c>
      <c r="M631" s="65">
        <f t="shared" si="37"/>
        <v>6</v>
      </c>
      <c r="N631" s="65">
        <f t="shared" si="38"/>
        <v>-16</v>
      </c>
      <c r="O631" s="64">
        <f t="shared" si="39"/>
        <v>9.9901377360269994E-3</v>
      </c>
    </row>
    <row r="632" spans="1:15" x14ac:dyDescent="0.35">
      <c r="A632" s="70" t="s">
        <v>9775</v>
      </c>
      <c r="B632" s="70" t="s">
        <v>9520</v>
      </c>
      <c r="C632" t="str">
        <f t="shared" si="36"/>
        <v>3905500102600</v>
      </c>
      <c r="D632" s="69" t="s">
        <v>3965</v>
      </c>
      <c r="E632" s="68">
        <v>148</v>
      </c>
      <c r="F632" s="68">
        <v>957</v>
      </c>
      <c r="G632" s="67">
        <v>0.15464994775339602</v>
      </c>
      <c r="H632" s="66"/>
      <c r="I632" s="56">
        <v>109</v>
      </c>
      <c r="J632" s="53">
        <v>952</v>
      </c>
      <c r="K632" s="55">
        <v>0.11449579831932773</v>
      </c>
      <c r="M632" s="65">
        <f t="shared" si="37"/>
        <v>-39</v>
      </c>
      <c r="N632" s="65">
        <f t="shared" si="38"/>
        <v>-5</v>
      </c>
      <c r="O632" s="64">
        <f t="shared" si="39"/>
        <v>-4.0154149434068295E-2</v>
      </c>
    </row>
    <row r="633" spans="1:15" x14ac:dyDescent="0.35">
      <c r="A633" s="70" t="s">
        <v>9774</v>
      </c>
      <c r="B633" s="70" t="s">
        <v>9520</v>
      </c>
      <c r="C633" t="str">
        <f t="shared" si="36"/>
        <v>3905500202600</v>
      </c>
      <c r="D633" s="69" t="s">
        <v>3954</v>
      </c>
      <c r="E633" s="68">
        <v>107</v>
      </c>
      <c r="F633" s="68">
        <v>1182</v>
      </c>
      <c r="G633" s="67">
        <v>9.0524534686971234E-2</v>
      </c>
      <c r="H633" s="66"/>
      <c r="I633" s="56">
        <v>96</v>
      </c>
      <c r="J633" s="53">
        <v>1175</v>
      </c>
      <c r="K633" s="55">
        <v>8.1702127659574464E-2</v>
      </c>
      <c r="M633" s="65">
        <f t="shared" si="37"/>
        <v>-11</v>
      </c>
      <c r="N633" s="65">
        <f t="shared" si="38"/>
        <v>-7</v>
      </c>
      <c r="O633" s="64">
        <f t="shared" si="39"/>
        <v>-8.8224070273967697E-3</v>
      </c>
    </row>
    <row r="634" spans="1:15" x14ac:dyDescent="0.35">
      <c r="A634" s="70" t="s">
        <v>9773</v>
      </c>
      <c r="B634" s="70" t="s">
        <v>9520</v>
      </c>
      <c r="C634" t="str">
        <f t="shared" si="36"/>
        <v>3905500302600</v>
      </c>
      <c r="D634" s="69" t="s">
        <v>3945</v>
      </c>
      <c r="E634" s="68">
        <v>228</v>
      </c>
      <c r="F634" s="68">
        <v>2335</v>
      </c>
      <c r="G634" s="67">
        <v>9.7644539614561029E-2</v>
      </c>
      <c r="H634" s="66"/>
      <c r="I634" s="56">
        <v>203</v>
      </c>
      <c r="J634" s="53">
        <v>2325</v>
      </c>
      <c r="K634" s="55">
        <v>8.7311827956989246E-2</v>
      </c>
      <c r="M634" s="65">
        <f t="shared" si="37"/>
        <v>-25</v>
      </c>
      <c r="N634" s="65">
        <f t="shared" si="38"/>
        <v>-10</v>
      </c>
      <c r="O634" s="64">
        <f t="shared" si="39"/>
        <v>-1.0332711657571783E-2</v>
      </c>
    </row>
    <row r="635" spans="1:15" x14ac:dyDescent="0.35">
      <c r="A635" s="70" t="s">
        <v>9772</v>
      </c>
      <c r="B635" s="70" t="s">
        <v>9520</v>
      </c>
      <c r="C635" t="str">
        <f t="shared" si="36"/>
        <v>3905500902600</v>
      </c>
      <c r="D635" s="69" t="s">
        <v>3936</v>
      </c>
      <c r="E635" s="68">
        <v>84</v>
      </c>
      <c r="F635" s="68">
        <v>745</v>
      </c>
      <c r="G635" s="67">
        <v>0.11275167785234899</v>
      </c>
      <c r="H635" s="66"/>
      <c r="I635" s="56">
        <v>70</v>
      </c>
      <c r="J635" s="53">
        <v>739</v>
      </c>
      <c r="K635" s="55">
        <v>9.4722598105548034E-2</v>
      </c>
      <c r="M635" s="65">
        <f t="shared" si="37"/>
        <v>-14</v>
      </c>
      <c r="N635" s="65">
        <f t="shared" si="38"/>
        <v>-6</v>
      </c>
      <c r="O635" s="64">
        <f t="shared" si="39"/>
        <v>-1.8029079746800958E-2</v>
      </c>
    </row>
    <row r="636" spans="1:15" x14ac:dyDescent="0.35">
      <c r="A636" s="70" t="s">
        <v>9771</v>
      </c>
      <c r="B636" s="70" t="s">
        <v>9520</v>
      </c>
      <c r="C636" t="str">
        <f t="shared" si="36"/>
        <v>3905501102600</v>
      </c>
      <c r="D636" s="69" t="s">
        <v>3927</v>
      </c>
      <c r="E636" s="68">
        <v>99</v>
      </c>
      <c r="F636" s="68">
        <v>1052</v>
      </c>
      <c r="G636" s="67">
        <v>9.4106463878326996E-2</v>
      </c>
      <c r="H636" s="66"/>
      <c r="I636" s="56">
        <v>78</v>
      </c>
      <c r="J636" s="53">
        <v>1045</v>
      </c>
      <c r="K636" s="55">
        <v>7.4641148325358855E-2</v>
      </c>
      <c r="M636" s="65">
        <f t="shared" si="37"/>
        <v>-21</v>
      </c>
      <c r="N636" s="65">
        <f t="shared" si="38"/>
        <v>-7</v>
      </c>
      <c r="O636" s="64">
        <f t="shared" si="39"/>
        <v>-1.946531555296814E-2</v>
      </c>
    </row>
    <row r="637" spans="1:15" x14ac:dyDescent="0.35">
      <c r="A637" s="70" t="s">
        <v>9770</v>
      </c>
      <c r="B637" s="70" t="s">
        <v>9520</v>
      </c>
      <c r="C637" t="str">
        <f t="shared" si="36"/>
        <v>3905501502600</v>
      </c>
      <c r="D637" s="69" t="s">
        <v>3918</v>
      </c>
      <c r="E637" s="68">
        <v>123</v>
      </c>
      <c r="F637" s="68">
        <v>1017</v>
      </c>
      <c r="G637" s="67">
        <v>0.12094395280235988</v>
      </c>
      <c r="H637" s="66"/>
      <c r="I637" s="56">
        <v>100</v>
      </c>
      <c r="J637" s="53">
        <v>1011</v>
      </c>
      <c r="K637" s="55">
        <v>9.8911968348170135E-2</v>
      </c>
      <c r="M637" s="65">
        <f t="shared" si="37"/>
        <v>-23</v>
      </c>
      <c r="N637" s="65">
        <f t="shared" si="38"/>
        <v>-6</v>
      </c>
      <c r="O637" s="64">
        <f t="shared" si="39"/>
        <v>-2.2031984454189746E-2</v>
      </c>
    </row>
    <row r="638" spans="1:15" x14ac:dyDescent="0.35">
      <c r="A638" s="70" t="s">
        <v>9769</v>
      </c>
      <c r="B638" s="70" t="s">
        <v>9520</v>
      </c>
      <c r="C638" t="str">
        <f t="shared" ref="C638:C701" si="40">CONCATENATE(A638,B638)</f>
        <v>3905506102500</v>
      </c>
      <c r="D638" s="69" t="s">
        <v>3909</v>
      </c>
      <c r="E638" s="68">
        <v>3497</v>
      </c>
      <c r="F638" s="68">
        <v>9728</v>
      </c>
      <c r="G638" s="67">
        <v>0.35947779605263158</v>
      </c>
      <c r="H638" s="66"/>
      <c r="I638" s="56">
        <v>2888</v>
      </c>
      <c r="J638" s="53">
        <v>9677</v>
      </c>
      <c r="K638" s="55">
        <v>0.29843959904929213</v>
      </c>
      <c r="M638" s="65">
        <f t="shared" ref="M638:M701" si="41">I638-E638</f>
        <v>-609</v>
      </c>
      <c r="N638" s="65">
        <f t="shared" ref="N638:N701" si="42">J638-F638</f>
        <v>-51</v>
      </c>
      <c r="O638" s="64">
        <f t="shared" ref="O638:O701" si="43">K638-G638</f>
        <v>-6.1038197003339456E-2</v>
      </c>
    </row>
    <row r="639" spans="1:15" x14ac:dyDescent="0.35">
      <c r="A639" s="70" t="s">
        <v>9768</v>
      </c>
      <c r="B639" s="70" t="s">
        <v>9520</v>
      </c>
      <c r="C639" t="str">
        <f t="shared" si="40"/>
        <v>3907400502600</v>
      </c>
      <c r="D639" s="69" t="s">
        <v>3899</v>
      </c>
      <c r="E639" s="68">
        <v>37</v>
      </c>
      <c r="F639" s="68">
        <v>403</v>
      </c>
      <c r="G639" s="67">
        <v>9.1811414392059559E-2</v>
      </c>
      <c r="H639" s="66"/>
      <c r="I639" s="56">
        <v>55</v>
      </c>
      <c r="J639" s="53">
        <v>397</v>
      </c>
      <c r="K639" s="55">
        <v>0.1385390428211587</v>
      </c>
      <c r="M639" s="65">
        <f t="shared" si="41"/>
        <v>18</v>
      </c>
      <c r="N639" s="65">
        <f t="shared" si="42"/>
        <v>-6</v>
      </c>
      <c r="O639" s="64">
        <f t="shared" si="43"/>
        <v>4.6727628429099138E-2</v>
      </c>
    </row>
    <row r="640" spans="1:15" x14ac:dyDescent="0.35">
      <c r="A640" s="70" t="s">
        <v>9767</v>
      </c>
      <c r="B640" s="70" t="s">
        <v>9520</v>
      </c>
      <c r="C640" t="str">
        <f t="shared" si="40"/>
        <v>3907402502600</v>
      </c>
      <c r="D640" s="69" t="s">
        <v>3890</v>
      </c>
      <c r="E640" s="68">
        <v>109</v>
      </c>
      <c r="F640" s="68">
        <v>1539</v>
      </c>
      <c r="G640" s="67">
        <v>7.0825211176088365E-2</v>
      </c>
      <c r="H640" s="66"/>
      <c r="I640" s="56">
        <v>69</v>
      </c>
      <c r="J640" s="53">
        <v>1509</v>
      </c>
      <c r="K640" s="55">
        <v>4.5725646123260438E-2</v>
      </c>
      <c r="M640" s="65">
        <f t="shared" si="41"/>
        <v>-40</v>
      </c>
      <c r="N640" s="65">
        <f t="shared" si="42"/>
        <v>-30</v>
      </c>
      <c r="O640" s="64">
        <f t="shared" si="43"/>
        <v>-2.5099565052827927E-2</v>
      </c>
    </row>
    <row r="641" spans="1:15" x14ac:dyDescent="0.35">
      <c r="A641" s="70" t="s">
        <v>9766</v>
      </c>
      <c r="B641" s="70" t="s">
        <v>9520</v>
      </c>
      <c r="C641" t="str">
        <f t="shared" si="40"/>
        <v>3907405702600</v>
      </c>
      <c r="D641" s="69" t="s">
        <v>3881</v>
      </c>
      <c r="E641" s="68">
        <v>39</v>
      </c>
      <c r="F641" s="68">
        <v>201</v>
      </c>
      <c r="G641" s="67">
        <v>0.19402985074626866</v>
      </c>
      <c r="H641" s="66"/>
      <c r="I641" s="56">
        <v>37</v>
      </c>
      <c r="J641" s="53">
        <v>196</v>
      </c>
      <c r="K641" s="55">
        <v>0.18877551020408162</v>
      </c>
      <c r="M641" s="65">
        <f t="shared" si="41"/>
        <v>-2</v>
      </c>
      <c r="N641" s="65">
        <f t="shared" si="42"/>
        <v>-5</v>
      </c>
      <c r="O641" s="64">
        <f t="shared" si="43"/>
        <v>-5.2543405421870415E-3</v>
      </c>
    </row>
    <row r="642" spans="1:15" x14ac:dyDescent="0.35">
      <c r="A642" s="70" t="s">
        <v>9765</v>
      </c>
      <c r="B642" s="70" t="s">
        <v>9520</v>
      </c>
      <c r="C642" t="str">
        <f t="shared" si="40"/>
        <v>3907410002600</v>
      </c>
      <c r="D642" s="69" t="s">
        <v>3872</v>
      </c>
      <c r="E642" s="68">
        <v>80</v>
      </c>
      <c r="F642" s="68">
        <v>563</v>
      </c>
      <c r="G642" s="67">
        <v>0.14209591474245115</v>
      </c>
      <c r="H642" s="66"/>
      <c r="I642" s="56">
        <v>55</v>
      </c>
      <c r="J642" s="53">
        <v>555</v>
      </c>
      <c r="K642" s="55">
        <v>9.90990990990991E-2</v>
      </c>
      <c r="M642" s="65">
        <f t="shared" si="41"/>
        <v>-25</v>
      </c>
      <c r="N642" s="65">
        <f t="shared" si="42"/>
        <v>-8</v>
      </c>
      <c r="O642" s="64">
        <f t="shared" si="43"/>
        <v>-4.2996815643352046E-2</v>
      </c>
    </row>
    <row r="643" spans="1:15" x14ac:dyDescent="0.35">
      <c r="A643" s="70" t="s">
        <v>9764</v>
      </c>
      <c r="B643" s="70" t="s">
        <v>9520</v>
      </c>
      <c r="C643" t="str">
        <f t="shared" si="40"/>
        <v>4000704002600</v>
      </c>
      <c r="D643" s="69" t="s">
        <v>3860</v>
      </c>
      <c r="E643" s="68">
        <v>80</v>
      </c>
      <c r="F643" s="68">
        <v>516</v>
      </c>
      <c r="G643" s="67">
        <v>0.15503875968992248</v>
      </c>
      <c r="H643" s="66"/>
      <c r="I643" s="56">
        <v>61</v>
      </c>
      <c r="J643" s="53">
        <v>508</v>
      </c>
      <c r="K643" s="55">
        <v>0.12007874015748031</v>
      </c>
      <c r="M643" s="65">
        <f t="shared" si="41"/>
        <v>-19</v>
      </c>
      <c r="N643" s="65">
        <f t="shared" si="42"/>
        <v>-8</v>
      </c>
      <c r="O643" s="64">
        <f t="shared" si="43"/>
        <v>-3.4960019532442169E-2</v>
      </c>
    </row>
    <row r="644" spans="1:15" x14ac:dyDescent="0.35">
      <c r="A644" s="70" t="s">
        <v>9763</v>
      </c>
      <c r="B644" s="70" t="s">
        <v>9520</v>
      </c>
      <c r="C644" t="str">
        <f t="shared" si="40"/>
        <v>4000704202600</v>
      </c>
      <c r="D644" s="69" t="s">
        <v>3851</v>
      </c>
      <c r="E644" s="68">
        <v>15</v>
      </c>
      <c r="F644" s="68">
        <v>190</v>
      </c>
      <c r="G644" s="67">
        <v>7.8947368421052627E-2</v>
      </c>
      <c r="H644" s="66"/>
      <c r="I644" s="56">
        <v>14</v>
      </c>
      <c r="J644" s="53">
        <v>186</v>
      </c>
      <c r="K644" s="55">
        <v>7.5268817204301078E-2</v>
      </c>
      <c r="M644" s="65">
        <f t="shared" si="41"/>
        <v>-1</v>
      </c>
      <c r="N644" s="65">
        <f t="shared" si="42"/>
        <v>-4</v>
      </c>
      <c r="O644" s="64">
        <f t="shared" si="43"/>
        <v>-3.6785512167515494E-3</v>
      </c>
    </row>
    <row r="645" spans="1:15" x14ac:dyDescent="0.35">
      <c r="A645" s="70" t="s">
        <v>9762</v>
      </c>
      <c r="B645" s="70" t="s">
        <v>9520</v>
      </c>
      <c r="C645" t="str">
        <f t="shared" si="40"/>
        <v>4003100102600</v>
      </c>
      <c r="D645" s="69" t="s">
        <v>3841</v>
      </c>
      <c r="E645" s="68">
        <v>88</v>
      </c>
      <c r="F645" s="68">
        <v>670</v>
      </c>
      <c r="G645" s="67">
        <v>0.13134328358208955</v>
      </c>
      <c r="H645" s="66"/>
      <c r="I645" s="56">
        <v>83</v>
      </c>
      <c r="J645" s="53">
        <v>664</v>
      </c>
      <c r="K645" s="55">
        <v>0.125</v>
      </c>
      <c r="M645" s="65">
        <f t="shared" si="41"/>
        <v>-5</v>
      </c>
      <c r="N645" s="65">
        <f t="shared" si="42"/>
        <v>-6</v>
      </c>
      <c r="O645" s="64">
        <f t="shared" si="43"/>
        <v>-6.3432835820895483E-3</v>
      </c>
    </row>
    <row r="646" spans="1:15" x14ac:dyDescent="0.35">
      <c r="A646" s="70" t="s">
        <v>9761</v>
      </c>
      <c r="B646" s="70" t="s">
        <v>9520</v>
      </c>
      <c r="C646" t="str">
        <f t="shared" si="40"/>
        <v>4003100302600</v>
      </c>
      <c r="D646" s="69" t="s">
        <v>3832</v>
      </c>
      <c r="E646" s="68">
        <v>211</v>
      </c>
      <c r="F646" s="68">
        <v>892</v>
      </c>
      <c r="G646" s="67">
        <v>0.23654708520179371</v>
      </c>
      <c r="H646" s="66"/>
      <c r="I646" s="56">
        <v>190</v>
      </c>
      <c r="J646" s="53">
        <v>885</v>
      </c>
      <c r="K646" s="55">
        <v>0.21468926553672316</v>
      </c>
      <c r="M646" s="65">
        <f t="shared" si="41"/>
        <v>-21</v>
      </c>
      <c r="N646" s="65">
        <f t="shared" si="42"/>
        <v>-7</v>
      </c>
      <c r="O646" s="64">
        <f t="shared" si="43"/>
        <v>-2.1857819665070555E-2</v>
      </c>
    </row>
    <row r="647" spans="1:15" x14ac:dyDescent="0.35">
      <c r="A647" s="70" t="s">
        <v>9760</v>
      </c>
      <c r="B647" s="70" t="s">
        <v>9520</v>
      </c>
      <c r="C647" t="str">
        <f t="shared" si="40"/>
        <v>4003101002600</v>
      </c>
      <c r="D647" s="69" t="s">
        <v>3823</v>
      </c>
      <c r="E647" s="68">
        <v>85</v>
      </c>
      <c r="F647" s="68">
        <v>439</v>
      </c>
      <c r="G647" s="67">
        <v>0.19362186788154898</v>
      </c>
      <c r="H647" s="66"/>
      <c r="I647" s="56">
        <v>86</v>
      </c>
      <c r="J647" s="53">
        <v>436</v>
      </c>
      <c r="K647" s="55">
        <v>0.19724770642201836</v>
      </c>
      <c r="M647" s="65">
        <f t="shared" si="41"/>
        <v>1</v>
      </c>
      <c r="N647" s="65">
        <f t="shared" si="42"/>
        <v>-3</v>
      </c>
      <c r="O647" s="64">
        <f t="shared" si="43"/>
        <v>3.6258385404693838E-3</v>
      </c>
    </row>
    <row r="648" spans="1:15" x14ac:dyDescent="0.35">
      <c r="A648" s="70" t="s">
        <v>9759</v>
      </c>
      <c r="B648" s="70" t="s">
        <v>9520</v>
      </c>
      <c r="C648" t="str">
        <f t="shared" si="40"/>
        <v>4004210002600</v>
      </c>
      <c r="D648" s="69" t="s">
        <v>3814</v>
      </c>
      <c r="E648" s="68">
        <v>387</v>
      </c>
      <c r="F648" s="68">
        <v>2875</v>
      </c>
      <c r="G648" s="67">
        <v>0.13460869565217393</v>
      </c>
      <c r="H648" s="66"/>
      <c r="I648" s="56">
        <v>354</v>
      </c>
      <c r="J648" s="53">
        <v>2830</v>
      </c>
      <c r="K648" s="55">
        <v>0.12508833922261484</v>
      </c>
      <c r="M648" s="65">
        <f t="shared" si="41"/>
        <v>-33</v>
      </c>
      <c r="N648" s="65">
        <f t="shared" si="42"/>
        <v>-45</v>
      </c>
      <c r="O648" s="64">
        <f t="shared" si="43"/>
        <v>-9.5203564295590903E-3</v>
      </c>
    </row>
    <row r="649" spans="1:15" x14ac:dyDescent="0.35">
      <c r="A649" s="70" t="s">
        <v>9758</v>
      </c>
      <c r="B649" s="70" t="s">
        <v>9520</v>
      </c>
      <c r="C649" t="str">
        <f t="shared" si="40"/>
        <v>4005600102600</v>
      </c>
      <c r="D649" s="69" t="s">
        <v>3804</v>
      </c>
      <c r="E649" s="68">
        <v>264</v>
      </c>
      <c r="F649" s="68">
        <v>1336</v>
      </c>
      <c r="G649" s="67">
        <v>0.19760479041916168</v>
      </c>
      <c r="H649" s="66"/>
      <c r="I649" s="56">
        <v>244</v>
      </c>
      <c r="J649" s="53">
        <v>1312</v>
      </c>
      <c r="K649" s="55">
        <v>0.18597560975609756</v>
      </c>
      <c r="M649" s="65">
        <f t="shared" si="41"/>
        <v>-20</v>
      </c>
      <c r="N649" s="65">
        <f t="shared" si="42"/>
        <v>-24</v>
      </c>
      <c r="O649" s="64">
        <f t="shared" si="43"/>
        <v>-1.162918066306412E-2</v>
      </c>
    </row>
    <row r="650" spans="1:15" x14ac:dyDescent="0.35">
      <c r="A650" s="70" t="s">
        <v>9757</v>
      </c>
      <c r="B650" s="70" t="s">
        <v>9520</v>
      </c>
      <c r="C650" t="str">
        <f t="shared" si="40"/>
        <v>4005600202600</v>
      </c>
      <c r="D650" s="69" t="s">
        <v>3795</v>
      </c>
      <c r="E650" s="68">
        <v>69</v>
      </c>
      <c r="F650" s="68">
        <v>326</v>
      </c>
      <c r="G650" s="67">
        <v>0.21165644171779141</v>
      </c>
      <c r="H650" s="66"/>
      <c r="I650" s="56">
        <v>53</v>
      </c>
      <c r="J650" s="53">
        <v>321</v>
      </c>
      <c r="K650" s="55">
        <v>0.16510903426791276</v>
      </c>
      <c r="M650" s="65">
        <f t="shared" si="41"/>
        <v>-16</v>
      </c>
      <c r="N650" s="65">
        <f t="shared" si="42"/>
        <v>-5</v>
      </c>
      <c r="O650" s="64">
        <f t="shared" si="43"/>
        <v>-4.6547407449878647E-2</v>
      </c>
    </row>
    <row r="651" spans="1:15" x14ac:dyDescent="0.35">
      <c r="A651" s="70" t="s">
        <v>9756</v>
      </c>
      <c r="B651" s="70" t="s">
        <v>9520</v>
      </c>
      <c r="C651" t="str">
        <f t="shared" si="40"/>
        <v>4005600502600</v>
      </c>
      <c r="D651" s="69" t="s">
        <v>3786</v>
      </c>
      <c r="E651" s="68">
        <v>77</v>
      </c>
      <c r="F651" s="68">
        <v>522</v>
      </c>
      <c r="G651" s="67">
        <v>0.1475095785440613</v>
      </c>
      <c r="H651" s="66"/>
      <c r="I651" s="56">
        <v>60</v>
      </c>
      <c r="J651" s="53">
        <v>514</v>
      </c>
      <c r="K651" s="55">
        <v>0.11673151750972763</v>
      </c>
      <c r="M651" s="65">
        <f t="shared" si="41"/>
        <v>-17</v>
      </c>
      <c r="N651" s="65">
        <f t="shared" si="42"/>
        <v>-8</v>
      </c>
      <c r="O651" s="64">
        <f t="shared" si="43"/>
        <v>-3.077806103433367E-2</v>
      </c>
    </row>
    <row r="652" spans="1:15" x14ac:dyDescent="0.35">
      <c r="A652" s="70" t="s">
        <v>9755</v>
      </c>
      <c r="B652" s="70" t="s">
        <v>9520</v>
      </c>
      <c r="C652" t="str">
        <f t="shared" si="40"/>
        <v>4005600602600</v>
      </c>
      <c r="D652" s="69" t="s">
        <v>3777</v>
      </c>
      <c r="E652" s="68">
        <v>181</v>
      </c>
      <c r="F652" s="68">
        <v>1232</v>
      </c>
      <c r="G652" s="67">
        <v>0.14691558441558442</v>
      </c>
      <c r="H652" s="66"/>
      <c r="I652" s="56">
        <v>142</v>
      </c>
      <c r="J652" s="53">
        <v>1217</v>
      </c>
      <c r="K652" s="55">
        <v>0.11668036154478226</v>
      </c>
      <c r="M652" s="65">
        <f t="shared" si="41"/>
        <v>-39</v>
      </c>
      <c r="N652" s="65">
        <f t="shared" si="42"/>
        <v>-15</v>
      </c>
      <c r="O652" s="64">
        <f t="shared" si="43"/>
        <v>-3.0235222870802159E-2</v>
      </c>
    </row>
    <row r="653" spans="1:15" x14ac:dyDescent="0.35">
      <c r="A653" s="70" t="s">
        <v>9754</v>
      </c>
      <c r="B653" s="70" t="s">
        <v>9520</v>
      </c>
      <c r="C653" t="str">
        <f t="shared" si="40"/>
        <v>4005600702600</v>
      </c>
      <c r="D653" s="69" t="s">
        <v>3768</v>
      </c>
      <c r="E653" s="68">
        <v>295</v>
      </c>
      <c r="F653" s="68">
        <v>1249</v>
      </c>
      <c r="G653" s="67">
        <v>0.23618895116092875</v>
      </c>
      <c r="H653" s="66"/>
      <c r="I653" s="56">
        <v>226</v>
      </c>
      <c r="J653" s="53">
        <v>1230</v>
      </c>
      <c r="K653" s="55">
        <v>0.18373983739837399</v>
      </c>
      <c r="M653" s="65">
        <f t="shared" si="41"/>
        <v>-69</v>
      </c>
      <c r="N653" s="65">
        <f t="shared" si="42"/>
        <v>-19</v>
      </c>
      <c r="O653" s="64">
        <f t="shared" si="43"/>
        <v>-5.2449113762554761E-2</v>
      </c>
    </row>
    <row r="654" spans="1:15" x14ac:dyDescent="0.35">
      <c r="A654" s="70" t="s">
        <v>9753</v>
      </c>
      <c r="B654" s="70" t="s">
        <v>9520</v>
      </c>
      <c r="C654" t="str">
        <f t="shared" si="40"/>
        <v>4005600802600</v>
      </c>
      <c r="D654" s="69" t="s">
        <v>3759</v>
      </c>
      <c r="E654" s="68">
        <v>112</v>
      </c>
      <c r="F654" s="68">
        <v>656</v>
      </c>
      <c r="G654" s="67">
        <v>0.17073170731707318</v>
      </c>
      <c r="H654" s="66"/>
      <c r="I654" s="56">
        <v>80</v>
      </c>
      <c r="J654" s="53">
        <v>644</v>
      </c>
      <c r="K654" s="55">
        <v>0.12422360248447205</v>
      </c>
      <c r="M654" s="65">
        <f t="shared" si="41"/>
        <v>-32</v>
      </c>
      <c r="N654" s="65">
        <f t="shared" si="42"/>
        <v>-12</v>
      </c>
      <c r="O654" s="64">
        <f t="shared" si="43"/>
        <v>-4.6508104832601135E-2</v>
      </c>
    </row>
    <row r="655" spans="1:15" x14ac:dyDescent="0.35">
      <c r="A655" s="70" t="s">
        <v>9752</v>
      </c>
      <c r="B655" s="70" t="s">
        <v>9520</v>
      </c>
      <c r="C655" t="str">
        <f t="shared" si="40"/>
        <v>4005600902600</v>
      </c>
      <c r="D655" s="69" t="s">
        <v>3750</v>
      </c>
      <c r="E655" s="68">
        <v>185</v>
      </c>
      <c r="F655" s="68">
        <v>1589</v>
      </c>
      <c r="G655" s="67">
        <v>0.11642542479546884</v>
      </c>
      <c r="H655" s="66"/>
      <c r="I655" s="56">
        <v>179</v>
      </c>
      <c r="J655" s="53">
        <v>1566</v>
      </c>
      <c r="K655" s="55">
        <v>0.11430395913154534</v>
      </c>
      <c r="M655" s="65">
        <f t="shared" si="41"/>
        <v>-6</v>
      </c>
      <c r="N655" s="65">
        <f t="shared" si="42"/>
        <v>-23</v>
      </c>
      <c r="O655" s="64">
        <f t="shared" si="43"/>
        <v>-2.1214656639235024E-3</v>
      </c>
    </row>
    <row r="656" spans="1:15" x14ac:dyDescent="0.35">
      <c r="A656" s="70" t="s">
        <v>9751</v>
      </c>
      <c r="B656" s="70" t="s">
        <v>9520</v>
      </c>
      <c r="C656" t="str">
        <f t="shared" si="40"/>
        <v>4005603402600</v>
      </c>
      <c r="D656" s="69" t="s">
        <v>3739</v>
      </c>
      <c r="E656" s="68">
        <v>247</v>
      </c>
      <c r="F656" s="68">
        <v>1429</v>
      </c>
      <c r="G656" s="67">
        <v>0.1728481455563331</v>
      </c>
      <c r="H656" s="66"/>
      <c r="I656" s="56">
        <v>245</v>
      </c>
      <c r="J656" s="53">
        <v>1406</v>
      </c>
      <c r="K656" s="55">
        <v>0.17425320056899005</v>
      </c>
      <c r="M656" s="65">
        <f t="shared" si="41"/>
        <v>-2</v>
      </c>
      <c r="N656" s="65">
        <f t="shared" si="42"/>
        <v>-23</v>
      </c>
      <c r="O656" s="64">
        <f t="shared" si="43"/>
        <v>1.4050550126569472E-3</v>
      </c>
    </row>
    <row r="657" spans="1:15" x14ac:dyDescent="0.35">
      <c r="A657" s="70" t="s">
        <v>9750</v>
      </c>
      <c r="B657" s="70" t="s">
        <v>9520</v>
      </c>
      <c r="C657" t="str">
        <f t="shared" si="40"/>
        <v>4105700102600</v>
      </c>
      <c r="D657" s="69" t="s">
        <v>3729</v>
      </c>
      <c r="E657" s="68">
        <v>410</v>
      </c>
      <c r="F657" s="68">
        <v>1900</v>
      </c>
      <c r="G657" s="67">
        <v>0.21578947368421053</v>
      </c>
      <c r="H657" s="66"/>
      <c r="I657" s="56">
        <v>308</v>
      </c>
      <c r="J657" s="53">
        <v>1884</v>
      </c>
      <c r="K657" s="55">
        <v>0.16348195329087048</v>
      </c>
      <c r="M657" s="65">
        <f t="shared" si="41"/>
        <v>-102</v>
      </c>
      <c r="N657" s="65">
        <f t="shared" si="42"/>
        <v>-16</v>
      </c>
      <c r="O657" s="64">
        <f t="shared" si="43"/>
        <v>-5.2307520393340051E-2</v>
      </c>
    </row>
    <row r="658" spans="1:15" x14ac:dyDescent="0.35">
      <c r="A658" s="70" t="s">
        <v>9749</v>
      </c>
      <c r="B658" s="70" t="s">
        <v>9520</v>
      </c>
      <c r="C658" t="str">
        <f t="shared" si="40"/>
        <v>4105700202600</v>
      </c>
      <c r="D658" s="69" t="s">
        <v>3720</v>
      </c>
      <c r="E658" s="68">
        <v>229</v>
      </c>
      <c r="F658" s="68">
        <v>3777</v>
      </c>
      <c r="G658" s="67">
        <v>6.0630129732592006E-2</v>
      </c>
      <c r="H658" s="66"/>
      <c r="I658" s="56">
        <v>186</v>
      </c>
      <c r="J658" s="53">
        <v>3745</v>
      </c>
      <c r="K658" s="55">
        <v>4.966622162883845E-2</v>
      </c>
      <c r="M658" s="65">
        <f t="shared" si="41"/>
        <v>-43</v>
      </c>
      <c r="N658" s="65">
        <f t="shared" si="42"/>
        <v>-32</v>
      </c>
      <c r="O658" s="64">
        <f t="shared" si="43"/>
        <v>-1.0963908103753556E-2</v>
      </c>
    </row>
    <row r="659" spans="1:15" x14ac:dyDescent="0.35">
      <c r="A659" s="70" t="s">
        <v>9748</v>
      </c>
      <c r="B659" s="70" t="s">
        <v>9520</v>
      </c>
      <c r="C659" t="str">
        <f t="shared" si="40"/>
        <v>4105700302600</v>
      </c>
      <c r="D659" s="69" t="s">
        <v>3712</v>
      </c>
      <c r="E659" s="68">
        <v>51</v>
      </c>
      <c r="F659" s="68">
        <v>170</v>
      </c>
      <c r="G659" s="67">
        <v>0.3</v>
      </c>
      <c r="H659" s="66"/>
      <c r="I659" s="56">
        <v>48</v>
      </c>
      <c r="J659" s="53">
        <v>169</v>
      </c>
      <c r="K659" s="55">
        <v>0.28402366863905326</v>
      </c>
      <c r="M659" s="65">
        <f t="shared" si="41"/>
        <v>-3</v>
      </c>
      <c r="N659" s="65">
        <f t="shared" si="42"/>
        <v>-1</v>
      </c>
      <c r="O659" s="64">
        <f t="shared" si="43"/>
        <v>-1.5976331360946727E-2</v>
      </c>
    </row>
    <row r="660" spans="1:15" x14ac:dyDescent="0.35">
      <c r="A660" s="70" t="s">
        <v>9747</v>
      </c>
      <c r="B660" s="70" t="s">
        <v>9520</v>
      </c>
      <c r="C660" t="str">
        <f t="shared" si="40"/>
        <v>4105700502600</v>
      </c>
      <c r="D660" s="69" t="s">
        <v>3703</v>
      </c>
      <c r="E660" s="68">
        <v>351</v>
      </c>
      <c r="F660" s="68">
        <v>3264</v>
      </c>
      <c r="G660" s="67">
        <v>0.10753676470588236</v>
      </c>
      <c r="H660" s="66"/>
      <c r="I660" s="56">
        <v>241</v>
      </c>
      <c r="J660" s="53">
        <v>3233</v>
      </c>
      <c r="K660" s="55">
        <v>7.4543767398700903E-2</v>
      </c>
      <c r="M660" s="65">
        <f t="shared" si="41"/>
        <v>-110</v>
      </c>
      <c r="N660" s="65">
        <f t="shared" si="42"/>
        <v>-31</v>
      </c>
      <c r="O660" s="64">
        <f t="shared" si="43"/>
        <v>-3.2992997307181457E-2</v>
      </c>
    </row>
    <row r="661" spans="1:15" x14ac:dyDescent="0.35">
      <c r="A661" s="70" t="s">
        <v>9746</v>
      </c>
      <c r="B661" s="70" t="s">
        <v>9520</v>
      </c>
      <c r="C661" t="str">
        <f t="shared" si="40"/>
        <v>4105700702600</v>
      </c>
      <c r="D661" s="69" t="s">
        <v>3694</v>
      </c>
      <c r="E661" s="68">
        <v>510</v>
      </c>
      <c r="F661" s="68">
        <v>8002</v>
      </c>
      <c r="G661" s="67">
        <v>6.3734066483379162E-2</v>
      </c>
      <c r="H661" s="66"/>
      <c r="I661" s="56">
        <v>421</v>
      </c>
      <c r="J661" s="53">
        <v>7987</v>
      </c>
      <c r="K661" s="55">
        <v>5.2710654814072867E-2</v>
      </c>
      <c r="M661" s="65">
        <f t="shared" si="41"/>
        <v>-89</v>
      </c>
      <c r="N661" s="65">
        <f t="shared" si="42"/>
        <v>-15</v>
      </c>
      <c r="O661" s="64">
        <f t="shared" si="43"/>
        <v>-1.1023411669306295E-2</v>
      </c>
    </row>
    <row r="662" spans="1:15" x14ac:dyDescent="0.35">
      <c r="A662" s="70" t="s">
        <v>9745</v>
      </c>
      <c r="B662" s="70" t="s">
        <v>9520</v>
      </c>
      <c r="C662" t="str">
        <f t="shared" si="40"/>
        <v>4105700802600</v>
      </c>
      <c r="D662" s="69" t="s">
        <v>3685</v>
      </c>
      <c r="E662" s="68">
        <v>403</v>
      </c>
      <c r="F662" s="68">
        <v>2622</v>
      </c>
      <c r="G662" s="67">
        <v>0.15369946605644547</v>
      </c>
      <c r="H662" s="66"/>
      <c r="I662" s="56">
        <v>430</v>
      </c>
      <c r="J662" s="53">
        <v>2601</v>
      </c>
      <c r="K662" s="55">
        <v>0.1653210303729335</v>
      </c>
      <c r="M662" s="65">
        <f t="shared" si="41"/>
        <v>27</v>
      </c>
      <c r="N662" s="65">
        <f t="shared" si="42"/>
        <v>-21</v>
      </c>
      <c r="O662" s="64">
        <f t="shared" si="43"/>
        <v>1.1621564316488031E-2</v>
      </c>
    </row>
    <row r="663" spans="1:15" x14ac:dyDescent="0.35">
      <c r="A663" s="70" t="s">
        <v>9744</v>
      </c>
      <c r="B663" s="70" t="s">
        <v>9520</v>
      </c>
      <c r="C663" t="str">
        <f t="shared" si="40"/>
        <v>4105700902600</v>
      </c>
      <c r="D663" s="69" t="s">
        <v>3676</v>
      </c>
      <c r="E663" s="68">
        <v>1625</v>
      </c>
      <c r="F663" s="68">
        <v>6871</v>
      </c>
      <c r="G663" s="67">
        <v>0.23650123708339396</v>
      </c>
      <c r="H663" s="66"/>
      <c r="I663" s="56">
        <v>1426</v>
      </c>
      <c r="J663" s="53">
        <v>6813</v>
      </c>
      <c r="K663" s="55">
        <v>0.20930573902832819</v>
      </c>
      <c r="M663" s="65">
        <f t="shared" si="41"/>
        <v>-199</v>
      </c>
      <c r="N663" s="65">
        <f t="shared" si="42"/>
        <v>-58</v>
      </c>
      <c r="O663" s="64">
        <f t="shared" si="43"/>
        <v>-2.719549805506577E-2</v>
      </c>
    </row>
    <row r="664" spans="1:15" x14ac:dyDescent="0.35">
      <c r="A664" s="70" t="s">
        <v>9743</v>
      </c>
      <c r="B664" s="70" t="s">
        <v>9520</v>
      </c>
      <c r="C664" t="str">
        <f t="shared" si="40"/>
        <v>4105701002600</v>
      </c>
      <c r="D664" s="69" t="s">
        <v>3667</v>
      </c>
      <c r="E664" s="68">
        <v>1257</v>
      </c>
      <c r="F664" s="68">
        <v>7136</v>
      </c>
      <c r="G664" s="67">
        <v>0.17614910313901344</v>
      </c>
      <c r="H664" s="66"/>
      <c r="I664" s="56">
        <v>1086</v>
      </c>
      <c r="J664" s="53">
        <v>7099</v>
      </c>
      <c r="K664" s="55">
        <v>0.15297929285814904</v>
      </c>
      <c r="M664" s="65">
        <f t="shared" si="41"/>
        <v>-171</v>
      </c>
      <c r="N664" s="65">
        <f t="shared" si="42"/>
        <v>-37</v>
      </c>
      <c r="O664" s="64">
        <f t="shared" si="43"/>
        <v>-2.31698102808644E-2</v>
      </c>
    </row>
    <row r="665" spans="1:15" x14ac:dyDescent="0.35">
      <c r="A665" s="70" t="s">
        <v>9742</v>
      </c>
      <c r="B665" s="70" t="s">
        <v>9520</v>
      </c>
      <c r="C665" t="str">
        <f t="shared" si="40"/>
        <v>4105701102600</v>
      </c>
      <c r="D665" s="69" t="s">
        <v>3658</v>
      </c>
      <c r="E665" s="68">
        <v>1813</v>
      </c>
      <c r="F665" s="68">
        <v>7474</v>
      </c>
      <c r="G665" s="67">
        <v>0.24257425742574257</v>
      </c>
      <c r="H665" s="66"/>
      <c r="I665" s="56">
        <v>1442</v>
      </c>
      <c r="J665" s="53">
        <v>7412</v>
      </c>
      <c r="K665" s="55">
        <v>0.19454937938478142</v>
      </c>
      <c r="M665" s="65">
        <f t="shared" si="41"/>
        <v>-371</v>
      </c>
      <c r="N665" s="65">
        <f t="shared" si="42"/>
        <v>-62</v>
      </c>
      <c r="O665" s="64">
        <f t="shared" si="43"/>
        <v>-4.8024878040961144E-2</v>
      </c>
    </row>
    <row r="666" spans="1:15" x14ac:dyDescent="0.35">
      <c r="A666" s="70" t="s">
        <v>9741</v>
      </c>
      <c r="B666" s="70" t="s">
        <v>9520</v>
      </c>
      <c r="C666" t="str">
        <f t="shared" si="40"/>
        <v>4105701202600</v>
      </c>
      <c r="D666" s="69" t="s">
        <v>3647</v>
      </c>
      <c r="E666" s="68">
        <v>305</v>
      </c>
      <c r="F666" s="68">
        <v>896</v>
      </c>
      <c r="G666" s="67">
        <v>0.3404017857142857</v>
      </c>
      <c r="H666" s="66"/>
      <c r="I666" s="56">
        <v>277</v>
      </c>
      <c r="J666" s="53">
        <v>888</v>
      </c>
      <c r="K666" s="55">
        <v>0.31193693693693691</v>
      </c>
      <c r="M666" s="65">
        <f t="shared" si="41"/>
        <v>-28</v>
      </c>
      <c r="N666" s="65">
        <f t="shared" si="42"/>
        <v>-8</v>
      </c>
      <c r="O666" s="64">
        <f t="shared" si="43"/>
        <v>-2.8464848777348783E-2</v>
      </c>
    </row>
    <row r="667" spans="1:15" x14ac:dyDescent="0.35">
      <c r="A667" s="70" t="s">
        <v>9740</v>
      </c>
      <c r="B667" s="70" t="s">
        <v>9520</v>
      </c>
      <c r="C667" t="str">
        <f t="shared" si="40"/>
        <v>4105701300200</v>
      </c>
      <c r="D667" s="69" t="s">
        <v>3639</v>
      </c>
      <c r="E667" s="68">
        <v>225</v>
      </c>
      <c r="F667" s="68">
        <v>738</v>
      </c>
      <c r="G667" s="67">
        <v>0.3048780487804878</v>
      </c>
      <c r="H667" s="66"/>
      <c r="I667" s="56">
        <v>212</v>
      </c>
      <c r="J667" s="53">
        <v>733</v>
      </c>
      <c r="K667" s="55">
        <v>0.28922237380627558</v>
      </c>
      <c r="M667" s="65">
        <f t="shared" si="41"/>
        <v>-13</v>
      </c>
      <c r="N667" s="65">
        <f t="shared" si="42"/>
        <v>-5</v>
      </c>
      <c r="O667" s="64">
        <f t="shared" si="43"/>
        <v>-1.5655674974212219E-2</v>
      </c>
    </row>
    <row r="668" spans="1:15" x14ac:dyDescent="0.35">
      <c r="A668" s="70" t="s">
        <v>9739</v>
      </c>
      <c r="B668" s="70" t="s">
        <v>9520</v>
      </c>
      <c r="C668" t="str">
        <f t="shared" si="40"/>
        <v>4105701401600</v>
      </c>
      <c r="D668" s="69" t="s">
        <v>3630</v>
      </c>
      <c r="E668" s="68">
        <v>136</v>
      </c>
      <c r="F668" s="68">
        <v>654</v>
      </c>
      <c r="G668" s="67">
        <v>0.20795107033639143</v>
      </c>
      <c r="H668" s="66"/>
      <c r="I668" s="56">
        <v>120</v>
      </c>
      <c r="J668" s="53">
        <v>652</v>
      </c>
      <c r="K668" s="55">
        <v>0.18404907975460122</v>
      </c>
      <c r="M668" s="65">
        <f t="shared" si="41"/>
        <v>-16</v>
      </c>
      <c r="N668" s="65">
        <f t="shared" si="42"/>
        <v>-2</v>
      </c>
      <c r="O668" s="64">
        <f t="shared" si="43"/>
        <v>-2.3901990581790211E-2</v>
      </c>
    </row>
    <row r="669" spans="1:15" x14ac:dyDescent="0.35">
      <c r="A669" s="70" t="s">
        <v>9738</v>
      </c>
      <c r="B669" s="70" t="s">
        <v>9520</v>
      </c>
      <c r="C669" t="str">
        <f t="shared" si="40"/>
        <v>4105701500300</v>
      </c>
      <c r="D669" s="69" t="s">
        <v>3622</v>
      </c>
      <c r="E669" s="73">
        <v>166</v>
      </c>
      <c r="F669" s="73">
        <v>674</v>
      </c>
      <c r="G669" s="72">
        <v>0.24629080118694363</v>
      </c>
      <c r="H669" s="71"/>
      <c r="I669" s="56">
        <v>152</v>
      </c>
      <c r="J669" s="53">
        <v>670</v>
      </c>
      <c r="K669" s="55">
        <v>0.22686567164179106</v>
      </c>
      <c r="M669" s="65">
        <f t="shared" si="41"/>
        <v>-14</v>
      </c>
      <c r="N669" s="65">
        <f t="shared" si="42"/>
        <v>-4</v>
      </c>
      <c r="O669" s="64">
        <f t="shared" si="43"/>
        <v>-1.9425129545152575E-2</v>
      </c>
    </row>
    <row r="670" spans="1:15" x14ac:dyDescent="0.35">
      <c r="A670" s="70" t="s">
        <v>9737</v>
      </c>
      <c r="B670" s="70" t="s">
        <v>9520</v>
      </c>
      <c r="C670" t="str">
        <f t="shared" si="40"/>
        <v>4406300200300</v>
      </c>
      <c r="D670" s="69" t="s">
        <v>3611</v>
      </c>
      <c r="E670" s="68">
        <v>91</v>
      </c>
      <c r="F670" s="68">
        <v>1387</v>
      </c>
      <c r="G670" s="67">
        <v>6.5609228550829124E-2</v>
      </c>
      <c r="H670" s="66"/>
      <c r="I670" s="56">
        <v>67</v>
      </c>
      <c r="J670" s="53">
        <v>1360</v>
      </c>
      <c r="K670" s="55">
        <v>4.926470588235294E-2</v>
      </c>
      <c r="M670" s="65">
        <f t="shared" si="41"/>
        <v>-24</v>
      </c>
      <c r="N670" s="65">
        <f t="shared" si="42"/>
        <v>-27</v>
      </c>
      <c r="O670" s="64">
        <f t="shared" si="43"/>
        <v>-1.6344522668476184E-2</v>
      </c>
    </row>
    <row r="671" spans="1:15" x14ac:dyDescent="0.35">
      <c r="A671" s="70" t="s">
        <v>9736</v>
      </c>
      <c r="B671" s="70" t="s">
        <v>9520</v>
      </c>
      <c r="C671" t="str">
        <f t="shared" si="40"/>
        <v>4406300300300</v>
      </c>
      <c r="D671" s="69" t="s">
        <v>3605</v>
      </c>
      <c r="E671" s="68">
        <v>28</v>
      </c>
      <c r="F671" s="68">
        <v>498</v>
      </c>
      <c r="G671" s="67">
        <v>5.6224899598393573E-2</v>
      </c>
      <c r="H671" s="66"/>
      <c r="I671" s="56">
        <v>19</v>
      </c>
      <c r="J671" s="53">
        <v>488</v>
      </c>
      <c r="K671" s="55">
        <v>3.8934426229508198E-2</v>
      </c>
      <c r="M671" s="65">
        <f t="shared" si="41"/>
        <v>-9</v>
      </c>
      <c r="N671" s="65">
        <f t="shared" si="42"/>
        <v>-10</v>
      </c>
      <c r="O671" s="64">
        <f t="shared" si="43"/>
        <v>-1.7290473368885374E-2</v>
      </c>
    </row>
    <row r="672" spans="1:15" x14ac:dyDescent="0.35">
      <c r="A672" s="70" t="s">
        <v>9735</v>
      </c>
      <c r="B672" s="70" t="s">
        <v>9520</v>
      </c>
      <c r="C672" t="str">
        <f t="shared" si="40"/>
        <v>4406301202600</v>
      </c>
      <c r="D672" s="69" t="s">
        <v>3596</v>
      </c>
      <c r="E672" s="68">
        <v>129</v>
      </c>
      <c r="F672" s="68">
        <v>2158</v>
      </c>
      <c r="G672" s="67">
        <v>5.9777571825764597E-2</v>
      </c>
      <c r="H672" s="66"/>
      <c r="I672" s="56">
        <v>138</v>
      </c>
      <c r="J672" s="53">
        <v>2118</v>
      </c>
      <c r="K672" s="55">
        <v>6.5155807365439092E-2</v>
      </c>
      <c r="M672" s="65">
        <f t="shared" si="41"/>
        <v>9</v>
      </c>
      <c r="N672" s="65">
        <f t="shared" si="42"/>
        <v>-40</v>
      </c>
      <c r="O672" s="64">
        <f t="shared" si="43"/>
        <v>5.3782355396744946E-3</v>
      </c>
    </row>
    <row r="673" spans="1:15" x14ac:dyDescent="0.35">
      <c r="A673" s="70" t="s">
        <v>9734</v>
      </c>
      <c r="B673" s="70" t="s">
        <v>9520</v>
      </c>
      <c r="C673" t="str">
        <f t="shared" si="40"/>
        <v>4406301500400</v>
      </c>
      <c r="D673" s="69" t="s">
        <v>3587</v>
      </c>
      <c r="E673" s="68">
        <v>462</v>
      </c>
      <c r="F673" s="68">
        <v>4654</v>
      </c>
      <c r="G673" s="67">
        <v>9.9269445638160717E-2</v>
      </c>
      <c r="H673" s="66"/>
      <c r="I673" s="56">
        <v>362</v>
      </c>
      <c r="J673" s="53">
        <v>4565</v>
      </c>
      <c r="K673" s="55">
        <v>7.929901423877328E-2</v>
      </c>
      <c r="M673" s="65">
        <f t="shared" si="41"/>
        <v>-100</v>
      </c>
      <c r="N673" s="65">
        <f t="shared" si="42"/>
        <v>-89</v>
      </c>
      <c r="O673" s="64">
        <f t="shared" si="43"/>
        <v>-1.9970431399387437E-2</v>
      </c>
    </row>
    <row r="674" spans="1:15" x14ac:dyDescent="0.35">
      <c r="A674" s="70" t="s">
        <v>9733</v>
      </c>
      <c r="B674" s="70" t="s">
        <v>9520</v>
      </c>
      <c r="C674" t="str">
        <f t="shared" si="40"/>
        <v>4406301800400</v>
      </c>
      <c r="D674" s="69" t="s">
        <v>3579</v>
      </c>
      <c r="E674" s="68">
        <v>35</v>
      </c>
      <c r="F674" s="68">
        <v>348</v>
      </c>
      <c r="G674" s="67">
        <v>0.10057471264367816</v>
      </c>
      <c r="H674" s="66"/>
      <c r="I674" s="56">
        <v>21</v>
      </c>
      <c r="J674" s="53">
        <v>342</v>
      </c>
      <c r="K674" s="55">
        <v>6.1403508771929821E-2</v>
      </c>
      <c r="M674" s="65">
        <f t="shared" si="41"/>
        <v>-14</v>
      </c>
      <c r="N674" s="65">
        <f t="shared" si="42"/>
        <v>-6</v>
      </c>
      <c r="O674" s="64">
        <f t="shared" si="43"/>
        <v>-3.9171203871748342E-2</v>
      </c>
    </row>
    <row r="675" spans="1:15" x14ac:dyDescent="0.35">
      <c r="A675" s="70" t="s">
        <v>9732</v>
      </c>
      <c r="B675" s="70" t="s">
        <v>9520</v>
      </c>
      <c r="C675" t="str">
        <f t="shared" si="40"/>
        <v>4406301902400</v>
      </c>
      <c r="D675" s="69" t="s">
        <v>3571</v>
      </c>
      <c r="E675" s="68">
        <v>78</v>
      </c>
      <c r="F675" s="68">
        <v>457</v>
      </c>
      <c r="G675" s="67">
        <v>0.17067833698030635</v>
      </c>
      <c r="H675" s="66"/>
      <c r="I675" s="56">
        <v>58</v>
      </c>
      <c r="J675" s="53">
        <v>448</v>
      </c>
      <c r="K675" s="55">
        <v>0.12946428571428573</v>
      </c>
      <c r="M675" s="65">
        <f t="shared" si="41"/>
        <v>-20</v>
      </c>
      <c r="N675" s="65">
        <f t="shared" si="42"/>
        <v>-9</v>
      </c>
      <c r="O675" s="64">
        <f t="shared" si="43"/>
        <v>-4.1214051266020624E-2</v>
      </c>
    </row>
    <row r="676" spans="1:15" x14ac:dyDescent="0.35">
      <c r="A676" s="70" t="s">
        <v>9731</v>
      </c>
      <c r="B676" s="70" t="s">
        <v>9520</v>
      </c>
      <c r="C676" t="str">
        <f t="shared" si="40"/>
        <v>4406302600400</v>
      </c>
      <c r="D676" s="69" t="s">
        <v>3562</v>
      </c>
      <c r="E676" s="68">
        <v>229</v>
      </c>
      <c r="F676" s="68">
        <v>3019</v>
      </c>
      <c r="G676" s="67">
        <v>7.5852931434249746E-2</v>
      </c>
      <c r="H676" s="66"/>
      <c r="I676" s="56">
        <v>157</v>
      </c>
      <c r="J676" s="53">
        <v>2962</v>
      </c>
      <c r="K676" s="55">
        <v>5.3004726536124237E-2</v>
      </c>
      <c r="M676" s="65">
        <f t="shared" si="41"/>
        <v>-72</v>
      </c>
      <c r="N676" s="65">
        <f t="shared" si="42"/>
        <v>-57</v>
      </c>
      <c r="O676" s="64">
        <f t="shared" si="43"/>
        <v>-2.2848204898125508E-2</v>
      </c>
    </row>
    <row r="677" spans="1:15" x14ac:dyDescent="0.35">
      <c r="A677" s="70" t="s">
        <v>9730</v>
      </c>
      <c r="B677" s="70" t="s">
        <v>9520</v>
      </c>
      <c r="C677" t="str">
        <f t="shared" si="40"/>
        <v>4406303600200</v>
      </c>
      <c r="D677" s="69" t="s">
        <v>3554</v>
      </c>
      <c r="E677" s="68">
        <v>63</v>
      </c>
      <c r="F677" s="68">
        <v>424</v>
      </c>
      <c r="G677" s="67">
        <v>0.14858490566037735</v>
      </c>
      <c r="H677" s="66"/>
      <c r="I677" s="56">
        <v>47</v>
      </c>
      <c r="J677" s="53">
        <v>416</v>
      </c>
      <c r="K677" s="55">
        <v>0.11298076923076923</v>
      </c>
      <c r="M677" s="65">
        <f t="shared" si="41"/>
        <v>-16</v>
      </c>
      <c r="N677" s="65">
        <f t="shared" si="42"/>
        <v>-8</v>
      </c>
      <c r="O677" s="64">
        <f t="shared" si="43"/>
        <v>-3.5604136429608121E-2</v>
      </c>
    </row>
    <row r="678" spans="1:15" x14ac:dyDescent="0.35">
      <c r="A678" s="70" t="s">
        <v>9729</v>
      </c>
      <c r="B678" s="70" t="s">
        <v>9520</v>
      </c>
      <c r="C678" t="str">
        <f t="shared" si="40"/>
        <v>4406304600300</v>
      </c>
      <c r="D678" s="69" t="s">
        <v>3545</v>
      </c>
      <c r="E678" s="68">
        <v>47</v>
      </c>
      <c r="F678" s="68">
        <v>920</v>
      </c>
      <c r="G678" s="67">
        <v>5.1086956521739134E-2</v>
      </c>
      <c r="H678" s="66"/>
      <c r="I678" s="56">
        <v>34</v>
      </c>
      <c r="J678" s="53">
        <v>902</v>
      </c>
      <c r="K678" s="55">
        <v>3.7694013303769404E-2</v>
      </c>
      <c r="M678" s="65">
        <f t="shared" si="41"/>
        <v>-13</v>
      </c>
      <c r="N678" s="65">
        <f t="shared" si="42"/>
        <v>-18</v>
      </c>
      <c r="O678" s="64">
        <f t="shared" si="43"/>
        <v>-1.339294321796973E-2</v>
      </c>
    </row>
    <row r="679" spans="1:15" x14ac:dyDescent="0.35">
      <c r="A679" s="70" t="s">
        <v>9728</v>
      </c>
      <c r="B679" s="70" t="s">
        <v>9520</v>
      </c>
      <c r="C679" t="str">
        <f t="shared" si="40"/>
        <v>4406304700400</v>
      </c>
      <c r="D679" s="69" t="s">
        <v>3537</v>
      </c>
      <c r="E679" s="68">
        <v>536</v>
      </c>
      <c r="F679" s="68">
        <v>8020</v>
      </c>
      <c r="G679" s="67">
        <v>6.6832917705735656E-2</v>
      </c>
      <c r="H679" s="66"/>
      <c r="I679" s="56">
        <v>407</v>
      </c>
      <c r="J679" s="53">
        <v>7867</v>
      </c>
      <c r="K679" s="55">
        <v>5.1735095970509723E-2</v>
      </c>
      <c r="M679" s="65">
        <f t="shared" si="41"/>
        <v>-129</v>
      </c>
      <c r="N679" s="65">
        <f t="shared" si="42"/>
        <v>-153</v>
      </c>
      <c r="O679" s="64">
        <f t="shared" si="43"/>
        <v>-1.5097821735225933E-2</v>
      </c>
    </row>
    <row r="680" spans="1:15" x14ac:dyDescent="0.35">
      <c r="A680" s="70" t="s">
        <v>9727</v>
      </c>
      <c r="B680" s="70" t="s">
        <v>9520</v>
      </c>
      <c r="C680" t="str">
        <f t="shared" si="40"/>
        <v>4406305002600</v>
      </c>
      <c r="D680" s="69" t="s">
        <v>3529</v>
      </c>
      <c r="E680" s="68">
        <v>352</v>
      </c>
      <c r="F680" s="68">
        <v>2302</v>
      </c>
      <c r="G680" s="67">
        <v>0.15291051259774111</v>
      </c>
      <c r="H680" s="66"/>
      <c r="I680" s="56">
        <v>262</v>
      </c>
      <c r="J680" s="53">
        <v>2258</v>
      </c>
      <c r="K680" s="55">
        <v>0.11603188662533215</v>
      </c>
      <c r="M680" s="65">
        <f t="shared" si="41"/>
        <v>-90</v>
      </c>
      <c r="N680" s="65">
        <f t="shared" si="42"/>
        <v>-44</v>
      </c>
      <c r="O680" s="64">
        <f t="shared" si="43"/>
        <v>-3.6878625972408957E-2</v>
      </c>
    </row>
    <row r="681" spans="1:15" x14ac:dyDescent="0.35">
      <c r="A681" s="70" t="s">
        <v>9726</v>
      </c>
      <c r="B681" s="70" t="s">
        <v>9520</v>
      </c>
      <c r="C681" t="str">
        <f t="shared" si="40"/>
        <v>4406315401600</v>
      </c>
      <c r="D681" s="69" t="s">
        <v>3520</v>
      </c>
      <c r="E681" s="68">
        <v>63</v>
      </c>
      <c r="F681" s="68">
        <v>795</v>
      </c>
      <c r="G681" s="67">
        <v>7.9245283018867921E-2</v>
      </c>
      <c r="H681" s="66"/>
      <c r="I681" s="56">
        <v>50</v>
      </c>
      <c r="J681" s="53">
        <v>780</v>
      </c>
      <c r="K681" s="55">
        <v>6.4102564102564097E-2</v>
      </c>
      <c r="M681" s="65">
        <f t="shared" si="41"/>
        <v>-13</v>
      </c>
      <c r="N681" s="65">
        <f t="shared" si="42"/>
        <v>-15</v>
      </c>
      <c r="O681" s="64">
        <f t="shared" si="43"/>
        <v>-1.5142718916303824E-2</v>
      </c>
    </row>
    <row r="682" spans="1:15" x14ac:dyDescent="0.35">
      <c r="A682" s="70" t="s">
        <v>9725</v>
      </c>
      <c r="B682" s="70" t="s">
        <v>9520</v>
      </c>
      <c r="C682" t="str">
        <f t="shared" si="40"/>
        <v>4406315501600</v>
      </c>
      <c r="D682" s="69" t="s">
        <v>3513</v>
      </c>
      <c r="E682" s="68">
        <v>326</v>
      </c>
      <c r="F682" s="68">
        <v>6488</v>
      </c>
      <c r="G682" s="67">
        <v>5.0246609124537607E-2</v>
      </c>
      <c r="H682" s="66"/>
      <c r="I682" s="56">
        <v>252</v>
      </c>
      <c r="J682" s="53">
        <v>6363</v>
      </c>
      <c r="K682" s="55">
        <v>3.9603960396039604E-2</v>
      </c>
      <c r="M682" s="65">
        <f t="shared" si="41"/>
        <v>-74</v>
      </c>
      <c r="N682" s="65">
        <f t="shared" si="42"/>
        <v>-125</v>
      </c>
      <c r="O682" s="64">
        <f t="shared" si="43"/>
        <v>-1.0642648728498003E-2</v>
      </c>
    </row>
    <row r="683" spans="1:15" x14ac:dyDescent="0.35">
      <c r="A683" s="70" t="s">
        <v>9724</v>
      </c>
      <c r="B683" s="70" t="s">
        <v>9520</v>
      </c>
      <c r="C683" t="str">
        <f t="shared" si="40"/>
        <v>4406315601600</v>
      </c>
      <c r="D683" s="69" t="s">
        <v>3502</v>
      </c>
      <c r="E683" s="68">
        <v>199</v>
      </c>
      <c r="F683" s="68">
        <v>2400</v>
      </c>
      <c r="G683" s="67">
        <v>8.2916666666666666E-2</v>
      </c>
      <c r="H683" s="66"/>
      <c r="I683" s="56">
        <v>150</v>
      </c>
      <c r="J683" s="53">
        <v>2353</v>
      </c>
      <c r="K683" s="55">
        <v>6.3748406289842754E-2</v>
      </c>
      <c r="M683" s="65">
        <f t="shared" si="41"/>
        <v>-49</v>
      </c>
      <c r="N683" s="65">
        <f t="shared" si="42"/>
        <v>-47</v>
      </c>
      <c r="O683" s="64">
        <f t="shared" si="43"/>
        <v>-1.9168260376823912E-2</v>
      </c>
    </row>
    <row r="684" spans="1:15" x14ac:dyDescent="0.35">
      <c r="A684" s="70" t="s">
        <v>9723</v>
      </c>
      <c r="B684" s="70" t="s">
        <v>9520</v>
      </c>
      <c r="C684" t="str">
        <f t="shared" si="40"/>
        <v>4406315701600</v>
      </c>
      <c r="D684" s="69" t="s">
        <v>3494</v>
      </c>
      <c r="E684" s="68">
        <v>47</v>
      </c>
      <c r="F684" s="68">
        <v>729</v>
      </c>
      <c r="G684" s="67">
        <v>6.4471879286694095E-2</v>
      </c>
      <c r="H684" s="66"/>
      <c r="I684" s="56">
        <v>27</v>
      </c>
      <c r="J684" s="53">
        <v>715</v>
      </c>
      <c r="K684" s="55">
        <v>3.7762237762237763E-2</v>
      </c>
      <c r="M684" s="65">
        <f t="shared" si="41"/>
        <v>-20</v>
      </c>
      <c r="N684" s="65">
        <f t="shared" si="42"/>
        <v>-14</v>
      </c>
      <c r="O684" s="64">
        <f t="shared" si="43"/>
        <v>-2.6709641524456332E-2</v>
      </c>
    </row>
    <row r="685" spans="1:15" x14ac:dyDescent="0.35">
      <c r="A685" s="70" t="s">
        <v>9722</v>
      </c>
      <c r="B685" s="70" t="s">
        <v>9520</v>
      </c>
      <c r="C685" t="str">
        <f t="shared" si="40"/>
        <v>4406315802200</v>
      </c>
      <c r="D685" s="69" t="s">
        <v>3485</v>
      </c>
      <c r="E685" s="68">
        <v>276</v>
      </c>
      <c r="F685" s="68">
        <v>8053</v>
      </c>
      <c r="G685" s="67">
        <v>3.4272941760834473E-2</v>
      </c>
      <c r="H685" s="66"/>
      <c r="I685" s="56">
        <v>232</v>
      </c>
      <c r="J685" s="53">
        <v>7905</v>
      </c>
      <c r="K685" s="55">
        <v>2.9348513598987984E-2</v>
      </c>
      <c r="M685" s="65">
        <f t="shared" si="41"/>
        <v>-44</v>
      </c>
      <c r="N685" s="65">
        <f t="shared" si="42"/>
        <v>-148</v>
      </c>
      <c r="O685" s="64">
        <f t="shared" si="43"/>
        <v>-4.9244281618464891E-3</v>
      </c>
    </row>
    <row r="686" spans="1:15" x14ac:dyDescent="0.35">
      <c r="A686" s="70" t="s">
        <v>9721</v>
      </c>
      <c r="B686" s="70" t="s">
        <v>9520</v>
      </c>
      <c r="C686" t="str">
        <f t="shared" si="40"/>
        <v>4406316500300</v>
      </c>
      <c r="D686" s="69" t="s">
        <v>3472</v>
      </c>
      <c r="E686" s="68">
        <v>120</v>
      </c>
      <c r="F686" s="68">
        <v>1164</v>
      </c>
      <c r="G686" s="67">
        <v>0.10309278350515463</v>
      </c>
      <c r="H686" s="66"/>
      <c r="I686" s="56">
        <v>101</v>
      </c>
      <c r="J686" s="53">
        <v>1142</v>
      </c>
      <c r="K686" s="55">
        <v>8.8441330998248691E-2</v>
      </c>
      <c r="M686" s="65">
        <f t="shared" si="41"/>
        <v>-19</v>
      </c>
      <c r="N686" s="65">
        <f t="shared" si="42"/>
        <v>-22</v>
      </c>
      <c r="O686" s="64">
        <f t="shared" si="43"/>
        <v>-1.4651452506905943E-2</v>
      </c>
    </row>
    <row r="687" spans="1:15" x14ac:dyDescent="0.35">
      <c r="A687" s="70" t="s">
        <v>9720</v>
      </c>
      <c r="B687" s="70" t="s">
        <v>9520</v>
      </c>
      <c r="C687" t="str">
        <f t="shared" si="40"/>
        <v>4406320002600</v>
      </c>
      <c r="D687" s="69" t="s">
        <v>3463</v>
      </c>
      <c r="E687" s="73">
        <v>626</v>
      </c>
      <c r="F687" s="73">
        <v>5939</v>
      </c>
      <c r="G687" s="72">
        <v>0.1054049503283381</v>
      </c>
      <c r="H687" s="71"/>
      <c r="I687" s="56">
        <v>509</v>
      </c>
      <c r="J687" s="53">
        <v>5824</v>
      </c>
      <c r="K687" s="55">
        <v>8.7396978021978017E-2</v>
      </c>
      <c r="M687" s="65">
        <f t="shared" si="41"/>
        <v>-117</v>
      </c>
      <c r="N687" s="65">
        <f t="shared" si="42"/>
        <v>-115</v>
      </c>
      <c r="O687" s="64">
        <f t="shared" si="43"/>
        <v>-1.8007972306360087E-2</v>
      </c>
    </row>
    <row r="688" spans="1:15" x14ac:dyDescent="0.35">
      <c r="A688" s="70" t="s">
        <v>9719</v>
      </c>
      <c r="B688" s="70" t="s">
        <v>9520</v>
      </c>
      <c r="C688" t="str">
        <f t="shared" si="40"/>
        <v>4506700302600</v>
      </c>
      <c r="D688" s="69" t="s">
        <v>3450</v>
      </c>
      <c r="E688" s="68">
        <v>12</v>
      </c>
      <c r="F688" s="68">
        <v>480</v>
      </c>
      <c r="G688" s="67">
        <v>2.5000000000000001E-2</v>
      </c>
      <c r="H688" s="66"/>
      <c r="I688" s="56">
        <v>16</v>
      </c>
      <c r="J688" s="53">
        <v>479</v>
      </c>
      <c r="K688" s="55">
        <v>3.3402922755741124E-2</v>
      </c>
      <c r="M688" s="65">
        <f t="shared" si="41"/>
        <v>4</v>
      </c>
      <c r="N688" s="65">
        <f t="shared" si="42"/>
        <v>-1</v>
      </c>
      <c r="O688" s="64">
        <f t="shared" si="43"/>
        <v>8.4029227557411226E-3</v>
      </c>
    </row>
    <row r="689" spans="1:15" x14ac:dyDescent="0.35">
      <c r="A689" s="70" t="s">
        <v>9718</v>
      </c>
      <c r="B689" s="70" t="s">
        <v>9520</v>
      </c>
      <c r="C689" t="str">
        <f t="shared" si="40"/>
        <v>4506700402600</v>
      </c>
      <c r="D689" s="69" t="s">
        <v>3442</v>
      </c>
      <c r="E689" s="68">
        <v>80</v>
      </c>
      <c r="F689" s="68">
        <v>2191</v>
      </c>
      <c r="G689" s="67">
        <v>3.651300775901415E-2</v>
      </c>
      <c r="H689" s="66"/>
      <c r="I689" s="56">
        <v>64</v>
      </c>
      <c r="J689" s="53">
        <v>2184</v>
      </c>
      <c r="K689" s="55">
        <v>2.9304029304029304E-2</v>
      </c>
      <c r="M689" s="65">
        <f t="shared" si="41"/>
        <v>-16</v>
      </c>
      <c r="N689" s="65">
        <f t="shared" si="42"/>
        <v>-7</v>
      </c>
      <c r="O689" s="64">
        <f t="shared" si="43"/>
        <v>-7.2089784549848462E-3</v>
      </c>
    </row>
    <row r="690" spans="1:15" x14ac:dyDescent="0.35">
      <c r="A690" s="70" t="s">
        <v>9717</v>
      </c>
      <c r="B690" s="70" t="s">
        <v>9520</v>
      </c>
      <c r="C690" t="str">
        <f t="shared" si="40"/>
        <v>4506700502600</v>
      </c>
      <c r="D690" s="69" t="s">
        <v>3433</v>
      </c>
      <c r="E690" s="68">
        <v>133</v>
      </c>
      <c r="F690" s="68">
        <v>2975</v>
      </c>
      <c r="G690" s="67">
        <v>4.4705882352941179E-2</v>
      </c>
      <c r="H690" s="66"/>
      <c r="I690" s="56">
        <v>106</v>
      </c>
      <c r="J690" s="53">
        <v>2980</v>
      </c>
      <c r="K690" s="55">
        <v>3.5570469798657717E-2</v>
      </c>
      <c r="M690" s="65">
        <f t="shared" si="41"/>
        <v>-27</v>
      </c>
      <c r="N690" s="65">
        <f t="shared" si="42"/>
        <v>5</v>
      </c>
      <c r="O690" s="64">
        <f t="shared" si="43"/>
        <v>-9.1354125542834619E-3</v>
      </c>
    </row>
    <row r="691" spans="1:15" x14ac:dyDescent="0.35">
      <c r="A691" s="70" t="s">
        <v>9716</v>
      </c>
      <c r="B691" s="70" t="s">
        <v>9520</v>
      </c>
      <c r="C691" t="str">
        <f t="shared" si="40"/>
        <v>4507900102200</v>
      </c>
      <c r="D691" s="69" t="s">
        <v>3424</v>
      </c>
      <c r="E691" s="68">
        <v>36</v>
      </c>
      <c r="F691" s="68">
        <v>225</v>
      </c>
      <c r="G691" s="67">
        <v>0.16</v>
      </c>
      <c r="H691" s="66"/>
      <c r="I691" s="56">
        <v>33</v>
      </c>
      <c r="J691" s="53">
        <v>220</v>
      </c>
      <c r="K691" s="55">
        <v>0.15</v>
      </c>
      <c r="M691" s="65">
        <f t="shared" si="41"/>
        <v>-3</v>
      </c>
      <c r="N691" s="65">
        <f t="shared" si="42"/>
        <v>-5</v>
      </c>
      <c r="O691" s="64">
        <f t="shared" si="43"/>
        <v>-1.0000000000000009E-2</v>
      </c>
    </row>
    <row r="692" spans="1:15" x14ac:dyDescent="0.35">
      <c r="A692" s="70" t="s">
        <v>9715</v>
      </c>
      <c r="B692" s="70" t="s">
        <v>9520</v>
      </c>
      <c r="C692" t="str">
        <f t="shared" si="40"/>
        <v>4507912201900</v>
      </c>
      <c r="D692" s="69" t="s">
        <v>3413</v>
      </c>
      <c r="E692" s="68">
        <v>5</v>
      </c>
      <c r="F692" s="68">
        <v>49</v>
      </c>
      <c r="G692" s="67">
        <v>0.10204081632653061</v>
      </c>
      <c r="H692" s="66"/>
      <c r="I692" s="56">
        <v>5</v>
      </c>
      <c r="J692" s="53">
        <v>48</v>
      </c>
      <c r="K692" s="55">
        <v>0.10416666666666667</v>
      </c>
      <c r="M692" s="65">
        <f t="shared" si="41"/>
        <v>0</v>
      </c>
      <c r="N692" s="65">
        <f t="shared" si="42"/>
        <v>-1</v>
      </c>
      <c r="O692" s="64">
        <f t="shared" si="43"/>
        <v>2.1258503401360568E-3</v>
      </c>
    </row>
    <row r="693" spans="1:15" x14ac:dyDescent="0.35">
      <c r="A693" s="70" t="s">
        <v>9714</v>
      </c>
      <c r="B693" s="70" t="s">
        <v>9520</v>
      </c>
      <c r="C693" t="str">
        <f t="shared" si="40"/>
        <v>4507913202600</v>
      </c>
      <c r="D693" s="69" t="s">
        <v>3405</v>
      </c>
      <c r="E693" s="68">
        <v>131</v>
      </c>
      <c r="F693" s="68">
        <v>1151</v>
      </c>
      <c r="G693" s="67">
        <v>0.11381407471763684</v>
      </c>
      <c r="H693" s="66"/>
      <c r="I693" s="56">
        <v>114</v>
      </c>
      <c r="J693" s="53">
        <v>1126</v>
      </c>
      <c r="K693" s="55">
        <v>0.10124333925399645</v>
      </c>
      <c r="M693" s="65">
        <f t="shared" si="41"/>
        <v>-17</v>
      </c>
      <c r="N693" s="65">
        <f t="shared" si="42"/>
        <v>-25</v>
      </c>
      <c r="O693" s="64">
        <f t="shared" si="43"/>
        <v>-1.257073546364039E-2</v>
      </c>
    </row>
    <row r="694" spans="1:15" x14ac:dyDescent="0.35">
      <c r="A694" s="70" t="s">
        <v>9713</v>
      </c>
      <c r="B694" s="70" t="s">
        <v>9520</v>
      </c>
      <c r="C694" t="str">
        <f t="shared" si="40"/>
        <v>4507913400400</v>
      </c>
      <c r="D694" s="69" t="s">
        <v>3396</v>
      </c>
      <c r="E694" s="68">
        <v>15</v>
      </c>
      <c r="F694" s="68">
        <v>121</v>
      </c>
      <c r="G694" s="67">
        <v>0.12396694214876033</v>
      </c>
      <c r="H694" s="66"/>
      <c r="I694" s="56">
        <v>14</v>
      </c>
      <c r="J694" s="53">
        <v>119</v>
      </c>
      <c r="K694" s="55">
        <v>0.11764705882352941</v>
      </c>
      <c r="M694" s="65">
        <f t="shared" si="41"/>
        <v>-1</v>
      </c>
      <c r="N694" s="65">
        <f t="shared" si="42"/>
        <v>-2</v>
      </c>
      <c r="O694" s="64">
        <f t="shared" si="43"/>
        <v>-6.3198833252309239E-3</v>
      </c>
    </row>
    <row r="695" spans="1:15" x14ac:dyDescent="0.35">
      <c r="A695" s="70" t="s">
        <v>9712</v>
      </c>
      <c r="B695" s="70" t="s">
        <v>9520</v>
      </c>
      <c r="C695" t="str">
        <f t="shared" si="40"/>
        <v>4507913802600</v>
      </c>
      <c r="D695" s="69" t="s">
        <v>3388</v>
      </c>
      <c r="E695" s="68">
        <v>48</v>
      </c>
      <c r="F695" s="68">
        <v>464</v>
      </c>
      <c r="G695" s="67">
        <v>0.10344827586206896</v>
      </c>
      <c r="H695" s="66"/>
      <c r="I695" s="56">
        <v>52</v>
      </c>
      <c r="J695" s="53">
        <v>454</v>
      </c>
      <c r="K695" s="55">
        <v>0.11453744493392071</v>
      </c>
      <c r="M695" s="65">
        <f t="shared" si="41"/>
        <v>4</v>
      </c>
      <c r="N695" s="65">
        <f t="shared" si="42"/>
        <v>-10</v>
      </c>
      <c r="O695" s="64">
        <f t="shared" si="43"/>
        <v>1.1089169071851743E-2</v>
      </c>
    </row>
    <row r="696" spans="1:15" x14ac:dyDescent="0.35">
      <c r="A696" s="70" t="s">
        <v>9711</v>
      </c>
      <c r="B696" s="70" t="s">
        <v>9520</v>
      </c>
      <c r="C696" t="str">
        <f t="shared" si="40"/>
        <v>4507913902600</v>
      </c>
      <c r="D696" s="69" t="s">
        <v>3379</v>
      </c>
      <c r="E696" s="68">
        <v>194</v>
      </c>
      <c r="F696" s="68">
        <v>1155</v>
      </c>
      <c r="G696" s="67">
        <v>0.16796536796536796</v>
      </c>
      <c r="H696" s="66"/>
      <c r="I696" s="56">
        <v>192</v>
      </c>
      <c r="J696" s="53">
        <v>1129</v>
      </c>
      <c r="K696" s="55">
        <v>0.17006200177147918</v>
      </c>
      <c r="M696" s="65">
        <f t="shared" si="41"/>
        <v>-2</v>
      </c>
      <c r="N696" s="65">
        <f t="shared" si="42"/>
        <v>-26</v>
      </c>
      <c r="O696" s="64">
        <f t="shared" si="43"/>
        <v>2.09663380611122E-3</v>
      </c>
    </row>
    <row r="697" spans="1:15" x14ac:dyDescent="0.35">
      <c r="A697" s="70" t="s">
        <v>9710</v>
      </c>
      <c r="B697" s="70" t="s">
        <v>9520</v>
      </c>
      <c r="C697" t="str">
        <f t="shared" si="40"/>
        <v>4507914002600</v>
      </c>
      <c r="D697" s="69" t="s">
        <v>3370</v>
      </c>
      <c r="E697" s="68">
        <v>292</v>
      </c>
      <c r="F697" s="68">
        <v>1332</v>
      </c>
      <c r="G697" s="67">
        <v>0.21921921921921922</v>
      </c>
      <c r="H697" s="66"/>
      <c r="I697" s="56">
        <v>254</v>
      </c>
      <c r="J697" s="53">
        <v>1294</v>
      </c>
      <c r="K697" s="55">
        <v>0.19629057187017002</v>
      </c>
      <c r="M697" s="65">
        <f t="shared" si="41"/>
        <v>-38</v>
      </c>
      <c r="N697" s="65">
        <f t="shared" si="42"/>
        <v>-38</v>
      </c>
      <c r="O697" s="64">
        <f t="shared" si="43"/>
        <v>-2.2928647349049203E-2</v>
      </c>
    </row>
    <row r="698" spans="1:15" x14ac:dyDescent="0.35">
      <c r="A698" s="70" t="s">
        <v>9709</v>
      </c>
      <c r="B698" s="70" t="s">
        <v>9520</v>
      </c>
      <c r="C698" t="str">
        <f t="shared" si="40"/>
        <v>4705217002200</v>
      </c>
      <c r="D698" s="69" t="s">
        <v>3360</v>
      </c>
      <c r="E698" s="68">
        <v>393</v>
      </c>
      <c r="F698" s="68">
        <v>2870</v>
      </c>
      <c r="G698" s="67">
        <v>0.13693379790940766</v>
      </c>
      <c r="H698" s="66"/>
      <c r="I698" s="56">
        <v>461</v>
      </c>
      <c r="J698" s="53">
        <v>2835</v>
      </c>
      <c r="K698" s="55">
        <v>0.16261022927689595</v>
      </c>
      <c r="M698" s="65">
        <f t="shared" si="41"/>
        <v>68</v>
      </c>
      <c r="N698" s="65">
        <f t="shared" si="42"/>
        <v>-35</v>
      </c>
      <c r="O698" s="64">
        <f t="shared" si="43"/>
        <v>2.5676431367488289E-2</v>
      </c>
    </row>
    <row r="699" spans="1:15" x14ac:dyDescent="0.35">
      <c r="A699" s="70" t="s">
        <v>9708</v>
      </c>
      <c r="B699" s="70" t="s">
        <v>9520</v>
      </c>
      <c r="C699" t="str">
        <f t="shared" si="40"/>
        <v>4705222000200</v>
      </c>
      <c r="D699" s="69" t="s">
        <v>3351</v>
      </c>
      <c r="E699" s="68">
        <v>6</v>
      </c>
      <c r="F699" s="68">
        <v>61</v>
      </c>
      <c r="G699" s="67">
        <v>9.8360655737704916E-2</v>
      </c>
      <c r="H699" s="66"/>
      <c r="I699" s="56">
        <v>9</v>
      </c>
      <c r="J699" s="53">
        <v>60</v>
      </c>
      <c r="K699" s="55">
        <v>0.15</v>
      </c>
      <c r="M699" s="65">
        <f t="shared" si="41"/>
        <v>3</v>
      </c>
      <c r="N699" s="65">
        <f t="shared" si="42"/>
        <v>-1</v>
      </c>
      <c r="O699" s="64">
        <f t="shared" si="43"/>
        <v>5.1639344262295078E-2</v>
      </c>
    </row>
    <row r="700" spans="1:15" x14ac:dyDescent="0.35">
      <c r="A700" s="70" t="s">
        <v>9707</v>
      </c>
      <c r="B700" s="70" t="s">
        <v>9520</v>
      </c>
      <c r="C700" t="str">
        <f t="shared" si="40"/>
        <v>4705227102600</v>
      </c>
      <c r="D700" s="69" t="s">
        <v>3341</v>
      </c>
      <c r="E700" s="68">
        <v>32</v>
      </c>
      <c r="F700" s="68">
        <v>272</v>
      </c>
      <c r="G700" s="67">
        <v>0.11764705882352941</v>
      </c>
      <c r="H700" s="66"/>
      <c r="I700" s="56">
        <v>23</v>
      </c>
      <c r="J700" s="53">
        <v>269</v>
      </c>
      <c r="K700" s="55">
        <v>8.5501858736059477E-2</v>
      </c>
      <c r="M700" s="65">
        <f t="shared" si="41"/>
        <v>-9</v>
      </c>
      <c r="N700" s="65">
        <f t="shared" si="42"/>
        <v>-3</v>
      </c>
      <c r="O700" s="64">
        <f t="shared" si="43"/>
        <v>-3.2145200087469933E-2</v>
      </c>
    </row>
    <row r="701" spans="1:15" x14ac:dyDescent="0.35">
      <c r="A701" s="70" t="s">
        <v>9706</v>
      </c>
      <c r="B701" s="70" t="s">
        <v>9520</v>
      </c>
      <c r="C701" t="str">
        <f t="shared" si="40"/>
        <v>4705227202600</v>
      </c>
      <c r="D701" s="69" t="s">
        <v>3331</v>
      </c>
      <c r="E701" s="68">
        <v>89</v>
      </c>
      <c r="F701" s="68">
        <v>829</v>
      </c>
      <c r="G701" s="67">
        <v>0.10735826296743065</v>
      </c>
      <c r="H701" s="66"/>
      <c r="I701" s="56">
        <v>107</v>
      </c>
      <c r="J701" s="53">
        <v>815</v>
      </c>
      <c r="K701" s="55">
        <v>0.1312883435582822</v>
      </c>
      <c r="M701" s="65">
        <f t="shared" si="41"/>
        <v>18</v>
      </c>
      <c r="N701" s="65">
        <f t="shared" si="42"/>
        <v>-14</v>
      </c>
      <c r="O701" s="64">
        <f t="shared" si="43"/>
        <v>2.3930080590851555E-2</v>
      </c>
    </row>
    <row r="702" spans="1:15" x14ac:dyDescent="0.35">
      <c r="A702" s="70" t="s">
        <v>9705</v>
      </c>
      <c r="B702" s="70" t="s">
        <v>9520</v>
      </c>
      <c r="C702" t="str">
        <f t="shared" ref="C702:C765" si="44">CONCATENATE(A702,B702)</f>
        <v>4705227502600</v>
      </c>
      <c r="D702" s="69" t="s">
        <v>3322</v>
      </c>
      <c r="E702" s="68">
        <v>86</v>
      </c>
      <c r="F702" s="68">
        <v>629</v>
      </c>
      <c r="G702" s="67">
        <v>0.13672496025437203</v>
      </c>
      <c r="H702" s="66"/>
      <c r="I702" s="56">
        <v>90</v>
      </c>
      <c r="J702" s="53">
        <v>623</v>
      </c>
      <c r="K702" s="55">
        <v>0.14446227929373998</v>
      </c>
      <c r="M702" s="65">
        <f t="shared" ref="M702:M765" si="45">I702-E702</f>
        <v>4</v>
      </c>
      <c r="N702" s="65">
        <f t="shared" ref="N702:N765" si="46">J702-F702</f>
        <v>-6</v>
      </c>
      <c r="O702" s="64">
        <f t="shared" ref="O702:O765" si="47">K702-G702</f>
        <v>7.7373190393679458E-3</v>
      </c>
    </row>
    <row r="703" spans="1:15" x14ac:dyDescent="0.35">
      <c r="A703" s="70" t="s">
        <v>9704</v>
      </c>
      <c r="B703" s="70" t="s">
        <v>9520</v>
      </c>
      <c r="C703" t="str">
        <f t="shared" si="44"/>
        <v>4707114400300</v>
      </c>
      <c r="D703" s="69" t="s">
        <v>3312</v>
      </c>
      <c r="E703" s="68">
        <v>9</v>
      </c>
      <c r="F703" s="68">
        <v>102</v>
      </c>
      <c r="G703" s="67">
        <v>8.8235294117647065E-2</v>
      </c>
      <c r="H703" s="66"/>
      <c r="I703" s="56">
        <v>12</v>
      </c>
      <c r="J703" s="53">
        <v>101</v>
      </c>
      <c r="K703" s="55">
        <v>0.11881188118811881</v>
      </c>
      <c r="M703" s="65">
        <f t="shared" si="45"/>
        <v>3</v>
      </c>
      <c r="N703" s="65">
        <f t="shared" si="46"/>
        <v>-1</v>
      </c>
      <c r="O703" s="64">
        <f t="shared" si="47"/>
        <v>3.0576587070471742E-2</v>
      </c>
    </row>
    <row r="704" spans="1:15" x14ac:dyDescent="0.35">
      <c r="A704" s="70" t="s">
        <v>9703</v>
      </c>
      <c r="B704" s="70" t="s">
        <v>9520</v>
      </c>
      <c r="C704" t="str">
        <f t="shared" si="44"/>
        <v>4707116100400</v>
      </c>
      <c r="D704" s="69" t="s">
        <v>3303</v>
      </c>
      <c r="E704" s="68">
        <v>6</v>
      </c>
      <c r="F704" s="68">
        <v>110</v>
      </c>
      <c r="G704" s="67">
        <v>5.4545454545454543E-2</v>
      </c>
      <c r="H704" s="66"/>
      <c r="I704" s="56">
        <v>13</v>
      </c>
      <c r="J704" s="53">
        <v>109</v>
      </c>
      <c r="K704" s="55">
        <v>0.11926605504587157</v>
      </c>
      <c r="M704" s="65">
        <f t="shared" si="45"/>
        <v>7</v>
      </c>
      <c r="N704" s="65">
        <f t="shared" si="46"/>
        <v>-1</v>
      </c>
      <c r="O704" s="64">
        <f t="shared" si="47"/>
        <v>6.472060050041703E-2</v>
      </c>
    </row>
    <row r="705" spans="1:15" x14ac:dyDescent="0.35">
      <c r="A705" s="70" t="s">
        <v>9702</v>
      </c>
      <c r="B705" s="70" t="s">
        <v>9520</v>
      </c>
      <c r="C705" t="str">
        <f t="shared" si="44"/>
        <v>4707121201700</v>
      </c>
      <c r="D705" s="69" t="s">
        <v>3294</v>
      </c>
      <c r="E705" s="68">
        <v>92</v>
      </c>
      <c r="F705" s="68">
        <v>893</v>
      </c>
      <c r="G705" s="67">
        <v>0.10302351623740201</v>
      </c>
      <c r="H705" s="66"/>
      <c r="I705" s="56">
        <v>102</v>
      </c>
      <c r="J705" s="53">
        <v>895</v>
      </c>
      <c r="K705" s="55">
        <v>0.11396648044692738</v>
      </c>
      <c r="M705" s="65">
        <f t="shared" si="45"/>
        <v>10</v>
      </c>
      <c r="N705" s="65">
        <f t="shared" si="46"/>
        <v>2</v>
      </c>
      <c r="O705" s="64">
        <f t="shared" si="47"/>
        <v>1.0942964209525369E-2</v>
      </c>
    </row>
    <row r="706" spans="1:15" x14ac:dyDescent="0.35">
      <c r="A706" s="70" t="s">
        <v>9701</v>
      </c>
      <c r="B706" s="70" t="s">
        <v>9520</v>
      </c>
      <c r="C706" t="str">
        <f t="shared" si="44"/>
        <v>4707122002600</v>
      </c>
      <c r="D706" s="69" t="s">
        <v>3289</v>
      </c>
      <c r="E706" s="68">
        <v>196</v>
      </c>
      <c r="F706" s="68">
        <v>1481</v>
      </c>
      <c r="G706" s="67">
        <v>0.13234301147873059</v>
      </c>
      <c r="H706" s="66"/>
      <c r="I706" s="56">
        <v>227</v>
      </c>
      <c r="J706" s="53">
        <v>1470</v>
      </c>
      <c r="K706" s="55">
        <v>0.154421768707483</v>
      </c>
      <c r="M706" s="65">
        <f t="shared" si="45"/>
        <v>31</v>
      </c>
      <c r="N706" s="65">
        <f t="shared" si="46"/>
        <v>-11</v>
      </c>
      <c r="O706" s="64">
        <f t="shared" si="47"/>
        <v>2.207875722875241E-2</v>
      </c>
    </row>
    <row r="707" spans="1:15" x14ac:dyDescent="0.35">
      <c r="A707" s="70" t="s">
        <v>9700</v>
      </c>
      <c r="B707" s="70" t="s">
        <v>9520</v>
      </c>
      <c r="C707" t="str">
        <f t="shared" si="44"/>
        <v>4707122102600</v>
      </c>
      <c r="D707" s="69" t="s">
        <v>3280</v>
      </c>
      <c r="E707" s="68">
        <v>74</v>
      </c>
      <c r="F707" s="68">
        <v>794</v>
      </c>
      <c r="G707" s="67">
        <v>9.3198992443324941E-2</v>
      </c>
      <c r="H707" s="66"/>
      <c r="I707" s="56">
        <v>81</v>
      </c>
      <c r="J707" s="53">
        <v>786</v>
      </c>
      <c r="K707" s="55">
        <v>0.10305343511450382</v>
      </c>
      <c r="M707" s="65">
        <f t="shared" si="45"/>
        <v>7</v>
      </c>
      <c r="N707" s="65">
        <f t="shared" si="46"/>
        <v>-8</v>
      </c>
      <c r="O707" s="64">
        <f t="shared" si="47"/>
        <v>9.8544426711788813E-3</v>
      </c>
    </row>
    <row r="708" spans="1:15" x14ac:dyDescent="0.35">
      <c r="A708" s="70" t="s">
        <v>9699</v>
      </c>
      <c r="B708" s="70" t="s">
        <v>9520</v>
      </c>
      <c r="C708" t="str">
        <f t="shared" si="44"/>
        <v>4707122202600</v>
      </c>
      <c r="D708" s="69" t="s">
        <v>3269</v>
      </c>
      <c r="E708" s="68">
        <v>74</v>
      </c>
      <c r="F708" s="68">
        <v>629</v>
      </c>
      <c r="G708" s="67">
        <v>0.11764705882352941</v>
      </c>
      <c r="H708" s="66"/>
      <c r="I708" s="56">
        <v>93</v>
      </c>
      <c r="J708" s="53">
        <v>625</v>
      </c>
      <c r="K708" s="55">
        <v>0.14879999999999999</v>
      </c>
      <c r="M708" s="65">
        <f t="shared" si="45"/>
        <v>19</v>
      </c>
      <c r="N708" s="65">
        <f t="shared" si="46"/>
        <v>-4</v>
      </c>
      <c r="O708" s="64">
        <f t="shared" si="47"/>
        <v>3.1152941176470578E-2</v>
      </c>
    </row>
    <row r="709" spans="1:15" x14ac:dyDescent="0.35">
      <c r="A709" s="70" t="s">
        <v>9698</v>
      </c>
      <c r="B709" s="70" t="s">
        <v>9520</v>
      </c>
      <c r="C709" t="str">
        <f t="shared" si="44"/>
        <v>4707122302600</v>
      </c>
      <c r="D709" s="69" t="s">
        <v>3261</v>
      </c>
      <c r="E709" s="68">
        <v>158</v>
      </c>
      <c r="F709" s="68">
        <v>1700</v>
      </c>
      <c r="G709" s="67">
        <v>9.2941176470588235E-2</v>
      </c>
      <c r="H709" s="66"/>
      <c r="I709" s="56">
        <v>177</v>
      </c>
      <c r="J709" s="53">
        <v>1687</v>
      </c>
      <c r="K709" s="55">
        <v>0.1049199762892709</v>
      </c>
      <c r="M709" s="65">
        <f t="shared" si="45"/>
        <v>19</v>
      </c>
      <c r="N709" s="65">
        <f t="shared" si="46"/>
        <v>-13</v>
      </c>
      <c r="O709" s="64">
        <f t="shared" si="47"/>
        <v>1.1978799818682662E-2</v>
      </c>
    </row>
    <row r="710" spans="1:15" x14ac:dyDescent="0.35">
      <c r="A710" s="70" t="s">
        <v>9697</v>
      </c>
      <c r="B710" s="70" t="s">
        <v>9520</v>
      </c>
      <c r="C710" t="str">
        <f t="shared" si="44"/>
        <v>4707122602600</v>
      </c>
      <c r="D710" s="69" t="s">
        <v>3252</v>
      </c>
      <c r="E710" s="68">
        <v>83</v>
      </c>
      <c r="F710" s="68">
        <v>1376</v>
      </c>
      <c r="G710" s="67">
        <v>6.0319767441860468E-2</v>
      </c>
      <c r="H710" s="66"/>
      <c r="I710" s="56">
        <v>81</v>
      </c>
      <c r="J710" s="53">
        <v>1366</v>
      </c>
      <c r="K710" s="55">
        <v>5.9297218155197659E-2</v>
      </c>
      <c r="M710" s="65">
        <f t="shared" si="45"/>
        <v>-2</v>
      </c>
      <c r="N710" s="65">
        <f t="shared" si="46"/>
        <v>-10</v>
      </c>
      <c r="O710" s="64">
        <f t="shared" si="47"/>
        <v>-1.0225492866628091E-3</v>
      </c>
    </row>
    <row r="711" spans="1:15" x14ac:dyDescent="0.35">
      <c r="A711" s="70" t="s">
        <v>9696</v>
      </c>
      <c r="B711" s="70" t="s">
        <v>9520</v>
      </c>
      <c r="C711" t="str">
        <f t="shared" si="44"/>
        <v>4707123100400</v>
      </c>
      <c r="D711" s="69" t="s">
        <v>3243</v>
      </c>
      <c r="E711" s="68">
        <v>203</v>
      </c>
      <c r="F711" s="68">
        <v>1551</v>
      </c>
      <c r="G711" s="67">
        <v>0.13088330109606705</v>
      </c>
      <c r="H711" s="66"/>
      <c r="I711" s="56">
        <v>241</v>
      </c>
      <c r="J711" s="53">
        <v>1540</v>
      </c>
      <c r="K711" s="55">
        <v>0.15649350649350649</v>
      </c>
      <c r="M711" s="65">
        <f t="shared" si="45"/>
        <v>38</v>
      </c>
      <c r="N711" s="65">
        <f t="shared" si="46"/>
        <v>-11</v>
      </c>
      <c r="O711" s="64">
        <f t="shared" si="47"/>
        <v>2.5610205397439439E-2</v>
      </c>
    </row>
    <row r="712" spans="1:15" x14ac:dyDescent="0.35">
      <c r="A712" s="70" t="s">
        <v>9695</v>
      </c>
      <c r="B712" s="70" t="s">
        <v>9520</v>
      </c>
      <c r="C712" t="str">
        <f t="shared" si="44"/>
        <v>4707126900400</v>
      </c>
      <c r="D712" s="69" t="s">
        <v>3234</v>
      </c>
      <c r="E712" s="68">
        <v>16</v>
      </c>
      <c r="F712" s="68">
        <v>115</v>
      </c>
      <c r="G712" s="67">
        <v>0.1391304347826087</v>
      </c>
      <c r="H712" s="66"/>
      <c r="I712" s="56">
        <v>17</v>
      </c>
      <c r="J712" s="53">
        <v>114</v>
      </c>
      <c r="K712" s="55">
        <v>0.14912280701754385</v>
      </c>
      <c r="M712" s="65">
        <f t="shared" si="45"/>
        <v>1</v>
      </c>
      <c r="N712" s="65">
        <f t="shared" si="46"/>
        <v>-1</v>
      </c>
      <c r="O712" s="64">
        <f t="shared" si="47"/>
        <v>9.992372234935154E-3</v>
      </c>
    </row>
    <row r="713" spans="1:15" x14ac:dyDescent="0.35">
      <c r="A713" s="70" t="s">
        <v>9694</v>
      </c>
      <c r="B713" s="70" t="s">
        <v>9520</v>
      </c>
      <c r="C713" t="str">
        <f t="shared" si="44"/>
        <v>4709800102600</v>
      </c>
      <c r="D713" s="69" t="s">
        <v>3222</v>
      </c>
      <c r="E713" s="68">
        <v>57</v>
      </c>
      <c r="F713" s="68">
        <v>610</v>
      </c>
      <c r="G713" s="67">
        <v>9.3442622950819676E-2</v>
      </c>
      <c r="H713" s="66"/>
      <c r="I713" s="56">
        <v>54</v>
      </c>
      <c r="J713" s="53">
        <v>597</v>
      </c>
      <c r="K713" s="55">
        <v>9.0452261306532666E-2</v>
      </c>
      <c r="M713" s="65">
        <f t="shared" si="45"/>
        <v>-3</v>
      </c>
      <c r="N713" s="65">
        <f t="shared" si="46"/>
        <v>-13</v>
      </c>
      <c r="O713" s="64">
        <f t="shared" si="47"/>
        <v>-2.9903616442870096E-3</v>
      </c>
    </row>
    <row r="714" spans="1:15" x14ac:dyDescent="0.35">
      <c r="A714" s="70" t="s">
        <v>9693</v>
      </c>
      <c r="B714" s="70" t="s">
        <v>9520</v>
      </c>
      <c r="C714" t="str">
        <f t="shared" si="44"/>
        <v>4709800202600</v>
      </c>
      <c r="D714" s="69" t="s">
        <v>3213</v>
      </c>
      <c r="E714" s="68">
        <v>103</v>
      </c>
      <c r="F714" s="68">
        <v>981</v>
      </c>
      <c r="G714" s="67">
        <v>0.10499490316004077</v>
      </c>
      <c r="H714" s="66"/>
      <c r="I714" s="56">
        <v>99</v>
      </c>
      <c r="J714" s="53">
        <v>959</v>
      </c>
      <c r="K714" s="55">
        <v>0.10323253388946819</v>
      </c>
      <c r="M714" s="65">
        <f t="shared" si="45"/>
        <v>-4</v>
      </c>
      <c r="N714" s="65">
        <f t="shared" si="46"/>
        <v>-22</v>
      </c>
      <c r="O714" s="64">
        <f t="shared" si="47"/>
        <v>-1.762369270572578E-3</v>
      </c>
    </row>
    <row r="715" spans="1:15" x14ac:dyDescent="0.35">
      <c r="A715" s="70" t="s">
        <v>9692</v>
      </c>
      <c r="B715" s="70" t="s">
        <v>9520</v>
      </c>
      <c r="C715" t="str">
        <f t="shared" si="44"/>
        <v>4709800302600</v>
      </c>
      <c r="D715" s="69" t="s">
        <v>3204</v>
      </c>
      <c r="E715" s="68">
        <v>144</v>
      </c>
      <c r="F715" s="68">
        <v>946</v>
      </c>
      <c r="G715" s="67">
        <v>0.15221987315010571</v>
      </c>
      <c r="H715" s="66"/>
      <c r="I715" s="56">
        <v>130</v>
      </c>
      <c r="J715" s="53">
        <v>925</v>
      </c>
      <c r="K715" s="55">
        <v>0.14054054054054055</v>
      </c>
      <c r="M715" s="65">
        <f t="shared" si="45"/>
        <v>-14</v>
      </c>
      <c r="N715" s="65">
        <f t="shared" si="46"/>
        <v>-21</v>
      </c>
      <c r="O715" s="64">
        <f t="shared" si="47"/>
        <v>-1.1679332609565163E-2</v>
      </c>
    </row>
    <row r="716" spans="1:15" x14ac:dyDescent="0.35">
      <c r="A716" s="70" t="s">
        <v>9691</v>
      </c>
      <c r="B716" s="70" t="s">
        <v>9520</v>
      </c>
      <c r="C716" t="str">
        <f t="shared" si="44"/>
        <v>4709800502600</v>
      </c>
      <c r="D716" s="69" t="s">
        <v>3195</v>
      </c>
      <c r="E716" s="68">
        <v>577</v>
      </c>
      <c r="F716" s="68">
        <v>3517</v>
      </c>
      <c r="G716" s="67">
        <v>0.1640602786465738</v>
      </c>
      <c r="H716" s="66"/>
      <c r="I716" s="56">
        <v>528</v>
      </c>
      <c r="J716" s="53">
        <v>3442</v>
      </c>
      <c r="K716" s="55">
        <v>0.15339918651946544</v>
      </c>
      <c r="M716" s="65">
        <f t="shared" si="45"/>
        <v>-49</v>
      </c>
      <c r="N716" s="65">
        <f t="shared" si="46"/>
        <v>-75</v>
      </c>
      <c r="O716" s="64">
        <f t="shared" si="47"/>
        <v>-1.0661092127108363E-2</v>
      </c>
    </row>
    <row r="717" spans="1:15" x14ac:dyDescent="0.35">
      <c r="A717" s="70" t="s">
        <v>9690</v>
      </c>
      <c r="B717" s="70" t="s">
        <v>9520</v>
      </c>
      <c r="C717" t="str">
        <f t="shared" si="44"/>
        <v>4709800602600</v>
      </c>
      <c r="D717" s="69" t="s">
        <v>3186</v>
      </c>
      <c r="E717" s="68">
        <v>102</v>
      </c>
      <c r="F717" s="68">
        <v>983</v>
      </c>
      <c r="G717" s="67">
        <v>0.10376398779247202</v>
      </c>
      <c r="H717" s="66"/>
      <c r="I717" s="56">
        <v>105</v>
      </c>
      <c r="J717" s="53">
        <v>962</v>
      </c>
      <c r="K717" s="55">
        <v>0.10914760914760915</v>
      </c>
      <c r="M717" s="65">
        <f t="shared" si="45"/>
        <v>3</v>
      </c>
      <c r="N717" s="65">
        <f t="shared" si="46"/>
        <v>-21</v>
      </c>
      <c r="O717" s="64">
        <f t="shared" si="47"/>
        <v>5.3836213551371331E-3</v>
      </c>
    </row>
    <row r="718" spans="1:15" x14ac:dyDescent="0.35">
      <c r="A718" s="70" t="s">
        <v>9689</v>
      </c>
      <c r="B718" s="70" t="s">
        <v>9520</v>
      </c>
      <c r="C718" t="str">
        <f t="shared" si="44"/>
        <v>4709801300200</v>
      </c>
      <c r="D718" s="69" t="s">
        <v>3177</v>
      </c>
      <c r="E718" s="68">
        <v>264</v>
      </c>
      <c r="F718" s="68">
        <v>964</v>
      </c>
      <c r="G718" s="67">
        <v>0.27385892116182575</v>
      </c>
      <c r="H718" s="66"/>
      <c r="I718" s="56">
        <v>240</v>
      </c>
      <c r="J718" s="53">
        <v>943</v>
      </c>
      <c r="K718" s="55">
        <v>0.25450689289501588</v>
      </c>
      <c r="M718" s="65">
        <f t="shared" si="45"/>
        <v>-24</v>
      </c>
      <c r="N718" s="65">
        <f t="shared" si="46"/>
        <v>-21</v>
      </c>
      <c r="O718" s="64">
        <f t="shared" si="47"/>
        <v>-1.9352028266809873E-2</v>
      </c>
    </row>
    <row r="719" spans="1:15" x14ac:dyDescent="0.35">
      <c r="A719" s="70" t="s">
        <v>9688</v>
      </c>
      <c r="B719" s="70" t="s">
        <v>9520</v>
      </c>
      <c r="C719" t="str">
        <f t="shared" si="44"/>
        <v>4709802000200</v>
      </c>
      <c r="D719" s="69" t="s">
        <v>3169</v>
      </c>
      <c r="E719" s="68">
        <v>42</v>
      </c>
      <c r="F719" s="68">
        <v>272</v>
      </c>
      <c r="G719" s="67">
        <v>0.15441176470588236</v>
      </c>
      <c r="H719" s="66"/>
      <c r="I719" s="56">
        <v>43</v>
      </c>
      <c r="J719" s="53">
        <v>267</v>
      </c>
      <c r="K719" s="55">
        <v>0.16104868913857678</v>
      </c>
      <c r="M719" s="65">
        <f t="shared" si="45"/>
        <v>1</v>
      </c>
      <c r="N719" s="65">
        <f t="shared" si="46"/>
        <v>-5</v>
      </c>
      <c r="O719" s="64">
        <f t="shared" si="47"/>
        <v>6.6369244326944243E-3</v>
      </c>
    </row>
    <row r="720" spans="1:15" x14ac:dyDescent="0.35">
      <c r="A720" s="70" t="s">
        <v>9687</v>
      </c>
      <c r="B720" s="70" t="s">
        <v>9520</v>
      </c>
      <c r="C720" t="str">
        <f t="shared" si="44"/>
        <v>4709814500400</v>
      </c>
      <c r="D720" s="69" t="s">
        <v>3161</v>
      </c>
      <c r="E720" s="68">
        <v>45</v>
      </c>
      <c r="F720" s="68">
        <v>299</v>
      </c>
      <c r="G720" s="67">
        <v>0.15050167224080269</v>
      </c>
      <c r="H720" s="66"/>
      <c r="I720" s="56">
        <v>61</v>
      </c>
      <c r="J720" s="53">
        <v>292</v>
      </c>
      <c r="K720" s="55">
        <v>0.2089041095890411</v>
      </c>
      <c r="M720" s="65">
        <f t="shared" si="45"/>
        <v>16</v>
      </c>
      <c r="N720" s="65">
        <f t="shared" si="46"/>
        <v>-7</v>
      </c>
      <c r="O720" s="64">
        <f t="shared" si="47"/>
        <v>5.8402437348238412E-2</v>
      </c>
    </row>
    <row r="721" spans="1:15" x14ac:dyDescent="0.35">
      <c r="A721" s="70" t="s">
        <v>9686</v>
      </c>
      <c r="B721" s="70" t="s">
        <v>9520</v>
      </c>
      <c r="C721" t="str">
        <f t="shared" si="44"/>
        <v>4709830101700</v>
      </c>
      <c r="D721" s="69" t="s">
        <v>3153</v>
      </c>
      <c r="E721" s="68">
        <v>126</v>
      </c>
      <c r="F721" s="68">
        <v>699</v>
      </c>
      <c r="G721" s="67">
        <v>0.18025751072961374</v>
      </c>
      <c r="H721" s="66"/>
      <c r="I721" s="56">
        <v>114</v>
      </c>
      <c r="J721" s="53">
        <v>684</v>
      </c>
      <c r="K721" s="55">
        <v>0.16666666666666666</v>
      </c>
      <c r="M721" s="65">
        <f t="shared" si="45"/>
        <v>-12</v>
      </c>
      <c r="N721" s="65">
        <f t="shared" si="46"/>
        <v>-15</v>
      </c>
      <c r="O721" s="64">
        <f t="shared" si="47"/>
        <v>-1.3590844062947083E-2</v>
      </c>
    </row>
    <row r="722" spans="1:15" x14ac:dyDescent="0.35">
      <c r="A722" s="70" t="s">
        <v>9685</v>
      </c>
      <c r="B722" s="70" t="s">
        <v>9520</v>
      </c>
      <c r="C722" t="str">
        <f t="shared" si="44"/>
        <v>4807206200200</v>
      </c>
      <c r="D722" s="69" t="s">
        <v>3143</v>
      </c>
      <c r="E722" s="68">
        <v>195</v>
      </c>
      <c r="F722" s="68">
        <v>507</v>
      </c>
      <c r="G722" s="67">
        <v>0.38461538461538464</v>
      </c>
      <c r="H722" s="66"/>
      <c r="I722" s="56">
        <v>184</v>
      </c>
      <c r="J722" s="53">
        <v>502</v>
      </c>
      <c r="K722" s="55">
        <v>0.36653386454183268</v>
      </c>
      <c r="M722" s="65">
        <f t="shared" si="45"/>
        <v>-11</v>
      </c>
      <c r="N722" s="65">
        <f t="shared" si="46"/>
        <v>-5</v>
      </c>
      <c r="O722" s="64">
        <f t="shared" si="47"/>
        <v>-1.808152007355196E-2</v>
      </c>
    </row>
    <row r="723" spans="1:15" x14ac:dyDescent="0.35">
      <c r="A723" s="70" t="s">
        <v>9684</v>
      </c>
      <c r="B723" s="70" t="s">
        <v>9520</v>
      </c>
      <c r="C723" t="str">
        <f t="shared" si="44"/>
        <v>4807206300200</v>
      </c>
      <c r="D723" s="69" t="s">
        <v>3135</v>
      </c>
      <c r="E723" s="68">
        <v>82</v>
      </c>
      <c r="F723" s="68">
        <v>405</v>
      </c>
      <c r="G723" s="67">
        <v>0.20246913580246914</v>
      </c>
      <c r="H723" s="66"/>
      <c r="I723" s="56">
        <v>72</v>
      </c>
      <c r="J723" s="53">
        <v>404</v>
      </c>
      <c r="K723" s="55">
        <v>0.17821782178217821</v>
      </c>
      <c r="M723" s="65">
        <f t="shared" si="45"/>
        <v>-10</v>
      </c>
      <c r="N723" s="65">
        <f t="shared" si="46"/>
        <v>-1</v>
      </c>
      <c r="O723" s="64">
        <f t="shared" si="47"/>
        <v>-2.4251314020290932E-2</v>
      </c>
    </row>
    <row r="724" spans="1:15" x14ac:dyDescent="0.35">
      <c r="A724" s="70" t="s">
        <v>9683</v>
      </c>
      <c r="B724" s="70" t="s">
        <v>9520</v>
      </c>
      <c r="C724" t="str">
        <f t="shared" si="44"/>
        <v>4807206600200</v>
      </c>
      <c r="D724" s="69" t="s">
        <v>3127</v>
      </c>
      <c r="E724" s="68">
        <v>45</v>
      </c>
      <c r="F724" s="68">
        <v>211</v>
      </c>
      <c r="G724" s="67">
        <v>0.2132701421800948</v>
      </c>
      <c r="H724" s="66"/>
      <c r="I724" s="56">
        <v>38</v>
      </c>
      <c r="J724" s="53">
        <v>210</v>
      </c>
      <c r="K724" s="55">
        <v>0.18095238095238095</v>
      </c>
      <c r="M724" s="65">
        <f t="shared" si="45"/>
        <v>-7</v>
      </c>
      <c r="N724" s="65">
        <f t="shared" si="46"/>
        <v>-1</v>
      </c>
      <c r="O724" s="64">
        <f t="shared" si="47"/>
        <v>-3.2317761227713848E-2</v>
      </c>
    </row>
    <row r="725" spans="1:15" x14ac:dyDescent="0.35">
      <c r="A725" s="70" t="s">
        <v>9682</v>
      </c>
      <c r="B725" s="70" t="s">
        <v>9520</v>
      </c>
      <c r="C725" t="str">
        <f t="shared" si="44"/>
        <v>4807206800200</v>
      </c>
      <c r="D725" s="69" t="s">
        <v>9681</v>
      </c>
      <c r="E725" s="68">
        <v>42</v>
      </c>
      <c r="F725" s="68">
        <v>425</v>
      </c>
      <c r="G725" s="67">
        <v>9.8823529411764699E-2</v>
      </c>
      <c r="H725" s="66"/>
      <c r="I725" s="56">
        <v>40</v>
      </c>
      <c r="J725" s="53">
        <v>422</v>
      </c>
      <c r="K725" s="55">
        <v>9.4786729857819899E-2</v>
      </c>
      <c r="M725" s="65">
        <f t="shared" si="45"/>
        <v>-2</v>
      </c>
      <c r="N725" s="65">
        <f t="shared" si="46"/>
        <v>-3</v>
      </c>
      <c r="O725" s="64">
        <f t="shared" si="47"/>
        <v>-4.0367995539448004E-3</v>
      </c>
    </row>
    <row r="726" spans="1:15" x14ac:dyDescent="0.35">
      <c r="A726" s="70" t="s">
        <v>9680</v>
      </c>
      <c r="B726" s="70" t="s">
        <v>9520</v>
      </c>
      <c r="C726" t="str">
        <f t="shared" si="44"/>
        <v>4807206900200</v>
      </c>
      <c r="D726" s="69" t="s">
        <v>3112</v>
      </c>
      <c r="E726" s="68">
        <v>69</v>
      </c>
      <c r="F726" s="68">
        <v>242</v>
      </c>
      <c r="G726" s="67">
        <v>0.28512396694214875</v>
      </c>
      <c r="H726" s="66"/>
      <c r="I726" s="56">
        <v>55</v>
      </c>
      <c r="J726" s="53">
        <v>241</v>
      </c>
      <c r="K726" s="55">
        <v>0.22821576763485477</v>
      </c>
      <c r="M726" s="65">
        <f t="shared" si="45"/>
        <v>-14</v>
      </c>
      <c r="N726" s="65">
        <f t="shared" si="46"/>
        <v>-1</v>
      </c>
      <c r="O726" s="64">
        <f t="shared" si="47"/>
        <v>-5.6908199307293988E-2</v>
      </c>
    </row>
    <row r="727" spans="1:15" x14ac:dyDescent="0.35">
      <c r="A727" s="70" t="s">
        <v>9679</v>
      </c>
      <c r="B727" s="70" t="s">
        <v>9520</v>
      </c>
      <c r="C727" t="str">
        <f t="shared" si="44"/>
        <v>4807207000200</v>
      </c>
      <c r="D727" s="69" t="s">
        <v>3104</v>
      </c>
      <c r="E727" s="68">
        <v>21</v>
      </c>
      <c r="F727" s="68">
        <v>310</v>
      </c>
      <c r="G727" s="67">
        <v>6.7741935483870974E-2</v>
      </c>
      <c r="H727" s="66"/>
      <c r="I727" s="56">
        <v>21</v>
      </c>
      <c r="J727" s="53">
        <v>308</v>
      </c>
      <c r="K727" s="55">
        <v>6.8181818181818177E-2</v>
      </c>
      <c r="M727" s="65">
        <f t="shared" si="45"/>
        <v>0</v>
      </c>
      <c r="N727" s="65">
        <f t="shared" si="46"/>
        <v>-2</v>
      </c>
      <c r="O727" s="64">
        <f t="shared" si="47"/>
        <v>4.3988269794720258E-4</v>
      </c>
    </row>
    <row r="728" spans="1:15" x14ac:dyDescent="0.35">
      <c r="A728" s="70" t="s">
        <v>9678</v>
      </c>
      <c r="B728" s="70" t="s">
        <v>9520</v>
      </c>
      <c r="C728" t="str">
        <f t="shared" si="44"/>
        <v>4807215002500</v>
      </c>
      <c r="D728" s="69" t="s">
        <v>3095</v>
      </c>
      <c r="E728" s="68">
        <v>5020</v>
      </c>
      <c r="F728" s="68">
        <v>15785</v>
      </c>
      <c r="G728" s="67">
        <v>0.31802343997465948</v>
      </c>
      <c r="H728" s="66"/>
      <c r="I728" s="56">
        <v>4289</v>
      </c>
      <c r="J728" s="53">
        <v>15674</v>
      </c>
      <c r="K728" s="55">
        <v>0.27363787163455405</v>
      </c>
      <c r="M728" s="65">
        <f t="shared" si="45"/>
        <v>-731</v>
      </c>
      <c r="N728" s="65">
        <f t="shared" si="46"/>
        <v>-111</v>
      </c>
      <c r="O728" s="64">
        <f t="shared" si="47"/>
        <v>-4.438556834010543E-2</v>
      </c>
    </row>
    <row r="729" spans="1:15" x14ac:dyDescent="0.35">
      <c r="A729" s="70" t="s">
        <v>9677</v>
      </c>
      <c r="B729" s="70" t="s">
        <v>9520</v>
      </c>
      <c r="C729" t="str">
        <f t="shared" si="44"/>
        <v>4807226502600</v>
      </c>
      <c r="D729" s="69" t="s">
        <v>3087</v>
      </c>
      <c r="E729" s="68">
        <v>141</v>
      </c>
      <c r="F729" s="68">
        <v>1290</v>
      </c>
      <c r="G729" s="67">
        <v>0.10930232558139535</v>
      </c>
      <c r="H729" s="66"/>
      <c r="I729" s="56">
        <v>126</v>
      </c>
      <c r="J729" s="53">
        <v>1271</v>
      </c>
      <c r="K729" s="55">
        <v>9.9134539732494101E-2</v>
      </c>
      <c r="M729" s="65">
        <f t="shared" si="45"/>
        <v>-15</v>
      </c>
      <c r="N729" s="65">
        <f t="shared" si="46"/>
        <v>-19</v>
      </c>
      <c r="O729" s="64">
        <f t="shared" si="47"/>
        <v>-1.0167785848901253E-2</v>
      </c>
    </row>
    <row r="730" spans="1:15" x14ac:dyDescent="0.35">
      <c r="A730" s="70" t="s">
        <v>9676</v>
      </c>
      <c r="B730" s="70" t="s">
        <v>9520</v>
      </c>
      <c r="C730" t="str">
        <f t="shared" si="44"/>
        <v>4807230902600</v>
      </c>
      <c r="D730" s="69" t="s">
        <v>3078</v>
      </c>
      <c r="E730" s="68">
        <v>45</v>
      </c>
      <c r="F730" s="68">
        <v>726</v>
      </c>
      <c r="G730" s="67">
        <v>6.1983471074380167E-2</v>
      </c>
      <c r="H730" s="66"/>
      <c r="I730" s="56">
        <v>32</v>
      </c>
      <c r="J730" s="53">
        <v>722</v>
      </c>
      <c r="K730" s="55">
        <v>4.4321329639889197E-2</v>
      </c>
      <c r="M730" s="65">
        <f t="shared" si="45"/>
        <v>-13</v>
      </c>
      <c r="N730" s="65">
        <f t="shared" si="46"/>
        <v>-4</v>
      </c>
      <c r="O730" s="64">
        <f t="shared" si="47"/>
        <v>-1.766214143449097E-2</v>
      </c>
    </row>
    <row r="731" spans="1:15" x14ac:dyDescent="0.35">
      <c r="A731" s="70" t="s">
        <v>9675</v>
      </c>
      <c r="B731" s="70" t="s">
        <v>9520</v>
      </c>
      <c r="C731" t="str">
        <f t="shared" si="44"/>
        <v>4807231001600</v>
      </c>
      <c r="D731" s="69" t="s">
        <v>3068</v>
      </c>
      <c r="E731" s="68">
        <v>163</v>
      </c>
      <c r="F731" s="68">
        <v>1167</v>
      </c>
      <c r="G731" s="67">
        <v>0.13967437874892888</v>
      </c>
      <c r="H731" s="66"/>
      <c r="I731" s="56">
        <v>143</v>
      </c>
      <c r="J731" s="53">
        <v>1160</v>
      </c>
      <c r="K731" s="55">
        <v>0.12327586206896551</v>
      </c>
      <c r="M731" s="65">
        <f t="shared" si="45"/>
        <v>-20</v>
      </c>
      <c r="N731" s="65">
        <f t="shared" si="46"/>
        <v>-7</v>
      </c>
      <c r="O731" s="64">
        <f t="shared" si="47"/>
        <v>-1.6398516679963365E-2</v>
      </c>
    </row>
    <row r="732" spans="1:15" x14ac:dyDescent="0.35">
      <c r="A732" s="70" t="s">
        <v>9674</v>
      </c>
      <c r="B732" s="70" t="s">
        <v>9520</v>
      </c>
      <c r="C732" t="str">
        <f t="shared" si="44"/>
        <v>4807231600400</v>
      </c>
      <c r="D732" s="69" t="s">
        <v>3060</v>
      </c>
      <c r="E732" s="68">
        <v>12</v>
      </c>
      <c r="F732" s="68">
        <v>203</v>
      </c>
      <c r="G732" s="67">
        <v>5.9113300492610835E-2</v>
      </c>
      <c r="H732" s="66"/>
      <c r="I732" s="56">
        <v>9</v>
      </c>
      <c r="J732" s="53">
        <v>201</v>
      </c>
      <c r="K732" s="55">
        <v>4.4776119402985072E-2</v>
      </c>
      <c r="M732" s="65">
        <f t="shared" si="45"/>
        <v>-3</v>
      </c>
      <c r="N732" s="65">
        <f t="shared" si="46"/>
        <v>-2</v>
      </c>
      <c r="O732" s="64">
        <f t="shared" si="47"/>
        <v>-1.4337181089625763E-2</v>
      </c>
    </row>
    <row r="733" spans="1:15" x14ac:dyDescent="0.35">
      <c r="A733" s="70" t="s">
        <v>9673</v>
      </c>
      <c r="B733" s="70" t="s">
        <v>9520</v>
      </c>
      <c r="C733" t="str">
        <f t="shared" si="44"/>
        <v>4807232102600</v>
      </c>
      <c r="D733" s="69" t="s">
        <v>3052</v>
      </c>
      <c r="E733" s="68">
        <v>247</v>
      </c>
      <c r="F733" s="68">
        <v>2252</v>
      </c>
      <c r="G733" s="67">
        <v>0.10968028419182949</v>
      </c>
      <c r="H733" s="66"/>
      <c r="I733" s="56">
        <v>270</v>
      </c>
      <c r="J733" s="53">
        <v>2237</v>
      </c>
      <c r="K733" s="55">
        <v>0.12069736253911488</v>
      </c>
      <c r="M733" s="65">
        <f t="shared" si="45"/>
        <v>23</v>
      </c>
      <c r="N733" s="65">
        <f t="shared" si="46"/>
        <v>-15</v>
      </c>
      <c r="O733" s="64">
        <f t="shared" si="47"/>
        <v>1.1017078347285394E-2</v>
      </c>
    </row>
    <row r="734" spans="1:15" x14ac:dyDescent="0.35">
      <c r="A734" s="70" t="s">
        <v>9672</v>
      </c>
      <c r="B734" s="70" t="s">
        <v>9520</v>
      </c>
      <c r="C734" t="str">
        <f t="shared" si="44"/>
        <v>4807232202600</v>
      </c>
      <c r="D734" s="69" t="s">
        <v>3043</v>
      </c>
      <c r="E734" s="68">
        <v>65</v>
      </c>
      <c r="F734" s="68">
        <v>749</v>
      </c>
      <c r="G734" s="67">
        <v>8.678237650200267E-2</v>
      </c>
      <c r="H734" s="66"/>
      <c r="I734" s="56">
        <v>70</v>
      </c>
      <c r="J734" s="53">
        <v>744</v>
      </c>
      <c r="K734" s="55">
        <v>9.4086021505376344E-2</v>
      </c>
      <c r="M734" s="65">
        <f t="shared" si="45"/>
        <v>5</v>
      </c>
      <c r="N734" s="65">
        <f t="shared" si="46"/>
        <v>-5</v>
      </c>
      <c r="O734" s="64">
        <f t="shared" si="47"/>
        <v>7.3036450033736738E-3</v>
      </c>
    </row>
    <row r="735" spans="1:15" x14ac:dyDescent="0.35">
      <c r="A735" s="70" t="s">
        <v>9671</v>
      </c>
      <c r="B735" s="70" t="s">
        <v>9520</v>
      </c>
      <c r="C735" t="str">
        <f t="shared" si="44"/>
        <v>4807232302600</v>
      </c>
      <c r="D735" s="69" t="s">
        <v>3034</v>
      </c>
      <c r="E735" s="68">
        <v>284</v>
      </c>
      <c r="F735" s="68">
        <v>4162</v>
      </c>
      <c r="G735" s="67">
        <v>6.8236424795771258E-2</v>
      </c>
      <c r="H735" s="66"/>
      <c r="I735" s="56">
        <v>178</v>
      </c>
      <c r="J735" s="53">
        <v>4139</v>
      </c>
      <c r="K735" s="55">
        <v>4.3005556897801403E-2</v>
      </c>
      <c r="M735" s="65">
        <f t="shared" si="45"/>
        <v>-106</v>
      </c>
      <c r="N735" s="65">
        <f t="shared" si="46"/>
        <v>-23</v>
      </c>
      <c r="O735" s="64">
        <f t="shared" si="47"/>
        <v>-2.5230867897969855E-2</v>
      </c>
    </row>
    <row r="736" spans="1:15" x14ac:dyDescent="0.35">
      <c r="A736" s="70" t="s">
        <v>9670</v>
      </c>
      <c r="B736" s="70" t="s">
        <v>9520</v>
      </c>
      <c r="C736" t="str">
        <f t="shared" si="44"/>
        <v>4807232502600</v>
      </c>
      <c r="D736" s="69" t="s">
        <v>3025</v>
      </c>
      <c r="E736" s="68">
        <v>194</v>
      </c>
      <c r="F736" s="68">
        <v>823</v>
      </c>
      <c r="G736" s="67">
        <v>0.23572296476306198</v>
      </c>
      <c r="H736" s="66"/>
      <c r="I736" s="56">
        <v>141</v>
      </c>
      <c r="J736" s="53">
        <v>817</v>
      </c>
      <c r="K736" s="55">
        <v>0.17258261933904528</v>
      </c>
      <c r="M736" s="65">
        <f t="shared" si="45"/>
        <v>-53</v>
      </c>
      <c r="N736" s="65">
        <f t="shared" si="46"/>
        <v>-6</v>
      </c>
      <c r="O736" s="64">
        <f t="shared" si="47"/>
        <v>-6.3140345424016697E-2</v>
      </c>
    </row>
    <row r="737" spans="1:15" x14ac:dyDescent="0.35">
      <c r="A737" s="70" t="s">
        <v>9669</v>
      </c>
      <c r="B737" s="70" t="s">
        <v>9520</v>
      </c>
      <c r="C737" t="str">
        <f t="shared" si="44"/>
        <v>4807232602600</v>
      </c>
      <c r="D737" s="69" t="s">
        <v>3015</v>
      </c>
      <c r="E737" s="68">
        <v>106</v>
      </c>
      <c r="F737" s="68">
        <v>781</v>
      </c>
      <c r="G737" s="67">
        <v>0.13572343149807939</v>
      </c>
      <c r="H737" s="66"/>
      <c r="I737" s="56">
        <v>84</v>
      </c>
      <c r="J737" s="53">
        <v>777</v>
      </c>
      <c r="K737" s="55">
        <v>0.10810810810810811</v>
      </c>
      <c r="M737" s="65">
        <f t="shared" si="45"/>
        <v>-22</v>
      </c>
      <c r="N737" s="65">
        <f t="shared" si="46"/>
        <v>-4</v>
      </c>
      <c r="O737" s="64">
        <f t="shared" si="47"/>
        <v>-2.7615323389971275E-2</v>
      </c>
    </row>
    <row r="738" spans="1:15" x14ac:dyDescent="0.35">
      <c r="A738" s="70" t="s">
        <v>9668</v>
      </c>
      <c r="B738" s="70" t="s">
        <v>9520</v>
      </c>
      <c r="C738" t="str">
        <f t="shared" si="44"/>
        <v>4807232702600</v>
      </c>
      <c r="D738" s="69" t="s">
        <v>3006</v>
      </c>
      <c r="E738" s="68">
        <v>77</v>
      </c>
      <c r="F738" s="68">
        <v>946</v>
      </c>
      <c r="G738" s="67">
        <v>8.1395348837209308E-2</v>
      </c>
      <c r="H738" s="66"/>
      <c r="I738" s="56">
        <v>68</v>
      </c>
      <c r="J738" s="53">
        <v>939</v>
      </c>
      <c r="K738" s="55">
        <v>7.2417465388711397E-2</v>
      </c>
      <c r="M738" s="65">
        <f t="shared" si="45"/>
        <v>-9</v>
      </c>
      <c r="N738" s="65">
        <f t="shared" si="46"/>
        <v>-7</v>
      </c>
      <c r="O738" s="64">
        <f t="shared" si="47"/>
        <v>-8.9778834484979114E-3</v>
      </c>
    </row>
    <row r="739" spans="1:15" x14ac:dyDescent="0.35">
      <c r="A739" s="70" t="s">
        <v>9667</v>
      </c>
      <c r="B739" s="70" t="s">
        <v>9520</v>
      </c>
      <c r="C739" t="str">
        <f t="shared" si="44"/>
        <v>4807232800300</v>
      </c>
      <c r="D739" s="69" t="s">
        <v>2997</v>
      </c>
      <c r="E739" s="68">
        <v>9</v>
      </c>
      <c r="F739" s="68">
        <v>106</v>
      </c>
      <c r="G739" s="67">
        <v>8.4905660377358486E-2</v>
      </c>
      <c r="H739" s="66"/>
      <c r="I739" s="56">
        <v>5</v>
      </c>
      <c r="J739" s="53">
        <v>105</v>
      </c>
      <c r="K739" s="55">
        <v>4.7619047619047616E-2</v>
      </c>
      <c r="M739" s="65">
        <f t="shared" si="45"/>
        <v>-4</v>
      </c>
      <c r="N739" s="65">
        <f t="shared" si="46"/>
        <v>-1</v>
      </c>
      <c r="O739" s="64">
        <f t="shared" si="47"/>
        <v>-3.7286612758310869E-2</v>
      </c>
    </row>
    <row r="740" spans="1:15" x14ac:dyDescent="0.35">
      <c r="A740" s="70" t="s">
        <v>9666</v>
      </c>
      <c r="B740" s="70" t="s">
        <v>9520</v>
      </c>
      <c r="C740" t="str">
        <f t="shared" si="44"/>
        <v>4908102900200</v>
      </c>
      <c r="D740" s="69" t="s">
        <v>2988</v>
      </c>
      <c r="E740" s="68">
        <v>31</v>
      </c>
      <c r="F740" s="68">
        <v>247</v>
      </c>
      <c r="G740" s="67">
        <v>0.12550607287449392</v>
      </c>
      <c r="H740" s="66"/>
      <c r="I740" s="56">
        <v>31</v>
      </c>
      <c r="J740" s="53">
        <v>248</v>
      </c>
      <c r="K740" s="55">
        <v>0.125</v>
      </c>
      <c r="M740" s="65">
        <f t="shared" si="45"/>
        <v>0</v>
      </c>
      <c r="N740" s="65">
        <f t="shared" si="46"/>
        <v>1</v>
      </c>
      <c r="O740" s="64">
        <f t="shared" si="47"/>
        <v>-5.0607287449391802E-4</v>
      </c>
    </row>
    <row r="741" spans="1:15" x14ac:dyDescent="0.35">
      <c r="A741" s="70" t="s">
        <v>9665</v>
      </c>
      <c r="B741" s="70" t="s">
        <v>9520</v>
      </c>
      <c r="C741" t="str">
        <f t="shared" si="44"/>
        <v>4908103001700</v>
      </c>
      <c r="D741" s="69" t="s">
        <v>2979</v>
      </c>
      <c r="E741" s="68">
        <v>358</v>
      </c>
      <c r="F741" s="68">
        <v>1858</v>
      </c>
      <c r="G741" s="67">
        <v>0.19268030139935413</v>
      </c>
      <c r="H741" s="66"/>
      <c r="I741" s="56">
        <v>333</v>
      </c>
      <c r="J741" s="53">
        <v>1851</v>
      </c>
      <c r="K741" s="55">
        <v>0.17990275526742303</v>
      </c>
      <c r="M741" s="65">
        <f t="shared" si="45"/>
        <v>-25</v>
      </c>
      <c r="N741" s="65">
        <f t="shared" si="46"/>
        <v>-7</v>
      </c>
      <c r="O741" s="64">
        <f t="shared" si="47"/>
        <v>-1.2777546131931106E-2</v>
      </c>
    </row>
    <row r="742" spans="1:15" x14ac:dyDescent="0.35">
      <c r="A742" s="70" t="s">
        <v>9664</v>
      </c>
      <c r="B742" s="70" t="s">
        <v>9520</v>
      </c>
      <c r="C742" t="str">
        <f t="shared" si="44"/>
        <v>4908103400200</v>
      </c>
      <c r="D742" s="69" t="s">
        <v>2971</v>
      </c>
      <c r="E742" s="68">
        <v>142</v>
      </c>
      <c r="F742" s="68">
        <v>631</v>
      </c>
      <c r="G742" s="67">
        <v>0.22503961965134706</v>
      </c>
      <c r="H742" s="66"/>
      <c r="I742" s="56">
        <v>155</v>
      </c>
      <c r="J742" s="53">
        <v>631</v>
      </c>
      <c r="K742" s="55">
        <v>0.24564183835182252</v>
      </c>
      <c r="M742" s="65">
        <f t="shared" si="45"/>
        <v>13</v>
      </c>
      <c r="N742" s="65">
        <f t="shared" si="46"/>
        <v>0</v>
      </c>
      <c r="O742" s="64">
        <f t="shared" si="47"/>
        <v>2.0602218700475461E-2</v>
      </c>
    </row>
    <row r="743" spans="1:15" x14ac:dyDescent="0.35">
      <c r="A743" s="70" t="s">
        <v>9663</v>
      </c>
      <c r="B743" s="70" t="s">
        <v>9520</v>
      </c>
      <c r="C743" t="str">
        <f t="shared" si="44"/>
        <v>4908103600200</v>
      </c>
      <c r="D743" s="69" t="s">
        <v>2963</v>
      </c>
      <c r="E743" s="68">
        <v>90</v>
      </c>
      <c r="F743" s="68">
        <v>261</v>
      </c>
      <c r="G743" s="67">
        <v>0.34482758620689657</v>
      </c>
      <c r="H743" s="66"/>
      <c r="I743" s="56">
        <v>64</v>
      </c>
      <c r="J743" s="53">
        <v>258</v>
      </c>
      <c r="K743" s="55">
        <v>0.24806201550387597</v>
      </c>
      <c r="M743" s="65">
        <f t="shared" si="45"/>
        <v>-26</v>
      </c>
      <c r="N743" s="65">
        <f t="shared" si="46"/>
        <v>-3</v>
      </c>
      <c r="O743" s="64">
        <f t="shared" si="47"/>
        <v>-9.6765570703020609E-2</v>
      </c>
    </row>
    <row r="744" spans="1:15" x14ac:dyDescent="0.35">
      <c r="A744" s="70" t="s">
        <v>9662</v>
      </c>
      <c r="B744" s="70" t="s">
        <v>9520</v>
      </c>
      <c r="C744" t="str">
        <f t="shared" si="44"/>
        <v>4908103700200</v>
      </c>
      <c r="D744" s="69" t="s">
        <v>2955</v>
      </c>
      <c r="E744" s="68">
        <v>727</v>
      </c>
      <c r="F744" s="68">
        <v>2736</v>
      </c>
      <c r="G744" s="67">
        <v>0.26571637426900585</v>
      </c>
      <c r="H744" s="66"/>
      <c r="I744" s="56">
        <v>676</v>
      </c>
      <c r="J744" s="53">
        <v>2728</v>
      </c>
      <c r="K744" s="55">
        <v>0.24780058651026393</v>
      </c>
      <c r="M744" s="65">
        <f t="shared" si="45"/>
        <v>-51</v>
      </c>
      <c r="N744" s="65">
        <f t="shared" si="46"/>
        <v>-8</v>
      </c>
      <c r="O744" s="64">
        <f t="shared" si="47"/>
        <v>-1.7915787758741919E-2</v>
      </c>
    </row>
    <row r="745" spans="1:15" x14ac:dyDescent="0.35">
      <c r="A745" s="70" t="s">
        <v>9661</v>
      </c>
      <c r="B745" s="70" t="s">
        <v>9520</v>
      </c>
      <c r="C745" t="str">
        <f t="shared" si="44"/>
        <v>4908104002200</v>
      </c>
      <c r="D745" s="69" t="s">
        <v>2945</v>
      </c>
      <c r="E745" s="68">
        <v>1442</v>
      </c>
      <c r="F745" s="68">
        <v>7693</v>
      </c>
      <c r="G745" s="67">
        <v>0.18744313011828936</v>
      </c>
      <c r="H745" s="66"/>
      <c r="I745" s="56">
        <v>1266</v>
      </c>
      <c r="J745" s="53">
        <v>7668</v>
      </c>
      <c r="K745" s="55">
        <v>0.1651017214397496</v>
      </c>
      <c r="M745" s="65">
        <f t="shared" si="45"/>
        <v>-176</v>
      </c>
      <c r="N745" s="65">
        <f t="shared" si="46"/>
        <v>-25</v>
      </c>
      <c r="O745" s="64">
        <f t="shared" si="47"/>
        <v>-2.2341408678539759E-2</v>
      </c>
    </row>
    <row r="746" spans="1:15" x14ac:dyDescent="0.35">
      <c r="A746" s="70" t="s">
        <v>9660</v>
      </c>
      <c r="B746" s="70" t="s">
        <v>9520</v>
      </c>
      <c r="C746" t="str">
        <f t="shared" si="44"/>
        <v>4908104102500</v>
      </c>
      <c r="D746" s="69" t="s">
        <v>2936</v>
      </c>
      <c r="E746" s="68">
        <v>1708</v>
      </c>
      <c r="F746" s="68">
        <v>6910</v>
      </c>
      <c r="G746" s="67">
        <v>0.24717800289435601</v>
      </c>
      <c r="H746" s="66"/>
      <c r="I746" s="56">
        <v>1696</v>
      </c>
      <c r="J746" s="53">
        <v>6887</v>
      </c>
      <c r="K746" s="55">
        <v>0.24626107158414404</v>
      </c>
      <c r="M746" s="65">
        <f t="shared" si="45"/>
        <v>-12</v>
      </c>
      <c r="N746" s="65">
        <f t="shared" si="46"/>
        <v>-23</v>
      </c>
      <c r="O746" s="64">
        <f t="shared" si="47"/>
        <v>-9.1693131021197694E-4</v>
      </c>
    </row>
    <row r="747" spans="1:15" x14ac:dyDescent="0.35">
      <c r="A747" s="70" t="s">
        <v>9659</v>
      </c>
      <c r="B747" s="70" t="s">
        <v>9520</v>
      </c>
      <c r="C747" t="str">
        <f t="shared" si="44"/>
        <v>4908110002600</v>
      </c>
      <c r="D747" s="69" t="s">
        <v>2928</v>
      </c>
      <c r="E747" s="68">
        <v>155</v>
      </c>
      <c r="F747" s="68">
        <v>1132</v>
      </c>
      <c r="G747" s="67">
        <v>0.13692579505300354</v>
      </c>
      <c r="H747" s="66"/>
      <c r="I747" s="56">
        <v>139</v>
      </c>
      <c r="J747" s="53">
        <v>1129</v>
      </c>
      <c r="K747" s="55">
        <v>0.12311780336581045</v>
      </c>
      <c r="M747" s="65">
        <f t="shared" si="45"/>
        <v>-16</v>
      </c>
      <c r="N747" s="65">
        <f t="shared" si="46"/>
        <v>-3</v>
      </c>
      <c r="O747" s="64">
        <f t="shared" si="47"/>
        <v>-1.3807991687193086E-2</v>
      </c>
    </row>
    <row r="748" spans="1:15" x14ac:dyDescent="0.35">
      <c r="A748" s="70" t="s">
        <v>9658</v>
      </c>
      <c r="B748" s="70" t="s">
        <v>9520</v>
      </c>
      <c r="C748" t="str">
        <f t="shared" si="44"/>
        <v>4908120002600</v>
      </c>
      <c r="D748" s="69" t="s">
        <v>2918</v>
      </c>
      <c r="E748" s="68">
        <v>168</v>
      </c>
      <c r="F748" s="68">
        <v>1508</v>
      </c>
      <c r="G748" s="67">
        <v>0.11140583554376658</v>
      </c>
      <c r="H748" s="66"/>
      <c r="I748" s="56">
        <v>165</v>
      </c>
      <c r="J748" s="53">
        <v>1489</v>
      </c>
      <c r="K748" s="55">
        <v>0.11081262592343855</v>
      </c>
      <c r="M748" s="65">
        <f t="shared" si="45"/>
        <v>-3</v>
      </c>
      <c r="N748" s="65">
        <f t="shared" si="46"/>
        <v>-19</v>
      </c>
      <c r="O748" s="64">
        <f t="shared" si="47"/>
        <v>-5.9320962032803626E-4</v>
      </c>
    </row>
    <row r="749" spans="1:15" x14ac:dyDescent="0.35">
      <c r="A749" s="70" t="s">
        <v>9657</v>
      </c>
      <c r="B749" s="70" t="s">
        <v>9520</v>
      </c>
      <c r="C749" t="str">
        <f t="shared" si="44"/>
        <v>4908130002600</v>
      </c>
      <c r="D749" s="69" t="s">
        <v>2907</v>
      </c>
      <c r="E749" s="68">
        <v>121</v>
      </c>
      <c r="F749" s="68">
        <v>1255</v>
      </c>
      <c r="G749" s="67">
        <v>9.6414342629482078E-2</v>
      </c>
      <c r="H749" s="66"/>
      <c r="I749" s="56">
        <v>76</v>
      </c>
      <c r="J749" s="53">
        <v>1251</v>
      </c>
      <c r="K749" s="55">
        <v>6.0751398880895285E-2</v>
      </c>
      <c r="M749" s="65">
        <f t="shared" si="45"/>
        <v>-45</v>
      </c>
      <c r="N749" s="65">
        <f t="shared" si="46"/>
        <v>-4</v>
      </c>
      <c r="O749" s="64">
        <f t="shared" si="47"/>
        <v>-3.5662943748586792E-2</v>
      </c>
    </row>
    <row r="750" spans="1:15" x14ac:dyDescent="0.35">
      <c r="A750" s="70" t="s">
        <v>9656</v>
      </c>
      <c r="B750" s="70" t="s">
        <v>9520</v>
      </c>
      <c r="C750" t="str">
        <f t="shared" si="44"/>
        <v>5008200902600</v>
      </c>
      <c r="D750" s="69" t="s">
        <v>2895</v>
      </c>
      <c r="E750" s="68">
        <v>172</v>
      </c>
      <c r="F750" s="68">
        <v>672</v>
      </c>
      <c r="G750" s="67">
        <v>0.25595238095238093</v>
      </c>
      <c r="H750" s="66"/>
      <c r="I750" s="56">
        <v>76</v>
      </c>
      <c r="J750" s="53">
        <v>667</v>
      </c>
      <c r="K750" s="55">
        <v>0.11394302848575712</v>
      </c>
      <c r="M750" s="65">
        <f t="shared" si="45"/>
        <v>-96</v>
      </c>
      <c r="N750" s="65">
        <f t="shared" si="46"/>
        <v>-5</v>
      </c>
      <c r="O750" s="64">
        <f t="shared" si="47"/>
        <v>-0.14200935246662383</v>
      </c>
    </row>
    <row r="751" spans="1:15" x14ac:dyDescent="0.35">
      <c r="A751" s="70" t="s">
        <v>9655</v>
      </c>
      <c r="B751" s="70" t="s">
        <v>9520</v>
      </c>
      <c r="C751" t="str">
        <f t="shared" si="44"/>
        <v>5008201902600</v>
      </c>
      <c r="D751" s="69" t="s">
        <v>2886</v>
      </c>
      <c r="E751" s="68">
        <v>172</v>
      </c>
      <c r="F751" s="68">
        <v>3354</v>
      </c>
      <c r="G751" s="67">
        <v>5.128205128205128E-2</v>
      </c>
      <c r="H751" s="66"/>
      <c r="I751" s="56">
        <v>154</v>
      </c>
      <c r="J751" s="53">
        <v>3326</v>
      </c>
      <c r="K751" s="55">
        <v>4.6301864101022251E-2</v>
      </c>
      <c r="M751" s="65">
        <f t="shared" si="45"/>
        <v>-18</v>
      </c>
      <c r="N751" s="65">
        <f t="shared" si="46"/>
        <v>-28</v>
      </c>
      <c r="O751" s="64">
        <f t="shared" si="47"/>
        <v>-4.9801871810290291E-3</v>
      </c>
    </row>
    <row r="752" spans="1:15" x14ac:dyDescent="0.35">
      <c r="A752" s="70" t="s">
        <v>9654</v>
      </c>
      <c r="B752" s="70" t="s">
        <v>9520</v>
      </c>
      <c r="C752" t="str">
        <f t="shared" si="44"/>
        <v>5008203000300</v>
      </c>
      <c r="D752" s="69" t="s">
        <v>2877</v>
      </c>
      <c r="E752" s="68">
        <v>11</v>
      </c>
      <c r="F752" s="68">
        <v>79</v>
      </c>
      <c r="G752" s="67">
        <v>0.13924050632911392</v>
      </c>
      <c r="H752" s="66"/>
      <c r="I752" s="56">
        <v>16</v>
      </c>
      <c r="J752" s="53">
        <v>79</v>
      </c>
      <c r="K752" s="55">
        <v>0.20253164556962025</v>
      </c>
      <c r="M752" s="65">
        <f t="shared" si="45"/>
        <v>5</v>
      </c>
      <c r="N752" s="65">
        <f t="shared" si="46"/>
        <v>0</v>
      </c>
      <c r="O752" s="64">
        <f t="shared" si="47"/>
        <v>6.3291139240506333E-2</v>
      </c>
    </row>
    <row r="753" spans="1:15" x14ac:dyDescent="0.35">
      <c r="A753" s="70" t="s">
        <v>9653</v>
      </c>
      <c r="B753" s="70" t="s">
        <v>9520</v>
      </c>
      <c r="C753" t="str">
        <f t="shared" si="44"/>
        <v>5008204002600</v>
      </c>
      <c r="D753" s="69" t="s">
        <v>2867</v>
      </c>
      <c r="E753" s="68">
        <v>97</v>
      </c>
      <c r="F753" s="68">
        <v>501</v>
      </c>
      <c r="G753" s="67">
        <v>0.19361277445109781</v>
      </c>
      <c r="H753" s="66"/>
      <c r="I753" s="56">
        <v>80</v>
      </c>
      <c r="J753" s="53">
        <v>497</v>
      </c>
      <c r="K753" s="55">
        <v>0.16096579476861167</v>
      </c>
      <c r="M753" s="65">
        <f t="shared" si="45"/>
        <v>-17</v>
      </c>
      <c r="N753" s="65">
        <f t="shared" si="46"/>
        <v>-4</v>
      </c>
      <c r="O753" s="64">
        <f t="shared" si="47"/>
        <v>-3.2646979682486144E-2</v>
      </c>
    </row>
    <row r="754" spans="1:15" x14ac:dyDescent="0.35">
      <c r="A754" s="70" t="s">
        <v>9652</v>
      </c>
      <c r="B754" s="70" t="s">
        <v>9520</v>
      </c>
      <c r="C754" t="str">
        <f t="shared" si="44"/>
        <v>5008206002600</v>
      </c>
      <c r="D754" s="69" t="s">
        <v>2858</v>
      </c>
      <c r="E754" s="68">
        <v>62</v>
      </c>
      <c r="F754" s="68">
        <v>611</v>
      </c>
      <c r="G754" s="67">
        <v>0.10147299509001637</v>
      </c>
      <c r="H754" s="66"/>
      <c r="I754" s="56">
        <v>57</v>
      </c>
      <c r="J754" s="53">
        <v>608</v>
      </c>
      <c r="K754" s="55">
        <v>9.375E-2</v>
      </c>
      <c r="M754" s="65">
        <f t="shared" si="45"/>
        <v>-5</v>
      </c>
      <c r="N754" s="65">
        <f t="shared" si="46"/>
        <v>-3</v>
      </c>
      <c r="O754" s="64">
        <f t="shared" si="47"/>
        <v>-7.7229950900163657E-3</v>
      </c>
    </row>
    <row r="755" spans="1:15" x14ac:dyDescent="0.35">
      <c r="A755" s="70" t="s">
        <v>9651</v>
      </c>
      <c r="B755" s="70" t="s">
        <v>9520</v>
      </c>
      <c r="C755" t="str">
        <f t="shared" si="44"/>
        <v>5008207000400</v>
      </c>
      <c r="D755" s="69" t="s">
        <v>2850</v>
      </c>
      <c r="E755" s="68">
        <v>69</v>
      </c>
      <c r="F755" s="68">
        <v>742</v>
      </c>
      <c r="G755" s="67">
        <v>9.2991913746630725E-2</v>
      </c>
      <c r="H755" s="66"/>
      <c r="I755" s="56">
        <v>51</v>
      </c>
      <c r="J755" s="53">
        <v>734</v>
      </c>
      <c r="K755" s="55">
        <v>6.9482288828337874E-2</v>
      </c>
      <c r="M755" s="65">
        <f t="shared" si="45"/>
        <v>-18</v>
      </c>
      <c r="N755" s="65">
        <f t="shared" si="46"/>
        <v>-8</v>
      </c>
      <c r="O755" s="64">
        <f t="shared" si="47"/>
        <v>-2.3509624918292851E-2</v>
      </c>
    </row>
    <row r="756" spans="1:15" x14ac:dyDescent="0.35">
      <c r="A756" s="70" t="s">
        <v>9650</v>
      </c>
      <c r="B756" s="70" t="s">
        <v>9520</v>
      </c>
      <c r="C756" t="str">
        <f t="shared" si="44"/>
        <v>5008207701600</v>
      </c>
      <c r="D756" s="69" t="s">
        <v>2842</v>
      </c>
      <c r="E756" s="68">
        <v>37</v>
      </c>
      <c r="F756" s="68">
        <v>645</v>
      </c>
      <c r="G756" s="67">
        <v>5.7364341085271317E-2</v>
      </c>
      <c r="H756" s="66"/>
      <c r="I756" s="56">
        <v>32</v>
      </c>
      <c r="J756" s="53">
        <v>642</v>
      </c>
      <c r="K756" s="55">
        <v>4.9844236760124609E-2</v>
      </c>
      <c r="M756" s="65">
        <f t="shared" si="45"/>
        <v>-5</v>
      </c>
      <c r="N756" s="65">
        <f t="shared" si="46"/>
        <v>-3</v>
      </c>
      <c r="O756" s="64">
        <f t="shared" si="47"/>
        <v>-7.5201043251467078E-3</v>
      </c>
    </row>
    <row r="757" spans="1:15" x14ac:dyDescent="0.35">
      <c r="A757" s="70" t="s">
        <v>9649</v>
      </c>
      <c r="B757" s="70" t="s">
        <v>9520</v>
      </c>
      <c r="C757" t="str">
        <f t="shared" si="44"/>
        <v>5008208500200</v>
      </c>
      <c r="D757" s="69" t="s">
        <v>2834</v>
      </c>
      <c r="E757" s="68">
        <v>59</v>
      </c>
      <c r="F757" s="68">
        <v>571</v>
      </c>
      <c r="G757" s="67">
        <v>0.10332749562171628</v>
      </c>
      <c r="H757" s="66"/>
      <c r="I757" s="56">
        <v>52</v>
      </c>
      <c r="J757" s="53">
        <v>567</v>
      </c>
      <c r="K757" s="55">
        <v>9.1710758377425039E-2</v>
      </c>
      <c r="M757" s="65">
        <f t="shared" si="45"/>
        <v>-7</v>
      </c>
      <c r="N757" s="65">
        <f t="shared" si="46"/>
        <v>-4</v>
      </c>
      <c r="O757" s="64">
        <f t="shared" si="47"/>
        <v>-1.1616737244291242E-2</v>
      </c>
    </row>
    <row r="758" spans="1:15" x14ac:dyDescent="0.35">
      <c r="A758" s="70" t="s">
        <v>9648</v>
      </c>
      <c r="B758" s="70" t="s">
        <v>9520</v>
      </c>
      <c r="C758" t="str">
        <f t="shared" si="44"/>
        <v>5008209000400</v>
      </c>
      <c r="D758" s="69" t="s">
        <v>2825</v>
      </c>
      <c r="E758" s="68">
        <v>238</v>
      </c>
      <c r="F758" s="68">
        <v>3607</v>
      </c>
      <c r="G758" s="67">
        <v>6.5982811200443581E-2</v>
      </c>
      <c r="H758" s="66"/>
      <c r="I758" s="56">
        <v>188</v>
      </c>
      <c r="J758" s="53">
        <v>3582</v>
      </c>
      <c r="K758" s="55">
        <v>5.2484645449469569E-2</v>
      </c>
      <c r="M758" s="65">
        <f t="shared" si="45"/>
        <v>-50</v>
      </c>
      <c r="N758" s="65">
        <f t="shared" si="46"/>
        <v>-25</v>
      </c>
      <c r="O758" s="64">
        <f t="shared" si="47"/>
        <v>-1.3498165750974012E-2</v>
      </c>
    </row>
    <row r="759" spans="1:15" x14ac:dyDescent="0.35">
      <c r="A759" s="70" t="s">
        <v>9647</v>
      </c>
      <c r="B759" s="70" t="s">
        <v>9520</v>
      </c>
      <c r="C759" t="str">
        <f t="shared" si="44"/>
        <v>5008210400200</v>
      </c>
      <c r="D759" s="69" t="s">
        <v>2815</v>
      </c>
      <c r="E759" s="68">
        <v>82</v>
      </c>
      <c r="F759" s="68">
        <v>494</v>
      </c>
      <c r="G759" s="67">
        <v>0.16599190283400811</v>
      </c>
      <c r="H759" s="66"/>
      <c r="I759" s="56">
        <v>64</v>
      </c>
      <c r="J759" s="53">
        <v>489</v>
      </c>
      <c r="K759" s="55">
        <v>0.130879345603272</v>
      </c>
      <c r="M759" s="65">
        <f t="shared" si="45"/>
        <v>-18</v>
      </c>
      <c r="N759" s="65">
        <f t="shared" si="46"/>
        <v>-5</v>
      </c>
      <c r="O759" s="64">
        <f t="shared" si="47"/>
        <v>-3.5112557230736113E-2</v>
      </c>
    </row>
    <row r="760" spans="1:15" x14ac:dyDescent="0.35">
      <c r="A760" s="70" t="s">
        <v>9646</v>
      </c>
      <c r="B760" s="70" t="s">
        <v>9520</v>
      </c>
      <c r="C760" t="str">
        <f t="shared" si="44"/>
        <v>5008210500200</v>
      </c>
      <c r="D760" s="69" t="s">
        <v>2805</v>
      </c>
      <c r="E760" s="68">
        <v>89</v>
      </c>
      <c r="F760" s="68">
        <v>717</v>
      </c>
      <c r="G760" s="67">
        <v>0.12412831241283125</v>
      </c>
      <c r="H760" s="66"/>
      <c r="I760" s="56">
        <v>74</v>
      </c>
      <c r="J760" s="53">
        <v>711</v>
      </c>
      <c r="K760" s="55">
        <v>0.10407876230661041</v>
      </c>
      <c r="M760" s="65">
        <f t="shared" si="45"/>
        <v>-15</v>
      </c>
      <c r="N760" s="65">
        <f t="shared" si="46"/>
        <v>-6</v>
      </c>
      <c r="O760" s="64">
        <f t="shared" si="47"/>
        <v>-2.0049550106220837E-2</v>
      </c>
    </row>
    <row r="761" spans="1:15" x14ac:dyDescent="0.35">
      <c r="A761" s="70" t="s">
        <v>9645</v>
      </c>
      <c r="B761" s="70" t="s">
        <v>9520</v>
      </c>
      <c r="C761" t="str">
        <f t="shared" si="44"/>
        <v>5008211000400</v>
      </c>
      <c r="D761" s="69" t="s">
        <v>2797</v>
      </c>
      <c r="E761" s="68">
        <v>132</v>
      </c>
      <c r="F761" s="68">
        <v>762</v>
      </c>
      <c r="G761" s="67">
        <v>0.17322834645669291</v>
      </c>
      <c r="H761" s="66"/>
      <c r="I761" s="56">
        <v>118</v>
      </c>
      <c r="J761" s="53">
        <v>759</v>
      </c>
      <c r="K761" s="55">
        <v>0.155467720685112</v>
      </c>
      <c r="M761" s="65">
        <f t="shared" si="45"/>
        <v>-14</v>
      </c>
      <c r="N761" s="65">
        <f t="shared" si="46"/>
        <v>-3</v>
      </c>
      <c r="O761" s="64">
        <f t="shared" si="47"/>
        <v>-1.7760625771580912E-2</v>
      </c>
    </row>
    <row r="762" spans="1:15" x14ac:dyDescent="0.35">
      <c r="A762" s="70" t="s">
        <v>9644</v>
      </c>
      <c r="B762" s="70" t="s">
        <v>9520</v>
      </c>
      <c r="C762" t="str">
        <f t="shared" si="44"/>
        <v>5008211300200</v>
      </c>
      <c r="D762" s="69" t="s">
        <v>2788</v>
      </c>
      <c r="E762" s="73">
        <v>53</v>
      </c>
      <c r="F762" s="73">
        <v>850</v>
      </c>
      <c r="G762" s="72">
        <v>6.235294117647059E-2</v>
      </c>
      <c r="H762" s="71"/>
      <c r="I762" s="56">
        <v>48</v>
      </c>
      <c r="J762" s="53">
        <v>843</v>
      </c>
      <c r="K762" s="55">
        <v>5.6939501779359428E-2</v>
      </c>
      <c r="M762" s="65">
        <f t="shared" si="45"/>
        <v>-5</v>
      </c>
      <c r="N762" s="65">
        <f t="shared" si="46"/>
        <v>-7</v>
      </c>
      <c r="O762" s="64">
        <f t="shared" si="47"/>
        <v>-5.4134393971111625E-3</v>
      </c>
    </row>
    <row r="763" spans="1:15" x14ac:dyDescent="0.35">
      <c r="A763" s="70" t="s">
        <v>9643</v>
      </c>
      <c r="B763" s="70" t="s">
        <v>9520</v>
      </c>
      <c r="C763" t="str">
        <f t="shared" si="44"/>
        <v>5008211500200</v>
      </c>
      <c r="D763" s="69" t="s">
        <v>2780</v>
      </c>
      <c r="E763" s="73">
        <v>212</v>
      </c>
      <c r="F763" s="73">
        <v>1499</v>
      </c>
      <c r="G763" s="72">
        <v>0.14142761841227486</v>
      </c>
      <c r="H763" s="71"/>
      <c r="I763" s="56">
        <v>185</v>
      </c>
      <c r="J763" s="53">
        <v>1488</v>
      </c>
      <c r="K763" s="55">
        <v>0.12432795698924731</v>
      </c>
      <c r="M763" s="65">
        <f t="shared" si="45"/>
        <v>-27</v>
      </c>
      <c r="N763" s="65">
        <f t="shared" si="46"/>
        <v>-11</v>
      </c>
      <c r="O763" s="64">
        <f t="shared" si="47"/>
        <v>-1.7099661423027546E-2</v>
      </c>
    </row>
    <row r="764" spans="1:15" x14ac:dyDescent="0.35">
      <c r="A764" s="70" t="s">
        <v>9642</v>
      </c>
      <c r="B764" s="70" t="s">
        <v>9520</v>
      </c>
      <c r="C764" t="str">
        <f t="shared" si="44"/>
        <v>5008211600200</v>
      </c>
      <c r="D764" s="69" t="s">
        <v>2772</v>
      </c>
      <c r="E764" s="68">
        <v>76</v>
      </c>
      <c r="F764" s="68">
        <v>381</v>
      </c>
      <c r="G764" s="67">
        <v>0.1994750656167979</v>
      </c>
      <c r="H764" s="66"/>
      <c r="I764" s="56">
        <v>70</v>
      </c>
      <c r="J764" s="53">
        <v>376</v>
      </c>
      <c r="K764" s="55">
        <v>0.18617021276595744</v>
      </c>
      <c r="M764" s="65">
        <f t="shared" si="45"/>
        <v>-6</v>
      </c>
      <c r="N764" s="65">
        <f t="shared" si="46"/>
        <v>-5</v>
      </c>
      <c r="O764" s="64">
        <f t="shared" si="47"/>
        <v>-1.330485285084046E-2</v>
      </c>
    </row>
    <row r="765" spans="1:15" x14ac:dyDescent="0.35">
      <c r="A765" s="70" t="s">
        <v>9641</v>
      </c>
      <c r="B765" s="70" t="s">
        <v>9520</v>
      </c>
      <c r="C765" t="str">
        <f t="shared" si="44"/>
        <v>5008211800200</v>
      </c>
      <c r="D765" s="69" t="s">
        <v>2763</v>
      </c>
      <c r="E765" s="68">
        <v>777</v>
      </c>
      <c r="F765" s="68">
        <v>3637</v>
      </c>
      <c r="G765" s="67">
        <v>0.21363761341765192</v>
      </c>
      <c r="H765" s="66"/>
      <c r="I765" s="56">
        <v>717</v>
      </c>
      <c r="J765" s="53">
        <v>3608</v>
      </c>
      <c r="K765" s="55">
        <v>0.19872505543237251</v>
      </c>
      <c r="M765" s="65">
        <f t="shared" si="45"/>
        <v>-60</v>
      </c>
      <c r="N765" s="65">
        <f t="shared" si="46"/>
        <v>-29</v>
      </c>
      <c r="O765" s="64">
        <f t="shared" si="47"/>
        <v>-1.4912557985279407E-2</v>
      </c>
    </row>
    <row r="766" spans="1:15" x14ac:dyDescent="0.35">
      <c r="A766" s="70" t="s">
        <v>9640</v>
      </c>
      <c r="B766" s="70" t="s">
        <v>9520</v>
      </c>
      <c r="C766" t="str">
        <f t="shared" ref="C766:C829" si="48">CONCATENATE(A766,B766)</f>
        <v>5008211900200</v>
      </c>
      <c r="D766" s="69" t="s">
        <v>2755</v>
      </c>
      <c r="E766" s="68">
        <v>184</v>
      </c>
      <c r="F766" s="68">
        <v>889</v>
      </c>
      <c r="G766" s="67">
        <v>0.20697412823397077</v>
      </c>
      <c r="H766" s="66"/>
      <c r="I766" s="56">
        <v>167</v>
      </c>
      <c r="J766" s="53">
        <v>882</v>
      </c>
      <c r="K766" s="55">
        <v>0.18934240362811791</v>
      </c>
      <c r="M766" s="65">
        <f t="shared" ref="M766:M829" si="49">I766-E766</f>
        <v>-17</v>
      </c>
      <c r="N766" s="65">
        <f t="shared" ref="N766:N829" si="50">J766-F766</f>
        <v>-7</v>
      </c>
      <c r="O766" s="64">
        <f t="shared" ref="O766:O829" si="51">K766-G766</f>
        <v>-1.7631724605852855E-2</v>
      </c>
    </row>
    <row r="767" spans="1:15" x14ac:dyDescent="0.35">
      <c r="A767" s="70" t="s">
        <v>9639</v>
      </c>
      <c r="B767" s="70" t="s">
        <v>9520</v>
      </c>
      <c r="C767" t="str">
        <f t="shared" si="48"/>
        <v>5008213000400</v>
      </c>
      <c r="D767" s="69" t="s">
        <v>2747</v>
      </c>
      <c r="E767" s="68">
        <v>30</v>
      </c>
      <c r="F767" s="68">
        <v>536</v>
      </c>
      <c r="G767" s="67">
        <v>5.5970149253731345E-2</v>
      </c>
      <c r="H767" s="66"/>
      <c r="I767" s="56">
        <v>27</v>
      </c>
      <c r="J767" s="53">
        <v>531</v>
      </c>
      <c r="K767" s="55">
        <v>5.0847457627118647E-2</v>
      </c>
      <c r="M767" s="65">
        <f t="shared" si="49"/>
        <v>-3</v>
      </c>
      <c r="N767" s="65">
        <f t="shared" si="50"/>
        <v>-5</v>
      </c>
      <c r="O767" s="64">
        <f t="shared" si="51"/>
        <v>-5.1226916266126979E-3</v>
      </c>
    </row>
    <row r="768" spans="1:15" x14ac:dyDescent="0.35">
      <c r="A768" s="70" t="s">
        <v>9638</v>
      </c>
      <c r="B768" s="70" t="s">
        <v>9520</v>
      </c>
      <c r="C768" t="str">
        <f t="shared" si="48"/>
        <v>5008216000400</v>
      </c>
      <c r="D768" s="69" t="s">
        <v>2737</v>
      </c>
      <c r="E768" s="68">
        <v>57</v>
      </c>
      <c r="F768" s="68">
        <v>914</v>
      </c>
      <c r="G768" s="67">
        <v>6.2363238512035013E-2</v>
      </c>
      <c r="H768" s="66"/>
      <c r="I768" s="56">
        <v>59</v>
      </c>
      <c r="J768" s="53">
        <v>906</v>
      </c>
      <c r="K768" s="55">
        <v>6.5121412803532008E-2</v>
      </c>
      <c r="M768" s="65">
        <f t="shared" si="49"/>
        <v>2</v>
      </c>
      <c r="N768" s="65">
        <f t="shared" si="50"/>
        <v>-8</v>
      </c>
      <c r="O768" s="64">
        <f t="shared" si="51"/>
        <v>2.7581742914969953E-3</v>
      </c>
    </row>
    <row r="769" spans="1:15" x14ac:dyDescent="0.35">
      <c r="A769" s="70" t="s">
        <v>9637</v>
      </c>
      <c r="B769" s="70" t="s">
        <v>9520</v>
      </c>
      <c r="C769" t="str">
        <f t="shared" si="48"/>
        <v>5008217500200</v>
      </c>
      <c r="D769" s="69" t="s">
        <v>2728</v>
      </c>
      <c r="E769" s="68">
        <v>158</v>
      </c>
      <c r="F769" s="68">
        <v>934</v>
      </c>
      <c r="G769" s="67">
        <v>0.16916488222698073</v>
      </c>
      <c r="H769" s="66"/>
      <c r="I769" s="56">
        <v>144</v>
      </c>
      <c r="J769" s="53">
        <v>926</v>
      </c>
      <c r="K769" s="55">
        <v>0.15550755939524838</v>
      </c>
      <c r="M769" s="65">
        <f t="shared" si="49"/>
        <v>-14</v>
      </c>
      <c r="N769" s="65">
        <f t="shared" si="50"/>
        <v>-8</v>
      </c>
      <c r="O769" s="64">
        <f t="shared" si="51"/>
        <v>-1.3657322831732349E-2</v>
      </c>
    </row>
    <row r="770" spans="1:15" x14ac:dyDescent="0.35">
      <c r="A770" s="70" t="s">
        <v>9636</v>
      </c>
      <c r="B770" s="70" t="s">
        <v>9520</v>
      </c>
      <c r="C770" t="str">
        <f t="shared" si="48"/>
        <v>5008218100200</v>
      </c>
      <c r="D770" s="69" t="s">
        <v>2720</v>
      </c>
      <c r="E770" s="68">
        <v>59</v>
      </c>
      <c r="F770" s="68">
        <v>357</v>
      </c>
      <c r="G770" s="67">
        <v>0.16526610644257703</v>
      </c>
      <c r="H770" s="66"/>
      <c r="I770" s="56">
        <v>55</v>
      </c>
      <c r="J770" s="53">
        <v>357</v>
      </c>
      <c r="K770" s="55">
        <v>0.15406162464985995</v>
      </c>
      <c r="M770" s="65">
        <f t="shared" si="49"/>
        <v>-4</v>
      </c>
      <c r="N770" s="65">
        <f t="shared" si="50"/>
        <v>0</v>
      </c>
      <c r="O770" s="64">
        <f t="shared" si="51"/>
        <v>-1.1204481792717075E-2</v>
      </c>
    </row>
    <row r="771" spans="1:15" x14ac:dyDescent="0.35">
      <c r="A771" s="70" t="s">
        <v>9635</v>
      </c>
      <c r="B771" s="70" t="s">
        <v>9520</v>
      </c>
      <c r="C771" t="str">
        <f t="shared" si="48"/>
        <v>5008218702600</v>
      </c>
      <c r="D771" s="69" t="s">
        <v>2712</v>
      </c>
      <c r="E771" s="68">
        <v>1668</v>
      </c>
      <c r="F771" s="68">
        <v>4151</v>
      </c>
      <c r="G771" s="67">
        <v>0.4018308841243074</v>
      </c>
      <c r="H771" s="66"/>
      <c r="I771" s="56">
        <v>1496</v>
      </c>
      <c r="J771" s="53">
        <v>4118</v>
      </c>
      <c r="K771" s="55">
        <v>0.36328314715881493</v>
      </c>
      <c r="M771" s="65">
        <f t="shared" si="49"/>
        <v>-172</v>
      </c>
      <c r="N771" s="65">
        <f t="shared" si="50"/>
        <v>-33</v>
      </c>
      <c r="O771" s="64">
        <f t="shared" si="51"/>
        <v>-3.8547736965492463E-2</v>
      </c>
    </row>
    <row r="772" spans="1:15" x14ac:dyDescent="0.35">
      <c r="A772" s="70" t="s">
        <v>9634</v>
      </c>
      <c r="B772" s="70" t="s">
        <v>9520</v>
      </c>
      <c r="C772" t="str">
        <f t="shared" si="48"/>
        <v>5008218802200</v>
      </c>
      <c r="D772" s="69" t="s">
        <v>2703</v>
      </c>
      <c r="E772" s="68">
        <v>73</v>
      </c>
      <c r="F772" s="68">
        <v>133</v>
      </c>
      <c r="G772" s="67">
        <v>0.54887218045112784</v>
      </c>
      <c r="H772" s="66"/>
      <c r="I772" s="56">
        <v>70</v>
      </c>
      <c r="J772" s="53">
        <v>132</v>
      </c>
      <c r="K772" s="55">
        <v>0.53030303030303028</v>
      </c>
      <c r="M772" s="65">
        <f t="shared" si="49"/>
        <v>-3</v>
      </c>
      <c r="N772" s="65">
        <f t="shared" si="50"/>
        <v>-1</v>
      </c>
      <c r="O772" s="64">
        <f t="shared" si="51"/>
        <v>-1.8569150148097568E-2</v>
      </c>
    </row>
    <row r="773" spans="1:15" x14ac:dyDescent="0.35">
      <c r="A773" s="70" t="s">
        <v>9633</v>
      </c>
      <c r="B773" s="70" t="s">
        <v>9520</v>
      </c>
      <c r="C773" t="str">
        <f t="shared" si="48"/>
        <v>5008218902200</v>
      </c>
      <c r="D773" s="69" t="s">
        <v>2693</v>
      </c>
      <c r="E773" s="68">
        <v>2962</v>
      </c>
      <c r="F773" s="68">
        <v>6892</v>
      </c>
      <c r="G773" s="67">
        <v>0.4297736506094022</v>
      </c>
      <c r="H773" s="66"/>
      <c r="I773" s="56">
        <v>2525</v>
      </c>
      <c r="J773" s="53">
        <v>6867</v>
      </c>
      <c r="K773" s="55">
        <v>0.36770059705839525</v>
      </c>
      <c r="M773" s="65">
        <f t="shared" si="49"/>
        <v>-437</v>
      </c>
      <c r="N773" s="65">
        <f t="shared" si="50"/>
        <v>-25</v>
      </c>
      <c r="O773" s="64">
        <f t="shared" si="51"/>
        <v>-6.2073053551006951E-2</v>
      </c>
    </row>
    <row r="774" spans="1:15" x14ac:dyDescent="0.35">
      <c r="A774" s="70" t="s">
        <v>9632</v>
      </c>
      <c r="B774" s="70" t="s">
        <v>9520</v>
      </c>
      <c r="C774" t="str">
        <f t="shared" si="48"/>
        <v>5008219602600</v>
      </c>
      <c r="D774" s="69" t="s">
        <v>2684</v>
      </c>
      <c r="E774" s="68">
        <v>188</v>
      </c>
      <c r="F774" s="68">
        <v>1061</v>
      </c>
      <c r="G774" s="67">
        <v>0.177191328934967</v>
      </c>
      <c r="H774" s="66"/>
      <c r="I774" s="56">
        <v>206</v>
      </c>
      <c r="J774" s="53">
        <v>1053</v>
      </c>
      <c r="K774" s="55">
        <v>0.1956315289648623</v>
      </c>
      <c r="M774" s="65">
        <f t="shared" si="49"/>
        <v>18</v>
      </c>
      <c r="N774" s="65">
        <f t="shared" si="50"/>
        <v>-8</v>
      </c>
      <c r="O774" s="64">
        <f t="shared" si="51"/>
        <v>1.8440200029895298E-2</v>
      </c>
    </row>
    <row r="775" spans="1:15" x14ac:dyDescent="0.35">
      <c r="A775" s="70" t="s">
        <v>9631</v>
      </c>
      <c r="B775" s="70" t="s">
        <v>9520</v>
      </c>
      <c r="C775" t="str">
        <f t="shared" si="48"/>
        <v>5008220101700</v>
      </c>
      <c r="D775" s="69" t="s">
        <v>2673</v>
      </c>
      <c r="E775" s="68">
        <v>702</v>
      </c>
      <c r="F775" s="68">
        <v>5325</v>
      </c>
      <c r="G775" s="67">
        <v>0.13183098591549297</v>
      </c>
      <c r="H775" s="66"/>
      <c r="I775" s="56">
        <v>635</v>
      </c>
      <c r="J775" s="53">
        <v>5284</v>
      </c>
      <c r="K775" s="55">
        <v>0.12017411052233157</v>
      </c>
      <c r="M775" s="65">
        <f t="shared" si="49"/>
        <v>-67</v>
      </c>
      <c r="N775" s="65">
        <f t="shared" si="50"/>
        <v>-41</v>
      </c>
      <c r="O775" s="64">
        <f t="shared" si="51"/>
        <v>-1.1656875393161403E-2</v>
      </c>
    </row>
    <row r="776" spans="1:15" x14ac:dyDescent="0.35">
      <c r="A776" s="70" t="s">
        <v>9630</v>
      </c>
      <c r="B776" s="70" t="s">
        <v>9520</v>
      </c>
      <c r="C776" t="str">
        <f t="shared" si="48"/>
        <v>5008220301700</v>
      </c>
      <c r="D776" s="69" t="s">
        <v>2663</v>
      </c>
      <c r="E776" s="68">
        <v>157</v>
      </c>
      <c r="F776" s="68">
        <v>2405</v>
      </c>
      <c r="G776" s="67">
        <v>6.5280665280665284E-2</v>
      </c>
      <c r="H776" s="66"/>
      <c r="I776" s="56">
        <v>124</v>
      </c>
      <c r="J776" s="53">
        <v>2388</v>
      </c>
      <c r="K776" s="55">
        <v>5.1926298157453935E-2</v>
      </c>
      <c r="M776" s="65">
        <f t="shared" si="49"/>
        <v>-33</v>
      </c>
      <c r="N776" s="65">
        <f t="shared" si="50"/>
        <v>-17</v>
      </c>
      <c r="O776" s="64">
        <f t="shared" si="51"/>
        <v>-1.335436712321135E-2</v>
      </c>
    </row>
    <row r="777" spans="1:15" x14ac:dyDescent="0.35">
      <c r="A777" s="70" t="s">
        <v>9629</v>
      </c>
      <c r="B777" s="70" t="s">
        <v>9520</v>
      </c>
      <c r="C777" t="str">
        <f t="shared" si="48"/>
        <v>5106520002600</v>
      </c>
      <c r="D777" s="69" t="s">
        <v>2650</v>
      </c>
      <c r="E777" s="68">
        <v>29</v>
      </c>
      <c r="F777" s="68">
        <v>218</v>
      </c>
      <c r="G777" s="67">
        <v>0.13302752293577982</v>
      </c>
      <c r="H777" s="66"/>
      <c r="I777" s="56">
        <v>26</v>
      </c>
      <c r="J777" s="53">
        <v>213</v>
      </c>
      <c r="K777" s="55">
        <v>0.12206572769953052</v>
      </c>
      <c r="M777" s="65">
        <f t="shared" si="49"/>
        <v>-3</v>
      </c>
      <c r="N777" s="65">
        <f t="shared" si="50"/>
        <v>-5</v>
      </c>
      <c r="O777" s="64">
        <f t="shared" si="51"/>
        <v>-1.0961795236249308E-2</v>
      </c>
    </row>
    <row r="778" spans="1:15" x14ac:dyDescent="0.35">
      <c r="A778" s="70" t="s">
        <v>9628</v>
      </c>
      <c r="B778" s="70" t="s">
        <v>9520</v>
      </c>
      <c r="C778" t="str">
        <f t="shared" si="48"/>
        <v>5106520202600</v>
      </c>
      <c r="D778" s="69" t="s">
        <v>2641</v>
      </c>
      <c r="E778" s="68">
        <v>151</v>
      </c>
      <c r="F778" s="68">
        <v>1037</v>
      </c>
      <c r="G778" s="67">
        <v>0.14561234329797493</v>
      </c>
      <c r="H778" s="66"/>
      <c r="I778" s="56">
        <v>136</v>
      </c>
      <c r="J778" s="53">
        <v>1015</v>
      </c>
      <c r="K778" s="55">
        <v>0.13399014778325122</v>
      </c>
      <c r="M778" s="65">
        <f t="shared" si="49"/>
        <v>-15</v>
      </c>
      <c r="N778" s="65">
        <f t="shared" si="50"/>
        <v>-22</v>
      </c>
      <c r="O778" s="64">
        <f t="shared" si="51"/>
        <v>-1.162219551472371E-2</v>
      </c>
    </row>
    <row r="779" spans="1:15" x14ac:dyDescent="0.35">
      <c r="A779" s="70" t="s">
        <v>9627</v>
      </c>
      <c r="B779" s="70" t="s">
        <v>9520</v>
      </c>
      <c r="C779" t="str">
        <f t="shared" si="48"/>
        <v>5106521302600</v>
      </c>
      <c r="D779" s="69" t="s">
        <v>2631</v>
      </c>
      <c r="E779" s="68">
        <v>122</v>
      </c>
      <c r="F779" s="68">
        <v>1012</v>
      </c>
      <c r="G779" s="67">
        <v>0.12055335968379446</v>
      </c>
      <c r="H779" s="66"/>
      <c r="I779" s="56">
        <v>90</v>
      </c>
      <c r="J779" s="53">
        <v>992</v>
      </c>
      <c r="K779" s="55">
        <v>9.0725806451612906E-2</v>
      </c>
      <c r="M779" s="65">
        <f t="shared" si="49"/>
        <v>-32</v>
      </c>
      <c r="N779" s="65">
        <f t="shared" si="50"/>
        <v>-20</v>
      </c>
      <c r="O779" s="64">
        <f t="shared" si="51"/>
        <v>-2.9827553232181558E-2</v>
      </c>
    </row>
    <row r="780" spans="1:15" x14ac:dyDescent="0.35">
      <c r="A780" s="70" t="s">
        <v>9626</v>
      </c>
      <c r="B780" s="70" t="s">
        <v>9520</v>
      </c>
      <c r="C780" t="str">
        <f t="shared" si="48"/>
        <v>5108400102600</v>
      </c>
      <c r="D780" s="69" t="s">
        <v>2622</v>
      </c>
      <c r="E780" s="68">
        <v>56</v>
      </c>
      <c r="F780" s="68">
        <v>588</v>
      </c>
      <c r="G780" s="67">
        <v>9.5238095238095233E-2</v>
      </c>
      <c r="H780" s="66"/>
      <c r="I780" s="56">
        <v>44</v>
      </c>
      <c r="J780" s="53">
        <v>578</v>
      </c>
      <c r="K780" s="55">
        <v>7.6124567474048443E-2</v>
      </c>
      <c r="M780" s="65">
        <f t="shared" si="49"/>
        <v>-12</v>
      </c>
      <c r="N780" s="65">
        <f t="shared" si="50"/>
        <v>-10</v>
      </c>
      <c r="O780" s="64">
        <f t="shared" si="51"/>
        <v>-1.9113527764046789E-2</v>
      </c>
    </row>
    <row r="781" spans="1:15" x14ac:dyDescent="0.35">
      <c r="A781" s="70" t="s">
        <v>9625</v>
      </c>
      <c r="B781" s="70" t="s">
        <v>9520</v>
      </c>
      <c r="C781" t="str">
        <f t="shared" si="48"/>
        <v>51084003A2600</v>
      </c>
      <c r="D781" s="69" t="s">
        <v>2613</v>
      </c>
      <c r="E781" s="68">
        <v>89</v>
      </c>
      <c r="F781" s="68">
        <v>2181</v>
      </c>
      <c r="G781" s="67">
        <v>4.0806969280146724E-2</v>
      </c>
      <c r="H781" s="66"/>
      <c r="I781" s="56">
        <v>65</v>
      </c>
      <c r="J781" s="53">
        <v>2143</v>
      </c>
      <c r="K781" s="55">
        <v>3.0331311245916939E-2</v>
      </c>
      <c r="M781" s="65">
        <f t="shared" si="49"/>
        <v>-24</v>
      </c>
      <c r="N781" s="65">
        <f t="shared" si="50"/>
        <v>-38</v>
      </c>
      <c r="O781" s="64">
        <f t="shared" si="51"/>
        <v>-1.0475658034229784E-2</v>
      </c>
    </row>
    <row r="782" spans="1:15" x14ac:dyDescent="0.35">
      <c r="A782" s="70" t="s">
        <v>9624</v>
      </c>
      <c r="B782" s="70" t="s">
        <v>9520</v>
      </c>
      <c r="C782" t="str">
        <f t="shared" si="48"/>
        <v>5108400502600</v>
      </c>
      <c r="D782" s="69" t="s">
        <v>2604</v>
      </c>
      <c r="E782" s="68">
        <v>275</v>
      </c>
      <c r="F782" s="68">
        <v>4564</v>
      </c>
      <c r="G782" s="67">
        <v>6.0254163014899213E-2</v>
      </c>
      <c r="H782" s="66"/>
      <c r="I782" s="56">
        <v>202</v>
      </c>
      <c r="J782" s="53">
        <v>4483</v>
      </c>
      <c r="K782" s="55">
        <v>4.5059112201650681E-2</v>
      </c>
      <c r="M782" s="65">
        <f t="shared" si="49"/>
        <v>-73</v>
      </c>
      <c r="N782" s="65">
        <f t="shared" si="50"/>
        <v>-81</v>
      </c>
      <c r="O782" s="64">
        <f t="shared" si="51"/>
        <v>-1.5195050813248533E-2</v>
      </c>
    </row>
    <row r="783" spans="1:15" x14ac:dyDescent="0.35">
      <c r="A783" s="70" t="s">
        <v>9623</v>
      </c>
      <c r="B783" s="70" t="s">
        <v>9520</v>
      </c>
      <c r="C783" t="str">
        <f t="shared" si="48"/>
        <v>5108400802600</v>
      </c>
      <c r="D783" s="69" t="s">
        <v>2595</v>
      </c>
      <c r="E783" s="68">
        <v>98</v>
      </c>
      <c r="F783" s="68">
        <v>1510</v>
      </c>
      <c r="G783" s="67">
        <v>6.4900662251655625E-2</v>
      </c>
      <c r="H783" s="66"/>
      <c r="I783" s="56">
        <v>101</v>
      </c>
      <c r="J783" s="53">
        <v>1486</v>
      </c>
      <c r="K783" s="55">
        <v>6.7967698519515479E-2</v>
      </c>
      <c r="M783" s="65">
        <f t="shared" si="49"/>
        <v>3</v>
      </c>
      <c r="N783" s="65">
        <f t="shared" si="50"/>
        <v>-24</v>
      </c>
      <c r="O783" s="64">
        <f t="shared" si="51"/>
        <v>3.0670362678598545E-3</v>
      </c>
    </row>
    <row r="784" spans="1:15" x14ac:dyDescent="0.35">
      <c r="A784" s="70" t="s">
        <v>9622</v>
      </c>
      <c r="B784" s="70" t="s">
        <v>9520</v>
      </c>
      <c r="C784" t="str">
        <f t="shared" si="48"/>
        <v>5108401002600</v>
      </c>
      <c r="D784" s="69" t="s">
        <v>2586</v>
      </c>
      <c r="E784" s="68">
        <v>144</v>
      </c>
      <c r="F784" s="68">
        <v>1334</v>
      </c>
      <c r="G784" s="67">
        <v>0.10794602698650675</v>
      </c>
      <c r="H784" s="66"/>
      <c r="I784" s="56">
        <v>129</v>
      </c>
      <c r="J784" s="53">
        <v>1312</v>
      </c>
      <c r="K784" s="55">
        <v>9.8323170731707321E-2</v>
      </c>
      <c r="M784" s="65">
        <f t="shared" si="49"/>
        <v>-15</v>
      </c>
      <c r="N784" s="65">
        <f t="shared" si="50"/>
        <v>-22</v>
      </c>
      <c r="O784" s="64">
        <f t="shared" si="51"/>
        <v>-9.6228562547994306E-3</v>
      </c>
    </row>
    <row r="785" spans="1:15" x14ac:dyDescent="0.35">
      <c r="A785" s="70" t="s">
        <v>9621</v>
      </c>
      <c r="B785" s="70" t="s">
        <v>9520</v>
      </c>
      <c r="C785" t="str">
        <f t="shared" si="48"/>
        <v>5108401102600</v>
      </c>
      <c r="D785" s="69" t="s">
        <v>2577</v>
      </c>
      <c r="E785" s="68">
        <v>83</v>
      </c>
      <c r="F785" s="68">
        <v>630</v>
      </c>
      <c r="G785" s="67">
        <v>0.13174603174603175</v>
      </c>
      <c r="H785" s="66"/>
      <c r="I785" s="56">
        <v>72</v>
      </c>
      <c r="J785" s="53">
        <v>617</v>
      </c>
      <c r="K785" s="55">
        <v>0.1166936790923825</v>
      </c>
      <c r="M785" s="65">
        <f t="shared" si="49"/>
        <v>-11</v>
      </c>
      <c r="N785" s="65">
        <f t="shared" si="50"/>
        <v>-13</v>
      </c>
      <c r="O785" s="64">
        <f t="shared" si="51"/>
        <v>-1.5052352653649251E-2</v>
      </c>
    </row>
    <row r="786" spans="1:15" x14ac:dyDescent="0.35">
      <c r="A786" s="70" t="s">
        <v>9620</v>
      </c>
      <c r="B786" s="70" t="s">
        <v>9520</v>
      </c>
      <c r="C786" t="str">
        <f t="shared" si="48"/>
        <v>5108401402600</v>
      </c>
      <c r="D786" s="69" t="s">
        <v>2568</v>
      </c>
      <c r="E786" s="68">
        <v>241</v>
      </c>
      <c r="F786" s="68">
        <v>1387</v>
      </c>
      <c r="G786" s="67">
        <v>0.17375630857966834</v>
      </c>
      <c r="H786" s="66"/>
      <c r="I786" s="56">
        <v>207</v>
      </c>
      <c r="J786" s="53">
        <v>1365</v>
      </c>
      <c r="K786" s="55">
        <v>0.15164835164835164</v>
      </c>
      <c r="M786" s="65">
        <f t="shared" si="49"/>
        <v>-34</v>
      </c>
      <c r="N786" s="65">
        <f t="shared" si="50"/>
        <v>-22</v>
      </c>
      <c r="O786" s="64">
        <f t="shared" si="51"/>
        <v>-2.2107956931316702E-2</v>
      </c>
    </row>
    <row r="787" spans="1:15" x14ac:dyDescent="0.35">
      <c r="A787" s="70" t="s">
        <v>9619</v>
      </c>
      <c r="B787" s="70" t="s">
        <v>9520</v>
      </c>
      <c r="C787" t="str">
        <f t="shared" si="48"/>
        <v>5108401502600</v>
      </c>
      <c r="D787" s="69" t="s">
        <v>2557</v>
      </c>
      <c r="E787" s="73">
        <v>77</v>
      </c>
      <c r="F787" s="73">
        <v>1390</v>
      </c>
      <c r="G787" s="72">
        <v>5.5395683453237407E-2</v>
      </c>
      <c r="H787" s="71"/>
      <c r="I787" s="56">
        <v>67</v>
      </c>
      <c r="J787" s="53">
        <v>1363</v>
      </c>
      <c r="K787" s="55">
        <v>4.9156272927366101E-2</v>
      </c>
      <c r="M787" s="65">
        <f t="shared" si="49"/>
        <v>-10</v>
      </c>
      <c r="N787" s="65">
        <f t="shared" si="50"/>
        <v>-27</v>
      </c>
      <c r="O787" s="64">
        <f t="shared" si="51"/>
        <v>-6.2394105258713056E-3</v>
      </c>
    </row>
    <row r="788" spans="1:15" x14ac:dyDescent="0.35">
      <c r="A788" s="70" t="s">
        <v>9618</v>
      </c>
      <c r="B788" s="70" t="s">
        <v>9520</v>
      </c>
      <c r="C788" t="str">
        <f t="shared" si="48"/>
        <v>5108401602600</v>
      </c>
      <c r="D788" s="69" t="s">
        <v>2548</v>
      </c>
      <c r="E788" s="68">
        <v>88</v>
      </c>
      <c r="F788" s="68">
        <v>908</v>
      </c>
      <c r="G788" s="67">
        <v>9.6916299559471369E-2</v>
      </c>
      <c r="H788" s="66"/>
      <c r="I788" s="56">
        <v>63</v>
      </c>
      <c r="J788" s="53">
        <v>888</v>
      </c>
      <c r="K788" s="55">
        <v>7.0945945945945943E-2</v>
      </c>
      <c r="M788" s="65">
        <f t="shared" si="49"/>
        <v>-25</v>
      </c>
      <c r="N788" s="65">
        <f t="shared" si="50"/>
        <v>-20</v>
      </c>
      <c r="O788" s="64">
        <f t="shared" si="51"/>
        <v>-2.5970353613525426E-2</v>
      </c>
    </row>
    <row r="789" spans="1:15" x14ac:dyDescent="0.35">
      <c r="A789" s="70" t="s">
        <v>9617</v>
      </c>
      <c r="B789" s="70" t="s">
        <v>9520</v>
      </c>
      <c r="C789" t="str">
        <f t="shared" si="48"/>
        <v>5108418602500</v>
      </c>
      <c r="D789" s="69" t="s">
        <v>2538</v>
      </c>
      <c r="E789" s="68">
        <v>4547</v>
      </c>
      <c r="F789" s="68">
        <v>17117</v>
      </c>
      <c r="G789" s="67">
        <v>0.26564234386866858</v>
      </c>
      <c r="H789" s="66"/>
      <c r="I789" s="56">
        <v>3906</v>
      </c>
      <c r="J789" s="53">
        <v>16839</v>
      </c>
      <c r="K789" s="55">
        <v>0.23196151790486372</v>
      </c>
      <c r="M789" s="65">
        <f t="shared" si="49"/>
        <v>-641</v>
      </c>
      <c r="N789" s="65">
        <f t="shared" si="50"/>
        <v>-278</v>
      </c>
      <c r="O789" s="64">
        <f t="shared" si="51"/>
        <v>-3.3680825963804867E-2</v>
      </c>
    </row>
    <row r="790" spans="1:15" x14ac:dyDescent="0.35">
      <c r="A790" s="70" t="s">
        <v>9616</v>
      </c>
      <c r="B790" s="70" t="s">
        <v>9520</v>
      </c>
      <c r="C790" t="str">
        <f t="shared" si="48"/>
        <v>5306012602600</v>
      </c>
      <c r="D790" s="69" t="s">
        <v>2527</v>
      </c>
      <c r="E790" s="68">
        <v>217</v>
      </c>
      <c r="F790" s="68">
        <v>915</v>
      </c>
      <c r="G790" s="67">
        <v>0.23715846994535519</v>
      </c>
      <c r="H790" s="66"/>
      <c r="I790" s="56">
        <v>148</v>
      </c>
      <c r="J790" s="53">
        <v>901</v>
      </c>
      <c r="K790" s="55">
        <v>0.16426193118756938</v>
      </c>
      <c r="M790" s="65">
        <f t="shared" si="49"/>
        <v>-69</v>
      </c>
      <c r="N790" s="65">
        <f t="shared" si="50"/>
        <v>-14</v>
      </c>
      <c r="O790" s="64">
        <f t="shared" si="51"/>
        <v>-7.2896538757785817E-2</v>
      </c>
    </row>
    <row r="791" spans="1:15" x14ac:dyDescent="0.35">
      <c r="A791" s="70" t="s">
        <v>9615</v>
      </c>
      <c r="B791" s="70" t="s">
        <v>9520</v>
      </c>
      <c r="C791" t="str">
        <f t="shared" si="48"/>
        <v>5306018902600</v>
      </c>
      <c r="D791" s="69" t="s">
        <v>2518</v>
      </c>
      <c r="E791" s="68">
        <v>152</v>
      </c>
      <c r="F791" s="68">
        <v>723</v>
      </c>
      <c r="G791" s="67">
        <v>0.21023513139695713</v>
      </c>
      <c r="H791" s="66"/>
      <c r="I791" s="56">
        <v>119</v>
      </c>
      <c r="J791" s="53">
        <v>714</v>
      </c>
      <c r="K791" s="55">
        <v>0.16666666666666666</v>
      </c>
      <c r="M791" s="65">
        <f t="shared" si="49"/>
        <v>-33</v>
      </c>
      <c r="N791" s="65">
        <f t="shared" si="50"/>
        <v>-9</v>
      </c>
      <c r="O791" s="64">
        <f t="shared" si="51"/>
        <v>-4.3568464730290468E-2</v>
      </c>
    </row>
    <row r="792" spans="1:15" x14ac:dyDescent="0.35">
      <c r="A792" s="70" t="s">
        <v>9614</v>
      </c>
      <c r="B792" s="70" t="s">
        <v>9520</v>
      </c>
      <c r="C792" t="str">
        <f t="shared" si="48"/>
        <v>5306019102600</v>
      </c>
      <c r="D792" s="69" t="s">
        <v>2508</v>
      </c>
      <c r="E792" s="68">
        <v>152</v>
      </c>
      <c r="F792" s="68">
        <v>1060</v>
      </c>
      <c r="G792" s="67">
        <v>0.14339622641509434</v>
      </c>
      <c r="H792" s="66"/>
      <c r="I792" s="56">
        <v>118</v>
      </c>
      <c r="J792" s="53">
        <v>1052</v>
      </c>
      <c r="K792" s="55">
        <v>0.11216730038022814</v>
      </c>
      <c r="M792" s="65">
        <f t="shared" si="49"/>
        <v>-34</v>
      </c>
      <c r="N792" s="65">
        <f t="shared" si="50"/>
        <v>-8</v>
      </c>
      <c r="O792" s="64">
        <f t="shared" si="51"/>
        <v>-3.1228926034866197E-2</v>
      </c>
    </row>
    <row r="793" spans="1:15" x14ac:dyDescent="0.35">
      <c r="A793" s="70" t="s">
        <v>9613</v>
      </c>
      <c r="B793" s="70" t="s">
        <v>9520</v>
      </c>
      <c r="C793" t="str">
        <f t="shared" si="48"/>
        <v>5309005000200</v>
      </c>
      <c r="D793" s="69" t="s">
        <v>2497</v>
      </c>
      <c r="E793" s="68">
        <v>118</v>
      </c>
      <c r="F793" s="68">
        <v>793</v>
      </c>
      <c r="G793" s="67">
        <v>0.14880201765447668</v>
      </c>
      <c r="H793" s="66"/>
      <c r="I793" s="56">
        <v>98</v>
      </c>
      <c r="J793" s="53">
        <v>793</v>
      </c>
      <c r="K793" s="55">
        <v>0.1235813366960908</v>
      </c>
      <c r="M793" s="65">
        <f t="shared" si="49"/>
        <v>-20</v>
      </c>
      <c r="N793" s="65">
        <f t="shared" si="50"/>
        <v>0</v>
      </c>
      <c r="O793" s="64">
        <f t="shared" si="51"/>
        <v>-2.522068095838588E-2</v>
      </c>
    </row>
    <row r="794" spans="1:15" x14ac:dyDescent="0.35">
      <c r="A794" s="70" t="s">
        <v>9612</v>
      </c>
      <c r="B794" s="70" t="s">
        <v>9520</v>
      </c>
      <c r="C794" t="str">
        <f t="shared" si="48"/>
        <v>5309005100200</v>
      </c>
      <c r="D794" s="69" t="s">
        <v>2489</v>
      </c>
      <c r="E794" s="68">
        <v>52</v>
      </c>
      <c r="F794" s="68">
        <v>1160</v>
      </c>
      <c r="G794" s="67">
        <v>4.4827586206896551E-2</v>
      </c>
      <c r="H794" s="66"/>
      <c r="I794" s="56">
        <v>39</v>
      </c>
      <c r="J794" s="53">
        <v>1164</v>
      </c>
      <c r="K794" s="55">
        <v>3.3505154639175257E-2</v>
      </c>
      <c r="M794" s="65">
        <f t="shared" si="49"/>
        <v>-13</v>
      </c>
      <c r="N794" s="65">
        <f t="shared" si="50"/>
        <v>4</v>
      </c>
      <c r="O794" s="64">
        <f t="shared" si="51"/>
        <v>-1.1322431567721294E-2</v>
      </c>
    </row>
    <row r="795" spans="1:15" x14ac:dyDescent="0.35">
      <c r="A795" s="70" t="s">
        <v>9611</v>
      </c>
      <c r="B795" s="70" t="s">
        <v>9520</v>
      </c>
      <c r="C795" t="str">
        <f t="shared" si="48"/>
        <v>5309005200200</v>
      </c>
      <c r="D795" s="69" t="s">
        <v>2481</v>
      </c>
      <c r="E795" s="68">
        <v>47</v>
      </c>
      <c r="F795" s="68">
        <v>989</v>
      </c>
      <c r="G795" s="67">
        <v>4.7522750252780584E-2</v>
      </c>
      <c r="H795" s="66"/>
      <c r="I795" s="56">
        <v>44</v>
      </c>
      <c r="J795" s="53">
        <v>986</v>
      </c>
      <c r="K795" s="55">
        <v>4.4624746450304259E-2</v>
      </c>
      <c r="M795" s="65">
        <f t="shared" si="49"/>
        <v>-3</v>
      </c>
      <c r="N795" s="65">
        <f t="shared" si="50"/>
        <v>-3</v>
      </c>
      <c r="O795" s="64">
        <f t="shared" si="51"/>
        <v>-2.8980038024763247E-3</v>
      </c>
    </row>
    <row r="796" spans="1:15" x14ac:dyDescent="0.35">
      <c r="A796" s="70" t="s">
        <v>9610</v>
      </c>
      <c r="B796" s="70" t="s">
        <v>9520</v>
      </c>
      <c r="C796" t="str">
        <f t="shared" si="48"/>
        <v>5309007600200</v>
      </c>
      <c r="D796" s="69" t="s">
        <v>2473</v>
      </c>
      <c r="E796" s="68">
        <v>148</v>
      </c>
      <c r="F796" s="68">
        <v>649</v>
      </c>
      <c r="G796" s="67">
        <v>0.2280431432973806</v>
      </c>
      <c r="H796" s="66"/>
      <c r="I796" s="56">
        <v>143</v>
      </c>
      <c r="J796" s="53">
        <v>649</v>
      </c>
      <c r="K796" s="55">
        <v>0.22033898305084745</v>
      </c>
      <c r="M796" s="65">
        <f t="shared" si="49"/>
        <v>-5</v>
      </c>
      <c r="N796" s="65">
        <f t="shared" si="50"/>
        <v>0</v>
      </c>
      <c r="O796" s="64">
        <f t="shared" si="51"/>
        <v>-7.7041602465331427E-3</v>
      </c>
    </row>
    <row r="797" spans="1:15" x14ac:dyDescent="0.35">
      <c r="A797" s="70" t="s">
        <v>9609</v>
      </c>
      <c r="B797" s="70" t="s">
        <v>9520</v>
      </c>
      <c r="C797" t="str">
        <f t="shared" si="48"/>
        <v>5309008500200</v>
      </c>
      <c r="D797" s="69" t="s">
        <v>2464</v>
      </c>
      <c r="E797" s="68">
        <v>25</v>
      </c>
      <c r="F797" s="68">
        <v>213</v>
      </c>
      <c r="G797" s="67">
        <v>0.11737089201877934</v>
      </c>
      <c r="H797" s="66"/>
      <c r="I797" s="56">
        <v>20</v>
      </c>
      <c r="J797" s="53">
        <v>213</v>
      </c>
      <c r="K797" s="55">
        <v>9.3896713615023469E-2</v>
      </c>
      <c r="M797" s="65">
        <f t="shared" si="49"/>
        <v>-5</v>
      </c>
      <c r="N797" s="65">
        <f t="shared" si="50"/>
        <v>0</v>
      </c>
      <c r="O797" s="64">
        <f t="shared" si="51"/>
        <v>-2.3474178403755874E-2</v>
      </c>
    </row>
    <row r="798" spans="1:15" x14ac:dyDescent="0.35">
      <c r="A798" s="70" t="s">
        <v>9608</v>
      </c>
      <c r="B798" s="70" t="s">
        <v>9520</v>
      </c>
      <c r="C798" t="str">
        <f t="shared" si="48"/>
        <v>5309008600200</v>
      </c>
      <c r="D798" s="69" t="s">
        <v>2456</v>
      </c>
      <c r="E798" s="68">
        <v>272</v>
      </c>
      <c r="F798" s="68">
        <v>1909</v>
      </c>
      <c r="G798" s="67">
        <v>0.14248297537978</v>
      </c>
      <c r="H798" s="66"/>
      <c r="I798" s="56">
        <v>235</v>
      </c>
      <c r="J798" s="53">
        <v>1910</v>
      </c>
      <c r="K798" s="55">
        <v>0.12303664921465969</v>
      </c>
      <c r="M798" s="65">
        <f t="shared" si="49"/>
        <v>-37</v>
      </c>
      <c r="N798" s="65">
        <f t="shared" si="50"/>
        <v>1</v>
      </c>
      <c r="O798" s="64">
        <f t="shared" si="51"/>
        <v>-1.9446326165120306E-2</v>
      </c>
    </row>
    <row r="799" spans="1:15" x14ac:dyDescent="0.35">
      <c r="A799" s="70" t="s">
        <v>9607</v>
      </c>
      <c r="B799" s="70" t="s">
        <v>9520</v>
      </c>
      <c r="C799" t="str">
        <f t="shared" si="48"/>
        <v>5309009800200</v>
      </c>
      <c r="D799" s="69" t="s">
        <v>2448</v>
      </c>
      <c r="E799" s="68">
        <v>25</v>
      </c>
      <c r="F799" s="68">
        <v>226</v>
      </c>
      <c r="G799" s="67">
        <v>0.11061946902654868</v>
      </c>
      <c r="H799" s="66"/>
      <c r="I799" s="56">
        <v>34</v>
      </c>
      <c r="J799" s="53">
        <v>227</v>
      </c>
      <c r="K799" s="55">
        <v>0.14977973568281938</v>
      </c>
      <c r="M799" s="65">
        <f t="shared" si="49"/>
        <v>9</v>
      </c>
      <c r="N799" s="65">
        <f t="shared" si="50"/>
        <v>1</v>
      </c>
      <c r="O799" s="64">
        <f t="shared" si="51"/>
        <v>3.9160266656270704E-2</v>
      </c>
    </row>
    <row r="800" spans="1:15" x14ac:dyDescent="0.35">
      <c r="A800" s="70" t="s">
        <v>9606</v>
      </c>
      <c r="B800" s="70" t="s">
        <v>9520</v>
      </c>
      <c r="C800" t="str">
        <f t="shared" si="48"/>
        <v>5309010200200</v>
      </c>
      <c r="D800" s="69" t="s">
        <v>2440</v>
      </c>
      <c r="E800" s="68">
        <v>84</v>
      </c>
      <c r="F800" s="68">
        <v>679</v>
      </c>
      <c r="G800" s="67">
        <v>0.12371134020618557</v>
      </c>
      <c r="H800" s="66"/>
      <c r="I800" s="56">
        <v>62</v>
      </c>
      <c r="J800" s="53">
        <v>680</v>
      </c>
      <c r="K800" s="55">
        <v>9.1176470588235289E-2</v>
      </c>
      <c r="M800" s="65">
        <f t="shared" si="49"/>
        <v>-22</v>
      </c>
      <c r="N800" s="65">
        <f t="shared" si="50"/>
        <v>1</v>
      </c>
      <c r="O800" s="64">
        <f t="shared" si="51"/>
        <v>-3.2534869617950282E-2</v>
      </c>
    </row>
    <row r="801" spans="1:15" x14ac:dyDescent="0.35">
      <c r="A801" s="70" t="s">
        <v>9605</v>
      </c>
      <c r="B801" s="70" t="s">
        <v>9520</v>
      </c>
      <c r="C801" t="str">
        <f t="shared" si="48"/>
        <v>5309010800200</v>
      </c>
      <c r="D801" s="69" t="s">
        <v>2431</v>
      </c>
      <c r="E801" s="68">
        <v>644</v>
      </c>
      <c r="F801" s="68">
        <v>3603</v>
      </c>
      <c r="G801" s="67">
        <v>0.17873993893977241</v>
      </c>
      <c r="H801" s="66"/>
      <c r="I801" s="56">
        <v>534</v>
      </c>
      <c r="J801" s="53">
        <v>3600</v>
      </c>
      <c r="K801" s="55">
        <v>0.14833333333333334</v>
      </c>
      <c r="M801" s="65">
        <f t="shared" si="49"/>
        <v>-110</v>
      </c>
      <c r="N801" s="65">
        <f t="shared" si="50"/>
        <v>-3</v>
      </c>
      <c r="O801" s="64">
        <f t="shared" si="51"/>
        <v>-3.0406605606439069E-2</v>
      </c>
    </row>
    <row r="802" spans="1:15" x14ac:dyDescent="0.35">
      <c r="A802" s="70" t="s">
        <v>9604</v>
      </c>
      <c r="B802" s="70" t="s">
        <v>9520</v>
      </c>
      <c r="C802" t="str">
        <f t="shared" si="48"/>
        <v>5309013700200</v>
      </c>
      <c r="D802" s="69" t="s">
        <v>2424</v>
      </c>
      <c r="E802" s="68">
        <v>29</v>
      </c>
      <c r="F802" s="68">
        <v>249</v>
      </c>
      <c r="G802" s="67">
        <v>0.11646586345381527</v>
      </c>
      <c r="H802" s="66"/>
      <c r="I802" s="56">
        <v>26</v>
      </c>
      <c r="J802" s="53">
        <v>249</v>
      </c>
      <c r="K802" s="55">
        <v>0.10441767068273092</v>
      </c>
      <c r="M802" s="65">
        <f t="shared" si="49"/>
        <v>-3</v>
      </c>
      <c r="N802" s="65">
        <f t="shared" si="50"/>
        <v>0</v>
      </c>
      <c r="O802" s="64">
        <f t="shared" si="51"/>
        <v>-1.2048192771084348E-2</v>
      </c>
    </row>
    <row r="803" spans="1:15" x14ac:dyDescent="0.35">
      <c r="A803" s="70" t="s">
        <v>9603</v>
      </c>
      <c r="B803" s="70" t="s">
        <v>9520</v>
      </c>
      <c r="C803" t="str">
        <f t="shared" si="48"/>
        <v>5309030301600</v>
      </c>
      <c r="D803" s="69" t="s">
        <v>2414</v>
      </c>
      <c r="E803" s="68">
        <v>285</v>
      </c>
      <c r="F803" s="68">
        <v>2157</v>
      </c>
      <c r="G803" s="67">
        <v>0.13212795549374132</v>
      </c>
      <c r="H803" s="66"/>
      <c r="I803" s="56">
        <v>239</v>
      </c>
      <c r="J803" s="53">
        <v>2158</v>
      </c>
      <c r="K803" s="55">
        <v>0.11075069508804448</v>
      </c>
      <c r="M803" s="65">
        <f t="shared" si="49"/>
        <v>-46</v>
      </c>
      <c r="N803" s="65">
        <f t="shared" si="50"/>
        <v>1</v>
      </c>
      <c r="O803" s="64">
        <f t="shared" si="51"/>
        <v>-2.1377260405696832E-2</v>
      </c>
    </row>
    <row r="804" spans="1:15" x14ac:dyDescent="0.35">
      <c r="A804" s="70" t="s">
        <v>9602</v>
      </c>
      <c r="B804" s="70" t="s">
        <v>9520</v>
      </c>
      <c r="C804" t="str">
        <f t="shared" si="48"/>
        <v>5309030801600</v>
      </c>
      <c r="D804" s="69" t="s">
        <v>2405</v>
      </c>
      <c r="E804" s="68">
        <v>71</v>
      </c>
      <c r="F804" s="68">
        <v>1291</v>
      </c>
      <c r="G804" s="67">
        <v>5.4996127033307515E-2</v>
      </c>
      <c r="H804" s="66"/>
      <c r="I804" s="56">
        <v>59</v>
      </c>
      <c r="J804" s="53">
        <v>1292</v>
      </c>
      <c r="K804" s="55">
        <v>4.5665634674922601E-2</v>
      </c>
      <c r="M804" s="65">
        <f t="shared" si="49"/>
        <v>-12</v>
      </c>
      <c r="N804" s="65">
        <f t="shared" si="50"/>
        <v>1</v>
      </c>
      <c r="O804" s="64">
        <f t="shared" si="51"/>
        <v>-9.3304923583849148E-3</v>
      </c>
    </row>
    <row r="805" spans="1:15" x14ac:dyDescent="0.35">
      <c r="A805" s="70" t="s">
        <v>9601</v>
      </c>
      <c r="B805" s="70" t="s">
        <v>9520</v>
      </c>
      <c r="C805" t="str">
        <f t="shared" si="48"/>
        <v>5309030901600</v>
      </c>
      <c r="D805" s="69" t="s">
        <v>2396</v>
      </c>
      <c r="E805" s="68">
        <v>156</v>
      </c>
      <c r="F805" s="68">
        <v>1267</v>
      </c>
      <c r="G805" s="67">
        <v>0.12312549329123915</v>
      </c>
      <c r="H805" s="66"/>
      <c r="I805" s="56">
        <v>140</v>
      </c>
      <c r="J805" s="53">
        <v>1267</v>
      </c>
      <c r="K805" s="55">
        <v>0.11049723756906077</v>
      </c>
      <c r="M805" s="65">
        <f t="shared" si="49"/>
        <v>-16</v>
      </c>
      <c r="N805" s="65">
        <f t="shared" si="50"/>
        <v>0</v>
      </c>
      <c r="O805" s="64">
        <f t="shared" si="51"/>
        <v>-1.2628255722178378E-2</v>
      </c>
    </row>
    <row r="806" spans="1:15" x14ac:dyDescent="0.35">
      <c r="A806" s="70" t="s">
        <v>9600</v>
      </c>
      <c r="B806" s="70" t="s">
        <v>9520</v>
      </c>
      <c r="C806" t="str">
        <f t="shared" si="48"/>
        <v>5309060600400</v>
      </c>
      <c r="D806" s="69" t="s">
        <v>2388</v>
      </c>
      <c r="E806" s="68">
        <v>18</v>
      </c>
      <c r="F806" s="68">
        <v>85</v>
      </c>
      <c r="G806" s="67">
        <v>0.21176470588235294</v>
      </c>
      <c r="H806" s="66"/>
      <c r="I806" s="56">
        <v>14</v>
      </c>
      <c r="J806" s="53">
        <v>85</v>
      </c>
      <c r="K806" s="55">
        <v>0.16470588235294117</v>
      </c>
      <c r="M806" s="65">
        <f t="shared" si="49"/>
        <v>-4</v>
      </c>
      <c r="N806" s="65">
        <f t="shared" si="50"/>
        <v>0</v>
      </c>
      <c r="O806" s="64">
        <f t="shared" si="51"/>
        <v>-4.7058823529411764E-2</v>
      </c>
    </row>
    <row r="807" spans="1:15" x14ac:dyDescent="0.35">
      <c r="A807" s="70" t="s">
        <v>9599</v>
      </c>
      <c r="B807" s="70" t="s">
        <v>9520</v>
      </c>
      <c r="C807" t="str">
        <f t="shared" si="48"/>
        <v>5309070102600</v>
      </c>
      <c r="D807" s="69" t="s">
        <v>2377</v>
      </c>
      <c r="E807" s="68">
        <v>64</v>
      </c>
      <c r="F807" s="68">
        <v>1170</v>
      </c>
      <c r="G807" s="67">
        <v>5.4700854700854701E-2</v>
      </c>
      <c r="H807" s="66"/>
      <c r="I807" s="56">
        <v>56</v>
      </c>
      <c r="J807" s="53">
        <v>1171</v>
      </c>
      <c r="K807" s="55">
        <v>4.7822374039282661E-2</v>
      </c>
      <c r="M807" s="65">
        <f t="shared" si="49"/>
        <v>-8</v>
      </c>
      <c r="N807" s="65">
        <f t="shared" si="50"/>
        <v>1</v>
      </c>
      <c r="O807" s="64">
        <f t="shared" si="51"/>
        <v>-6.8784806615720395E-3</v>
      </c>
    </row>
    <row r="808" spans="1:15" x14ac:dyDescent="0.35">
      <c r="A808" s="70" t="s">
        <v>9598</v>
      </c>
      <c r="B808" s="70" t="s">
        <v>9520</v>
      </c>
      <c r="C808" t="str">
        <f t="shared" si="48"/>
        <v>5309070202600</v>
      </c>
      <c r="D808" s="69" t="s">
        <v>2368</v>
      </c>
      <c r="E808" s="68">
        <v>35</v>
      </c>
      <c r="F808" s="68">
        <v>1032</v>
      </c>
      <c r="G808" s="67">
        <v>3.391472868217054E-2</v>
      </c>
      <c r="H808" s="66"/>
      <c r="I808" s="56">
        <v>28</v>
      </c>
      <c r="J808" s="53">
        <v>1032</v>
      </c>
      <c r="K808" s="55">
        <v>2.7131782945736434E-2</v>
      </c>
      <c r="M808" s="65">
        <f t="shared" si="49"/>
        <v>-7</v>
      </c>
      <c r="N808" s="65">
        <f t="shared" si="50"/>
        <v>0</v>
      </c>
      <c r="O808" s="64">
        <f t="shared" si="51"/>
        <v>-6.7829457364341067E-3</v>
      </c>
    </row>
    <row r="809" spans="1:15" x14ac:dyDescent="0.35">
      <c r="A809" s="70" t="s">
        <v>9597</v>
      </c>
      <c r="B809" s="70" t="s">
        <v>9520</v>
      </c>
      <c r="C809" t="str">
        <f t="shared" si="48"/>
        <v>5309070302600</v>
      </c>
      <c r="D809" s="69" t="s">
        <v>2359</v>
      </c>
      <c r="E809" s="68">
        <v>57</v>
      </c>
      <c r="F809" s="68">
        <v>483</v>
      </c>
      <c r="G809" s="67">
        <v>0.11801242236024845</v>
      </c>
      <c r="H809" s="66"/>
      <c r="I809" s="56">
        <v>45</v>
      </c>
      <c r="J809" s="53">
        <v>483</v>
      </c>
      <c r="K809" s="55">
        <v>9.3167701863354033E-2</v>
      </c>
      <c r="M809" s="65">
        <f t="shared" si="49"/>
        <v>-12</v>
      </c>
      <c r="N809" s="65">
        <f t="shared" si="50"/>
        <v>0</v>
      </c>
      <c r="O809" s="64">
        <f t="shared" si="51"/>
        <v>-2.4844720496894415E-2</v>
      </c>
    </row>
    <row r="810" spans="1:15" x14ac:dyDescent="0.35">
      <c r="A810" s="70" t="s">
        <v>9596</v>
      </c>
      <c r="B810" s="70" t="s">
        <v>9520</v>
      </c>
      <c r="C810" t="str">
        <f t="shared" si="48"/>
        <v>5309070902600</v>
      </c>
      <c r="D810" s="69" t="s">
        <v>2350</v>
      </c>
      <c r="E810" s="68">
        <v>144</v>
      </c>
      <c r="F810" s="68">
        <v>3153</v>
      </c>
      <c r="G810" s="67">
        <v>4.5670789724072312E-2</v>
      </c>
      <c r="H810" s="66"/>
      <c r="I810" s="56">
        <v>104</v>
      </c>
      <c r="J810" s="53">
        <v>3155</v>
      </c>
      <c r="K810" s="55">
        <v>3.2963549920760699E-2</v>
      </c>
      <c r="M810" s="65">
        <f t="shared" si="49"/>
        <v>-40</v>
      </c>
      <c r="N810" s="65">
        <f t="shared" si="50"/>
        <v>2</v>
      </c>
      <c r="O810" s="64">
        <f t="shared" si="51"/>
        <v>-1.2707239803311614E-2</v>
      </c>
    </row>
    <row r="811" spans="1:15" x14ac:dyDescent="0.35">
      <c r="A811" s="70" t="s">
        <v>9595</v>
      </c>
      <c r="B811" s="70" t="s">
        <v>9520</v>
      </c>
      <c r="C811" t="str">
        <f t="shared" si="48"/>
        <v>5310200100400</v>
      </c>
      <c r="D811" s="69" t="s">
        <v>2338</v>
      </c>
      <c r="E811" s="68">
        <v>60</v>
      </c>
      <c r="F811" s="68">
        <v>876</v>
      </c>
      <c r="G811" s="67">
        <v>6.8493150684931503E-2</v>
      </c>
      <c r="H811" s="66"/>
      <c r="I811" s="56">
        <v>50</v>
      </c>
      <c r="J811" s="53">
        <v>870</v>
      </c>
      <c r="K811" s="55">
        <v>5.7471264367816091E-2</v>
      </c>
      <c r="M811" s="65">
        <f t="shared" si="49"/>
        <v>-10</v>
      </c>
      <c r="N811" s="65">
        <f t="shared" si="50"/>
        <v>-6</v>
      </c>
      <c r="O811" s="64">
        <f t="shared" si="51"/>
        <v>-1.1021886317115412E-2</v>
      </c>
    </row>
    <row r="812" spans="1:15" x14ac:dyDescent="0.35">
      <c r="A812" s="70" t="s">
        <v>9594</v>
      </c>
      <c r="B812" s="70" t="s">
        <v>9520</v>
      </c>
      <c r="C812" t="str">
        <f t="shared" si="48"/>
        <v>5310200200400</v>
      </c>
      <c r="D812" s="69" t="s">
        <v>2330</v>
      </c>
      <c r="E812" s="68">
        <v>41</v>
      </c>
      <c r="F812" s="68">
        <v>252</v>
      </c>
      <c r="G812" s="67">
        <v>0.1626984126984127</v>
      </c>
      <c r="H812" s="66"/>
      <c r="I812" s="56">
        <v>33</v>
      </c>
      <c r="J812" s="53">
        <v>250</v>
      </c>
      <c r="K812" s="55">
        <v>0.13200000000000001</v>
      </c>
      <c r="M812" s="65">
        <f t="shared" si="49"/>
        <v>-8</v>
      </c>
      <c r="N812" s="65">
        <f t="shared" si="50"/>
        <v>-2</v>
      </c>
      <c r="O812" s="64">
        <f t="shared" si="51"/>
        <v>-3.0698412698412697E-2</v>
      </c>
    </row>
    <row r="813" spans="1:15" x14ac:dyDescent="0.35">
      <c r="A813" s="70" t="s">
        <v>9593</v>
      </c>
      <c r="B813" s="70" t="s">
        <v>9520</v>
      </c>
      <c r="C813" t="str">
        <f t="shared" si="48"/>
        <v>5310200602600</v>
      </c>
      <c r="D813" s="69" t="s">
        <v>2321</v>
      </c>
      <c r="E813" s="68">
        <v>126</v>
      </c>
      <c r="F813" s="68">
        <v>1073</v>
      </c>
      <c r="G813" s="67">
        <v>0.11742777260018639</v>
      </c>
      <c r="H813" s="66"/>
      <c r="I813" s="56">
        <v>125</v>
      </c>
      <c r="J813" s="53">
        <v>1069</v>
      </c>
      <c r="K813" s="55">
        <v>0.11693171188026193</v>
      </c>
      <c r="M813" s="65">
        <f t="shared" si="49"/>
        <v>-1</v>
      </c>
      <c r="N813" s="65">
        <f t="shared" si="50"/>
        <v>-4</v>
      </c>
      <c r="O813" s="64">
        <f t="shared" si="51"/>
        <v>-4.9606071992445988E-4</v>
      </c>
    </row>
    <row r="814" spans="1:15" x14ac:dyDescent="0.35">
      <c r="A814" s="70" t="s">
        <v>9592</v>
      </c>
      <c r="B814" s="70" t="s">
        <v>9520</v>
      </c>
      <c r="C814" t="str">
        <f t="shared" si="48"/>
        <v>5310201102600</v>
      </c>
      <c r="D814" s="69" t="s">
        <v>2312</v>
      </c>
      <c r="E814" s="68">
        <v>113</v>
      </c>
      <c r="F814" s="68">
        <v>1262</v>
      </c>
      <c r="G814" s="67">
        <v>8.9540412044374004E-2</v>
      </c>
      <c r="H814" s="66"/>
      <c r="I814" s="56">
        <v>105</v>
      </c>
      <c r="J814" s="53">
        <v>1252</v>
      </c>
      <c r="K814" s="55">
        <v>8.386581469648563E-2</v>
      </c>
      <c r="M814" s="65">
        <f t="shared" si="49"/>
        <v>-8</v>
      </c>
      <c r="N814" s="65">
        <f t="shared" si="50"/>
        <v>-10</v>
      </c>
      <c r="O814" s="64">
        <f t="shared" si="51"/>
        <v>-5.6745973478883743E-3</v>
      </c>
    </row>
    <row r="815" spans="1:15" x14ac:dyDescent="0.35">
      <c r="A815" s="70" t="s">
        <v>9591</v>
      </c>
      <c r="B815" s="70" t="s">
        <v>9520</v>
      </c>
      <c r="C815" t="str">
        <f t="shared" si="48"/>
        <v>5310202102600</v>
      </c>
      <c r="D815" s="69" t="s">
        <v>2303</v>
      </c>
      <c r="E815" s="68">
        <v>50</v>
      </c>
      <c r="F815" s="68">
        <v>422</v>
      </c>
      <c r="G815" s="67">
        <v>0.11848341232227488</v>
      </c>
      <c r="H815" s="66"/>
      <c r="I815" s="56">
        <v>41</v>
      </c>
      <c r="J815" s="53">
        <v>420</v>
      </c>
      <c r="K815" s="55">
        <v>9.7619047619047619E-2</v>
      </c>
      <c r="M815" s="65">
        <f t="shared" si="49"/>
        <v>-9</v>
      </c>
      <c r="N815" s="65">
        <f t="shared" si="50"/>
        <v>-2</v>
      </c>
      <c r="O815" s="64">
        <f t="shared" si="51"/>
        <v>-2.0864364703227264E-2</v>
      </c>
    </row>
    <row r="816" spans="1:15" x14ac:dyDescent="0.35">
      <c r="A816" s="70" t="s">
        <v>9590</v>
      </c>
      <c r="B816" s="70" t="s">
        <v>9520</v>
      </c>
      <c r="C816" t="str">
        <f t="shared" si="48"/>
        <v>5310206002600</v>
      </c>
      <c r="D816" s="69" t="s">
        <v>2293</v>
      </c>
      <c r="E816" s="68">
        <v>43</v>
      </c>
      <c r="F816" s="68">
        <v>626</v>
      </c>
      <c r="G816" s="67">
        <v>6.8690095846645371E-2</v>
      </c>
      <c r="H816" s="66"/>
      <c r="I816" s="56">
        <v>26</v>
      </c>
      <c r="J816" s="53">
        <v>621</v>
      </c>
      <c r="K816" s="55">
        <v>4.1867954911433171E-2</v>
      </c>
      <c r="M816" s="65">
        <f t="shared" si="49"/>
        <v>-17</v>
      </c>
      <c r="N816" s="65">
        <f t="shared" si="50"/>
        <v>-5</v>
      </c>
      <c r="O816" s="64">
        <f t="shared" si="51"/>
        <v>-2.6822140935212201E-2</v>
      </c>
    </row>
    <row r="817" spans="1:15" x14ac:dyDescent="0.35">
      <c r="A817" s="70" t="s">
        <v>9589</v>
      </c>
      <c r="B817" s="70" t="s">
        <v>9520</v>
      </c>
      <c r="C817" t="str">
        <f t="shared" si="48"/>
        <v>5310206900200</v>
      </c>
      <c r="D817" s="69" t="s">
        <v>2283</v>
      </c>
      <c r="E817" s="68">
        <v>35</v>
      </c>
      <c r="F817" s="68">
        <v>941</v>
      </c>
      <c r="G817" s="67">
        <v>3.7194473963868227E-2</v>
      </c>
      <c r="H817" s="66"/>
      <c r="I817" s="56">
        <v>27</v>
      </c>
      <c r="J817" s="53">
        <v>934</v>
      </c>
      <c r="K817" s="55">
        <v>2.8907922912205567E-2</v>
      </c>
      <c r="M817" s="65">
        <f t="shared" si="49"/>
        <v>-8</v>
      </c>
      <c r="N817" s="65">
        <f t="shared" si="50"/>
        <v>-7</v>
      </c>
      <c r="O817" s="64">
        <f t="shared" si="51"/>
        <v>-8.2865510516626599E-3</v>
      </c>
    </row>
    <row r="818" spans="1:15" x14ac:dyDescent="0.35">
      <c r="A818" s="70" t="s">
        <v>9588</v>
      </c>
      <c r="B818" s="70" t="s">
        <v>9520</v>
      </c>
      <c r="C818" t="str">
        <f t="shared" si="48"/>
        <v>5310212201700</v>
      </c>
      <c r="D818" s="69" t="s">
        <v>2274</v>
      </c>
      <c r="E818" s="68">
        <v>46</v>
      </c>
      <c r="F818" s="68">
        <v>982</v>
      </c>
      <c r="G818" s="67">
        <v>4.684317718940937E-2</v>
      </c>
      <c r="H818" s="66"/>
      <c r="I818" s="56">
        <v>37</v>
      </c>
      <c r="J818" s="53">
        <v>975</v>
      </c>
      <c r="K818" s="55">
        <v>3.7948717948717951E-2</v>
      </c>
      <c r="M818" s="65">
        <f t="shared" si="49"/>
        <v>-9</v>
      </c>
      <c r="N818" s="65">
        <f t="shared" si="50"/>
        <v>-7</v>
      </c>
      <c r="O818" s="64">
        <f t="shared" si="51"/>
        <v>-8.8944592406914186E-3</v>
      </c>
    </row>
    <row r="819" spans="1:15" x14ac:dyDescent="0.35">
      <c r="A819" s="70" t="s">
        <v>9587</v>
      </c>
      <c r="B819" s="70" t="s">
        <v>9520</v>
      </c>
      <c r="C819" t="str">
        <f t="shared" si="48"/>
        <v>5310214002600</v>
      </c>
      <c r="D819" s="69" t="s">
        <v>2262</v>
      </c>
      <c r="E819" s="68">
        <v>116</v>
      </c>
      <c r="F819" s="68">
        <v>1696</v>
      </c>
      <c r="G819" s="67">
        <v>6.8396226415094338E-2</v>
      </c>
      <c r="H819" s="66"/>
      <c r="I819" s="56">
        <v>91</v>
      </c>
      <c r="J819" s="53">
        <v>1682</v>
      </c>
      <c r="K819" s="55">
        <v>5.4102259215219974E-2</v>
      </c>
      <c r="M819" s="65">
        <f t="shared" si="49"/>
        <v>-25</v>
      </c>
      <c r="N819" s="65">
        <f t="shared" si="50"/>
        <v>-14</v>
      </c>
      <c r="O819" s="64">
        <f t="shared" si="51"/>
        <v>-1.4293967199874365E-2</v>
      </c>
    </row>
    <row r="820" spans="1:15" x14ac:dyDescent="0.35">
      <c r="A820" s="70" t="s">
        <v>9586</v>
      </c>
      <c r="B820" s="70" t="s">
        <v>9520</v>
      </c>
      <c r="C820" t="str">
        <f t="shared" si="48"/>
        <v>5409200102600</v>
      </c>
      <c r="D820" s="69" t="s">
        <v>2252</v>
      </c>
      <c r="E820" s="68">
        <v>128</v>
      </c>
      <c r="F820" s="68">
        <v>778</v>
      </c>
      <c r="G820" s="67">
        <v>0.16452442159383032</v>
      </c>
      <c r="H820" s="66"/>
      <c r="I820" s="56">
        <v>121</v>
      </c>
      <c r="J820" s="53">
        <v>766</v>
      </c>
      <c r="K820" s="55">
        <v>0.15796344647519583</v>
      </c>
      <c r="M820" s="65">
        <f t="shared" si="49"/>
        <v>-7</v>
      </c>
      <c r="N820" s="65">
        <f t="shared" si="50"/>
        <v>-12</v>
      </c>
      <c r="O820" s="64">
        <f t="shared" si="51"/>
        <v>-6.5609751186344878E-3</v>
      </c>
    </row>
    <row r="821" spans="1:15" x14ac:dyDescent="0.35">
      <c r="A821" s="70" t="s">
        <v>9585</v>
      </c>
      <c r="B821" s="70" t="s">
        <v>9520</v>
      </c>
      <c r="C821" t="str">
        <f t="shared" si="48"/>
        <v>5409200202600</v>
      </c>
      <c r="D821" s="69" t="s">
        <v>2246</v>
      </c>
      <c r="E821" s="73">
        <v>257</v>
      </c>
      <c r="F821" s="73">
        <v>1138</v>
      </c>
      <c r="G821" s="72">
        <v>0.22583479789103691</v>
      </c>
      <c r="H821" s="71"/>
      <c r="I821" s="56">
        <v>240</v>
      </c>
      <c r="J821" s="53">
        <v>1120</v>
      </c>
      <c r="K821" s="55">
        <v>0.21428571428571427</v>
      </c>
      <c r="M821" s="65">
        <f t="shared" si="49"/>
        <v>-17</v>
      </c>
      <c r="N821" s="65">
        <f t="shared" si="50"/>
        <v>-18</v>
      </c>
      <c r="O821" s="64">
        <f t="shared" si="51"/>
        <v>-1.1549083605322641E-2</v>
      </c>
    </row>
    <row r="822" spans="1:15" x14ac:dyDescent="0.35">
      <c r="A822" s="70" t="s">
        <v>9584</v>
      </c>
      <c r="B822" s="70" t="s">
        <v>9520</v>
      </c>
      <c r="C822" t="str">
        <f t="shared" si="48"/>
        <v>5409200402600</v>
      </c>
      <c r="D822" s="69" t="s">
        <v>2237</v>
      </c>
      <c r="E822" s="68">
        <v>253</v>
      </c>
      <c r="F822" s="68">
        <v>1160</v>
      </c>
      <c r="G822" s="67">
        <v>0.21810344827586206</v>
      </c>
      <c r="H822" s="66"/>
      <c r="I822" s="56">
        <v>251</v>
      </c>
      <c r="J822" s="53">
        <v>1142</v>
      </c>
      <c r="K822" s="55">
        <v>0.21978984238178634</v>
      </c>
      <c r="M822" s="65">
        <f t="shared" si="49"/>
        <v>-2</v>
      </c>
      <c r="N822" s="65">
        <f t="shared" si="50"/>
        <v>-18</v>
      </c>
      <c r="O822" s="64">
        <f t="shared" si="51"/>
        <v>1.6863941059242771E-3</v>
      </c>
    </row>
    <row r="823" spans="1:15" x14ac:dyDescent="0.35">
      <c r="A823" s="70" t="s">
        <v>9583</v>
      </c>
      <c r="B823" s="70" t="s">
        <v>9520</v>
      </c>
      <c r="C823" t="str">
        <f t="shared" si="48"/>
        <v>5409200702600</v>
      </c>
      <c r="D823" s="69" t="s">
        <v>2228</v>
      </c>
      <c r="E823" s="68">
        <v>69</v>
      </c>
      <c r="F823" s="68">
        <v>393</v>
      </c>
      <c r="G823" s="67">
        <v>0.17557251908396945</v>
      </c>
      <c r="H823" s="66"/>
      <c r="I823" s="56">
        <v>63</v>
      </c>
      <c r="J823" s="53">
        <v>389</v>
      </c>
      <c r="K823" s="55">
        <v>0.16195372750642673</v>
      </c>
      <c r="M823" s="65">
        <f t="shared" si="49"/>
        <v>-6</v>
      </c>
      <c r="N823" s="65">
        <f t="shared" si="50"/>
        <v>-4</v>
      </c>
      <c r="O823" s="64">
        <f t="shared" si="51"/>
        <v>-1.3618791577542727E-2</v>
      </c>
    </row>
    <row r="824" spans="1:15" x14ac:dyDescent="0.35">
      <c r="A824" s="70" t="s">
        <v>9582</v>
      </c>
      <c r="B824" s="70" t="s">
        <v>9520</v>
      </c>
      <c r="C824" t="str">
        <f t="shared" si="48"/>
        <v>5409201002600</v>
      </c>
      <c r="D824" s="69" t="s">
        <v>2219</v>
      </c>
      <c r="E824" s="68">
        <v>41</v>
      </c>
      <c r="F824" s="68">
        <v>202</v>
      </c>
      <c r="G824" s="67">
        <v>0.20297029702970298</v>
      </c>
      <c r="H824" s="66"/>
      <c r="I824" s="56">
        <v>39</v>
      </c>
      <c r="J824" s="53">
        <v>199</v>
      </c>
      <c r="K824" s="55">
        <v>0.19597989949748743</v>
      </c>
      <c r="M824" s="65">
        <f t="shared" si="49"/>
        <v>-2</v>
      </c>
      <c r="N824" s="65">
        <f t="shared" si="50"/>
        <v>-3</v>
      </c>
      <c r="O824" s="64">
        <f t="shared" si="51"/>
        <v>-6.9903975322155587E-3</v>
      </c>
    </row>
    <row r="825" spans="1:15" x14ac:dyDescent="0.35">
      <c r="A825" s="70" t="s">
        <v>9581</v>
      </c>
      <c r="B825" s="70" t="s">
        <v>9520</v>
      </c>
      <c r="C825" t="str">
        <f t="shared" si="48"/>
        <v>5409201102600</v>
      </c>
      <c r="D825" s="69" t="s">
        <v>2210</v>
      </c>
      <c r="E825" s="68">
        <v>334</v>
      </c>
      <c r="F825" s="68">
        <v>1206</v>
      </c>
      <c r="G825" s="67">
        <v>0.27694859038142622</v>
      </c>
      <c r="H825" s="66"/>
      <c r="I825" s="56">
        <v>322</v>
      </c>
      <c r="J825" s="53">
        <v>1184</v>
      </c>
      <c r="K825" s="55">
        <v>0.27195945945945948</v>
      </c>
      <c r="M825" s="65">
        <f t="shared" si="49"/>
        <v>-12</v>
      </c>
      <c r="N825" s="65">
        <f t="shared" si="50"/>
        <v>-22</v>
      </c>
      <c r="O825" s="64">
        <f t="shared" si="51"/>
        <v>-4.9891309219667335E-3</v>
      </c>
    </row>
    <row r="826" spans="1:15" x14ac:dyDescent="0.35">
      <c r="A826" s="70" t="s">
        <v>9580</v>
      </c>
      <c r="B826" s="70" t="s">
        <v>9520</v>
      </c>
      <c r="C826" t="str">
        <f t="shared" si="48"/>
        <v>5409206100300</v>
      </c>
      <c r="D826" s="69" t="s">
        <v>2201</v>
      </c>
      <c r="E826" s="68">
        <v>13</v>
      </c>
      <c r="F826" s="68">
        <v>78</v>
      </c>
      <c r="G826" s="67">
        <v>0.16666666666666666</v>
      </c>
      <c r="H826" s="66"/>
      <c r="I826" s="56">
        <v>15</v>
      </c>
      <c r="J826" s="53">
        <v>77</v>
      </c>
      <c r="K826" s="55">
        <v>0.19480519480519481</v>
      </c>
      <c r="M826" s="65">
        <f t="shared" si="49"/>
        <v>2</v>
      </c>
      <c r="N826" s="65">
        <f t="shared" si="50"/>
        <v>-1</v>
      </c>
      <c r="O826" s="64">
        <f t="shared" si="51"/>
        <v>2.8138528138528157E-2</v>
      </c>
    </row>
    <row r="827" spans="1:15" x14ac:dyDescent="0.35">
      <c r="A827" s="70" t="s">
        <v>9579</v>
      </c>
      <c r="B827" s="70" t="s">
        <v>9520</v>
      </c>
      <c r="C827" t="str">
        <f t="shared" si="48"/>
        <v>5409207602600</v>
      </c>
      <c r="D827" s="69" t="s">
        <v>2193</v>
      </c>
      <c r="E827" s="68">
        <v>180</v>
      </c>
      <c r="F827" s="68">
        <v>1025</v>
      </c>
      <c r="G827" s="67">
        <v>0.17560975609756097</v>
      </c>
      <c r="H827" s="66"/>
      <c r="I827" s="56">
        <v>169</v>
      </c>
      <c r="J827" s="53">
        <v>1009</v>
      </c>
      <c r="K827" s="55">
        <v>0.16749256689791872</v>
      </c>
      <c r="M827" s="65">
        <f t="shared" si="49"/>
        <v>-11</v>
      </c>
      <c r="N827" s="65">
        <f t="shared" si="50"/>
        <v>-16</v>
      </c>
      <c r="O827" s="64">
        <f t="shared" si="51"/>
        <v>-8.1171891996422441E-3</v>
      </c>
    </row>
    <row r="828" spans="1:15" x14ac:dyDescent="0.35">
      <c r="A828" s="70" t="s">
        <v>9578</v>
      </c>
      <c r="B828" s="70" t="s">
        <v>9520</v>
      </c>
      <c r="C828" t="str">
        <f t="shared" si="48"/>
        <v>5409211802400</v>
      </c>
      <c r="D828" s="69" t="s">
        <v>2184</v>
      </c>
      <c r="E828" s="68">
        <v>2166</v>
      </c>
      <c r="F828" s="68">
        <v>6221</v>
      </c>
      <c r="G828" s="67">
        <v>0.34817553447998711</v>
      </c>
      <c r="H828" s="66"/>
      <c r="I828" s="56">
        <v>2085</v>
      </c>
      <c r="J828" s="53">
        <v>6149</v>
      </c>
      <c r="K828" s="55">
        <v>0.33907952512603673</v>
      </c>
      <c r="M828" s="65">
        <f t="shared" si="49"/>
        <v>-81</v>
      </c>
      <c r="N828" s="65">
        <f t="shared" si="50"/>
        <v>-72</v>
      </c>
      <c r="O828" s="64">
        <f t="shared" si="51"/>
        <v>-9.096009353950385E-3</v>
      </c>
    </row>
    <row r="829" spans="1:15" x14ac:dyDescent="0.35">
      <c r="A829" s="70" t="s">
        <v>9577</v>
      </c>
      <c r="B829" s="70" t="s">
        <v>9520</v>
      </c>
      <c r="C829" t="str">
        <f t="shared" si="48"/>
        <v>5409222501700</v>
      </c>
      <c r="D829" s="69" t="s">
        <v>2173</v>
      </c>
      <c r="E829" s="68">
        <v>9</v>
      </c>
      <c r="F829" s="68">
        <v>89</v>
      </c>
      <c r="G829" s="67">
        <v>0.10112359550561797</v>
      </c>
      <c r="H829" s="66"/>
      <c r="I829" s="56">
        <v>9</v>
      </c>
      <c r="J829" s="53">
        <v>88</v>
      </c>
      <c r="K829" s="55">
        <v>0.10227272727272728</v>
      </c>
      <c r="M829" s="65">
        <f t="shared" si="49"/>
        <v>0</v>
      </c>
      <c r="N829" s="65">
        <f t="shared" si="50"/>
        <v>-1</v>
      </c>
      <c r="O829" s="64">
        <f t="shared" si="51"/>
        <v>1.1491317671093043E-3</v>
      </c>
    </row>
    <row r="830" spans="1:15" x14ac:dyDescent="0.35">
      <c r="A830" s="70" t="s">
        <v>9576</v>
      </c>
      <c r="B830" s="70" t="s">
        <v>9520</v>
      </c>
      <c r="C830" t="str">
        <f t="shared" ref="C830:C859" si="52">CONCATENATE(A830,B830)</f>
        <v>5409251202600</v>
      </c>
      <c r="D830" s="69" t="s">
        <v>9575</v>
      </c>
      <c r="E830" s="68">
        <v>83</v>
      </c>
      <c r="F830" s="68">
        <v>865</v>
      </c>
      <c r="G830" s="67">
        <v>9.595375722543352E-2</v>
      </c>
      <c r="H830" s="66"/>
      <c r="I830" s="56">
        <v>75</v>
      </c>
      <c r="J830" s="53">
        <v>847</v>
      </c>
      <c r="K830" s="55">
        <v>8.8547815820543094E-2</v>
      </c>
      <c r="M830" s="65">
        <f t="shared" ref="M830:M859" si="53">I830-E830</f>
        <v>-8</v>
      </c>
      <c r="N830" s="65">
        <f t="shared" ref="N830:N859" si="54">J830-F830</f>
        <v>-18</v>
      </c>
      <c r="O830" s="64">
        <f t="shared" ref="O830:O859" si="55">K830-G830</f>
        <v>-7.405941404890426E-3</v>
      </c>
    </row>
    <row r="831" spans="1:15" x14ac:dyDescent="0.35">
      <c r="A831" s="70" t="s">
        <v>9574</v>
      </c>
      <c r="B831" s="70" t="s">
        <v>9520</v>
      </c>
      <c r="C831" t="str">
        <f t="shared" si="52"/>
        <v>5609901700200</v>
      </c>
      <c r="D831" s="69" t="s">
        <v>2144</v>
      </c>
      <c r="E831" s="68">
        <v>164</v>
      </c>
      <c r="F831" s="68">
        <v>1380</v>
      </c>
      <c r="G831" s="67">
        <v>0.11884057971014493</v>
      </c>
      <c r="H831" s="66"/>
      <c r="I831" s="56">
        <v>151</v>
      </c>
      <c r="J831" s="53">
        <v>1353</v>
      </c>
      <c r="K831" s="55">
        <v>0.11160384331116038</v>
      </c>
      <c r="M831" s="65">
        <f t="shared" si="53"/>
        <v>-13</v>
      </c>
      <c r="N831" s="65">
        <f t="shared" si="54"/>
        <v>-27</v>
      </c>
      <c r="O831" s="64">
        <f t="shared" si="55"/>
        <v>-7.2367363989845473E-3</v>
      </c>
    </row>
    <row r="832" spans="1:15" x14ac:dyDescent="0.35">
      <c r="A832" s="70" t="s">
        <v>9573</v>
      </c>
      <c r="B832" s="70" t="s">
        <v>9520</v>
      </c>
      <c r="C832" t="str">
        <f t="shared" si="52"/>
        <v>56099030C0400</v>
      </c>
      <c r="D832" s="69" t="s">
        <v>2135</v>
      </c>
      <c r="E832" s="68">
        <v>322</v>
      </c>
      <c r="F832" s="68">
        <v>4526</v>
      </c>
      <c r="G832" s="67">
        <v>7.1144498453380473E-2</v>
      </c>
      <c r="H832" s="66"/>
      <c r="I832" s="56">
        <v>336</v>
      </c>
      <c r="J832" s="53">
        <v>4313</v>
      </c>
      <c r="K832" s="55">
        <v>7.790401112914444E-2</v>
      </c>
      <c r="M832" s="65">
        <f t="shared" si="53"/>
        <v>14</v>
      </c>
      <c r="N832" s="65">
        <f t="shared" si="54"/>
        <v>-213</v>
      </c>
      <c r="O832" s="64">
        <f t="shared" si="55"/>
        <v>6.7595126757639679E-3</v>
      </c>
    </row>
    <row r="833" spans="1:15" x14ac:dyDescent="0.35">
      <c r="A833" s="70" t="s">
        <v>9572</v>
      </c>
      <c r="B833" s="70" t="s">
        <v>9520</v>
      </c>
      <c r="C833" t="str">
        <f t="shared" si="52"/>
        <v>56099033C0400</v>
      </c>
      <c r="D833" s="69" t="s">
        <v>2127</v>
      </c>
      <c r="E833" s="68">
        <v>171</v>
      </c>
      <c r="F833" s="68">
        <v>3576</v>
      </c>
      <c r="G833" s="67">
        <v>4.7818791946308725E-2</v>
      </c>
      <c r="H833" s="66"/>
      <c r="I833" s="56">
        <v>164</v>
      </c>
      <c r="J833" s="53">
        <v>3545</v>
      </c>
      <c r="K833" s="55">
        <v>4.6262341325811002E-2</v>
      </c>
      <c r="M833" s="65">
        <f t="shared" si="53"/>
        <v>-7</v>
      </c>
      <c r="N833" s="65">
        <f t="shared" si="54"/>
        <v>-31</v>
      </c>
      <c r="O833" s="64">
        <f t="shared" si="55"/>
        <v>-1.5564506204977235E-3</v>
      </c>
    </row>
    <row r="834" spans="1:15" x14ac:dyDescent="0.35">
      <c r="A834" s="70" t="s">
        <v>9571</v>
      </c>
      <c r="B834" s="70" t="s">
        <v>9520</v>
      </c>
      <c r="C834" t="str">
        <f t="shared" si="52"/>
        <v>56099070C0400</v>
      </c>
      <c r="D834" s="69" t="s">
        <v>2119</v>
      </c>
      <c r="E834" s="68">
        <v>88</v>
      </c>
      <c r="F834" s="68">
        <v>344</v>
      </c>
      <c r="G834" s="67">
        <v>0.2558139534883721</v>
      </c>
      <c r="H834" s="66"/>
      <c r="I834" s="56">
        <v>84</v>
      </c>
      <c r="J834" s="53">
        <v>338</v>
      </c>
      <c r="K834" s="55">
        <v>0.24852071005917159</v>
      </c>
      <c r="M834" s="65">
        <f t="shared" si="53"/>
        <v>-4</v>
      </c>
      <c r="N834" s="65">
        <f t="shared" si="54"/>
        <v>-6</v>
      </c>
      <c r="O834" s="64">
        <f t="shared" si="55"/>
        <v>-7.2932434292005133E-3</v>
      </c>
    </row>
    <row r="835" spans="1:15" x14ac:dyDescent="0.35">
      <c r="A835" s="70" t="s">
        <v>9570</v>
      </c>
      <c r="B835" s="70" t="s">
        <v>9520</v>
      </c>
      <c r="C835" t="str">
        <f t="shared" si="52"/>
        <v>5609908100200</v>
      </c>
      <c r="D835" s="69" t="s">
        <v>2112</v>
      </c>
      <c r="E835" s="68">
        <v>21</v>
      </c>
      <c r="F835" s="68">
        <v>130</v>
      </c>
      <c r="G835" s="67">
        <v>0.16153846153846155</v>
      </c>
      <c r="H835" s="66"/>
      <c r="I835" s="56">
        <v>15</v>
      </c>
      <c r="J835" s="53">
        <v>127</v>
      </c>
      <c r="K835" s="55">
        <v>0.11811023622047244</v>
      </c>
      <c r="M835" s="65">
        <f t="shared" si="53"/>
        <v>-6</v>
      </c>
      <c r="N835" s="65">
        <f t="shared" si="54"/>
        <v>-3</v>
      </c>
      <c r="O835" s="64">
        <f t="shared" si="55"/>
        <v>-4.3428225317989108E-2</v>
      </c>
    </row>
    <row r="836" spans="1:15" x14ac:dyDescent="0.35">
      <c r="A836" s="70" t="s">
        <v>9569</v>
      </c>
      <c r="B836" s="70" t="s">
        <v>9520</v>
      </c>
      <c r="C836" t="str">
        <f t="shared" si="52"/>
        <v>5609908400200</v>
      </c>
      <c r="D836" s="69" t="s">
        <v>2104</v>
      </c>
      <c r="E836" s="68">
        <v>48</v>
      </c>
      <c r="F836" s="68">
        <v>256</v>
      </c>
      <c r="G836" s="67">
        <v>0.1875</v>
      </c>
      <c r="H836" s="66"/>
      <c r="I836" s="56">
        <v>52</v>
      </c>
      <c r="J836" s="53">
        <v>251</v>
      </c>
      <c r="K836" s="55">
        <v>0.20717131474103587</v>
      </c>
      <c r="M836" s="65">
        <f t="shared" si="53"/>
        <v>4</v>
      </c>
      <c r="N836" s="65">
        <f t="shared" si="54"/>
        <v>-5</v>
      </c>
      <c r="O836" s="64">
        <f t="shared" si="55"/>
        <v>1.9671314741035867E-2</v>
      </c>
    </row>
    <row r="837" spans="1:15" x14ac:dyDescent="0.35">
      <c r="A837" s="70" t="s">
        <v>9568</v>
      </c>
      <c r="B837" s="70" t="s">
        <v>9520</v>
      </c>
      <c r="C837" t="str">
        <f t="shared" si="52"/>
        <v>5609908600500</v>
      </c>
      <c r="D837" s="69" t="s">
        <v>2095</v>
      </c>
      <c r="E837" s="68">
        <v>2234</v>
      </c>
      <c r="F837" s="68">
        <v>10228</v>
      </c>
      <c r="G837" s="67">
        <v>0.21842002346499803</v>
      </c>
      <c r="H837" s="66"/>
      <c r="I837" s="56">
        <v>2045</v>
      </c>
      <c r="J837" s="53">
        <v>9972</v>
      </c>
      <c r="K837" s="55">
        <v>0.205074207781789</v>
      </c>
      <c r="M837" s="65">
        <f t="shared" si="53"/>
        <v>-189</v>
      </c>
      <c r="N837" s="65">
        <f t="shared" si="54"/>
        <v>-256</v>
      </c>
      <c r="O837" s="64">
        <f t="shared" si="55"/>
        <v>-1.3345815683209028E-2</v>
      </c>
    </row>
    <row r="838" spans="1:15" x14ac:dyDescent="0.35">
      <c r="A838" s="70" t="s">
        <v>9567</v>
      </c>
      <c r="B838" s="70" t="s">
        <v>9520</v>
      </c>
      <c r="C838" t="str">
        <f t="shared" si="52"/>
        <v>5609908800200</v>
      </c>
      <c r="D838" s="69" t="s">
        <v>2086</v>
      </c>
      <c r="E838" s="68">
        <v>88</v>
      </c>
      <c r="F838" s="68">
        <v>532</v>
      </c>
      <c r="G838" s="67">
        <v>0.16541353383458646</v>
      </c>
      <c r="H838" s="66"/>
      <c r="I838" s="56">
        <v>72</v>
      </c>
      <c r="J838" s="53">
        <v>437</v>
      </c>
      <c r="K838" s="55">
        <v>0.16475972540045766</v>
      </c>
      <c r="M838" s="65">
        <f t="shared" si="53"/>
        <v>-16</v>
      </c>
      <c r="N838" s="65">
        <f t="shared" si="54"/>
        <v>-95</v>
      </c>
      <c r="O838" s="64">
        <f t="shared" si="55"/>
        <v>-6.5380843412879419E-4</v>
      </c>
    </row>
    <row r="839" spans="1:15" x14ac:dyDescent="0.35">
      <c r="A839" s="70" t="s">
        <v>9566</v>
      </c>
      <c r="B839" s="70" t="s">
        <v>9520</v>
      </c>
      <c r="C839" t="str">
        <f t="shared" si="52"/>
        <v>56099088A0200</v>
      </c>
      <c r="D839" s="69" t="s">
        <v>2077</v>
      </c>
      <c r="E839" s="68">
        <v>105</v>
      </c>
      <c r="F839" s="68">
        <v>760</v>
      </c>
      <c r="G839" s="67">
        <v>0.13815789473684212</v>
      </c>
      <c r="H839" s="66"/>
      <c r="I839" s="56">
        <v>94</v>
      </c>
      <c r="J839" s="53">
        <v>928</v>
      </c>
      <c r="K839" s="55">
        <v>0.10129310344827586</v>
      </c>
      <c r="M839" s="65">
        <f t="shared" si="53"/>
        <v>-11</v>
      </c>
      <c r="N839" s="65">
        <f t="shared" si="54"/>
        <v>168</v>
      </c>
      <c r="O839" s="64">
        <f t="shared" si="55"/>
        <v>-3.6864791288566262E-2</v>
      </c>
    </row>
    <row r="840" spans="1:15" x14ac:dyDescent="0.35">
      <c r="A840" s="70" t="s">
        <v>9565</v>
      </c>
      <c r="B840" s="70" t="s">
        <v>9520</v>
      </c>
      <c r="C840" t="str">
        <f t="shared" si="52"/>
        <v>5609908900200</v>
      </c>
      <c r="D840" s="69" t="s">
        <v>2068</v>
      </c>
      <c r="E840" s="68">
        <v>75</v>
      </c>
      <c r="F840" s="68">
        <v>310</v>
      </c>
      <c r="G840" s="67">
        <v>0.24193548387096775</v>
      </c>
      <c r="H840" s="66"/>
      <c r="I840" s="56">
        <v>73</v>
      </c>
      <c r="J840" s="53">
        <v>304</v>
      </c>
      <c r="K840" s="55">
        <v>0.24013157894736842</v>
      </c>
      <c r="M840" s="65">
        <f t="shared" si="53"/>
        <v>-2</v>
      </c>
      <c r="N840" s="65">
        <f t="shared" si="54"/>
        <v>-6</v>
      </c>
      <c r="O840" s="64">
        <f t="shared" si="55"/>
        <v>-1.803904923599331E-3</v>
      </c>
    </row>
    <row r="841" spans="1:15" x14ac:dyDescent="0.35">
      <c r="A841" s="70" t="s">
        <v>9564</v>
      </c>
      <c r="B841" s="70" t="s">
        <v>9520</v>
      </c>
      <c r="C841" t="str">
        <f t="shared" si="52"/>
        <v>5609909000200</v>
      </c>
      <c r="D841" s="69" t="s">
        <v>2060</v>
      </c>
      <c r="E841" s="68">
        <v>35</v>
      </c>
      <c r="F841" s="68">
        <v>433</v>
      </c>
      <c r="G841" s="67">
        <v>8.0831408775981523E-2</v>
      </c>
      <c r="H841" s="66"/>
      <c r="I841" s="56">
        <v>26</v>
      </c>
      <c r="J841" s="53">
        <v>425</v>
      </c>
      <c r="K841" s="55">
        <v>6.1176470588235297E-2</v>
      </c>
      <c r="M841" s="65">
        <f t="shared" si="53"/>
        <v>-9</v>
      </c>
      <c r="N841" s="65">
        <f t="shared" si="54"/>
        <v>-8</v>
      </c>
      <c r="O841" s="64">
        <f t="shared" si="55"/>
        <v>-1.9654938187746225E-2</v>
      </c>
    </row>
    <row r="842" spans="1:15" x14ac:dyDescent="0.35">
      <c r="A842" s="70" t="s">
        <v>9563</v>
      </c>
      <c r="B842" s="70" t="s">
        <v>9520</v>
      </c>
      <c r="C842" t="str">
        <f t="shared" si="52"/>
        <v>5609909100200</v>
      </c>
      <c r="D842" s="69" t="s">
        <v>2052</v>
      </c>
      <c r="E842" s="68">
        <v>56</v>
      </c>
      <c r="F842" s="68">
        <v>680</v>
      </c>
      <c r="G842" s="67">
        <v>8.2352941176470587E-2</v>
      </c>
      <c r="H842" s="66"/>
      <c r="I842" s="56">
        <v>50</v>
      </c>
      <c r="J842" s="53">
        <v>667</v>
      </c>
      <c r="K842" s="55">
        <v>7.4962518740629688E-2</v>
      </c>
      <c r="M842" s="65">
        <f t="shared" si="53"/>
        <v>-6</v>
      </c>
      <c r="N842" s="65">
        <f t="shared" si="54"/>
        <v>-13</v>
      </c>
      <c r="O842" s="64">
        <f t="shared" si="55"/>
        <v>-7.3904224358408988E-3</v>
      </c>
    </row>
    <row r="843" spans="1:15" x14ac:dyDescent="0.35">
      <c r="A843" s="70" t="s">
        <v>9562</v>
      </c>
      <c r="B843" s="70" t="s">
        <v>9520</v>
      </c>
      <c r="C843" t="str">
        <f t="shared" si="52"/>
        <v>5609909200200</v>
      </c>
      <c r="D843" s="69" t="s">
        <v>2044</v>
      </c>
      <c r="E843" s="73">
        <v>106</v>
      </c>
      <c r="F843" s="73">
        <v>1882</v>
      </c>
      <c r="G843" s="72">
        <v>5.6323060573857602E-2</v>
      </c>
      <c r="H843" s="71"/>
      <c r="I843" s="56">
        <v>102</v>
      </c>
      <c r="J843" s="53">
        <v>1807</v>
      </c>
      <c r="K843" s="55">
        <v>5.644714997232983E-2</v>
      </c>
      <c r="M843" s="65">
        <f t="shared" si="53"/>
        <v>-4</v>
      </c>
      <c r="N843" s="65">
        <f t="shared" si="54"/>
        <v>-75</v>
      </c>
      <c r="O843" s="64">
        <f t="shared" si="55"/>
        <v>1.2408939847222827E-4</v>
      </c>
    </row>
    <row r="844" spans="1:15" x14ac:dyDescent="0.35">
      <c r="A844" s="70" t="s">
        <v>9561</v>
      </c>
      <c r="B844" s="70" t="s">
        <v>9520</v>
      </c>
      <c r="C844" t="str">
        <f t="shared" si="52"/>
        <v>5609911400200</v>
      </c>
      <c r="D844" s="69" t="s">
        <v>2033</v>
      </c>
      <c r="E844" s="68">
        <v>32</v>
      </c>
      <c r="F844" s="68">
        <v>1216</v>
      </c>
      <c r="G844" s="67">
        <v>2.6315789473684209E-2</v>
      </c>
      <c r="H844" s="66"/>
      <c r="I844" s="56">
        <v>38</v>
      </c>
      <c r="J844" s="53">
        <v>1192</v>
      </c>
      <c r="K844" s="55">
        <v>3.1879194630872486E-2</v>
      </c>
      <c r="M844" s="65">
        <f t="shared" si="53"/>
        <v>6</v>
      </c>
      <c r="N844" s="65">
        <f t="shared" si="54"/>
        <v>-24</v>
      </c>
      <c r="O844" s="64">
        <f t="shared" si="55"/>
        <v>5.5634051571882767E-3</v>
      </c>
    </row>
    <row r="845" spans="1:15" x14ac:dyDescent="0.35">
      <c r="A845" s="70" t="s">
        <v>9560</v>
      </c>
      <c r="B845" s="70" t="s">
        <v>9520</v>
      </c>
      <c r="C845" t="str">
        <f t="shared" si="52"/>
        <v>5609912200200</v>
      </c>
      <c r="D845" s="69" t="s">
        <v>2024</v>
      </c>
      <c r="E845" s="68">
        <v>165</v>
      </c>
      <c r="F845" s="68">
        <v>5328</v>
      </c>
      <c r="G845" s="67">
        <v>3.0968468468468468E-2</v>
      </c>
      <c r="H845" s="66"/>
      <c r="I845" s="56">
        <v>151</v>
      </c>
      <c r="J845" s="53">
        <v>5283</v>
      </c>
      <c r="K845" s="55">
        <v>2.8582244936589059E-2</v>
      </c>
      <c r="M845" s="65">
        <f t="shared" si="53"/>
        <v>-14</v>
      </c>
      <c r="N845" s="65">
        <f t="shared" si="54"/>
        <v>-45</v>
      </c>
      <c r="O845" s="64">
        <f t="shared" si="55"/>
        <v>-2.3862235318794084E-3</v>
      </c>
    </row>
    <row r="846" spans="1:15" x14ac:dyDescent="0.35">
      <c r="A846" s="70" t="s">
        <v>9559</v>
      </c>
      <c r="B846" s="70" t="s">
        <v>9520</v>
      </c>
      <c r="C846" t="str">
        <f t="shared" si="52"/>
        <v>56099157C0400</v>
      </c>
      <c r="D846" s="69" t="s">
        <v>2016</v>
      </c>
      <c r="E846" s="68">
        <v>62</v>
      </c>
      <c r="F846" s="68">
        <v>2319</v>
      </c>
      <c r="G846" s="67">
        <v>2.6735661923242778E-2</v>
      </c>
      <c r="H846" s="66"/>
      <c r="I846" s="56">
        <v>67</v>
      </c>
      <c r="J846" s="53">
        <v>2305</v>
      </c>
      <c r="K846" s="55">
        <v>2.9067245119305855E-2</v>
      </c>
      <c r="M846" s="65">
        <f t="shared" si="53"/>
        <v>5</v>
      </c>
      <c r="N846" s="65">
        <f t="shared" si="54"/>
        <v>-14</v>
      </c>
      <c r="O846" s="64">
        <f t="shared" si="55"/>
        <v>2.3315831960630772E-3</v>
      </c>
    </row>
    <row r="847" spans="1:15" x14ac:dyDescent="0.35">
      <c r="A847" s="70" t="s">
        <v>9558</v>
      </c>
      <c r="B847" s="70" t="s">
        <v>9520</v>
      </c>
      <c r="C847" t="str">
        <f t="shared" si="52"/>
        <v>5609915900200</v>
      </c>
      <c r="D847" s="69" t="s">
        <v>2008</v>
      </c>
      <c r="E847" s="68">
        <v>80</v>
      </c>
      <c r="F847" s="68">
        <v>2013</v>
      </c>
      <c r="G847" s="67">
        <v>3.9741679085941381E-2</v>
      </c>
      <c r="H847" s="66"/>
      <c r="I847" s="56">
        <v>77</v>
      </c>
      <c r="J847" s="53">
        <v>1941</v>
      </c>
      <c r="K847" s="55">
        <v>3.9670273055126222E-2</v>
      </c>
      <c r="M847" s="65">
        <f t="shared" si="53"/>
        <v>-3</v>
      </c>
      <c r="N847" s="65">
        <f t="shared" si="54"/>
        <v>-72</v>
      </c>
      <c r="O847" s="64">
        <f t="shared" si="55"/>
        <v>-7.1406030815159005E-5</v>
      </c>
    </row>
    <row r="848" spans="1:15" x14ac:dyDescent="0.35">
      <c r="A848" s="70" t="s">
        <v>9557</v>
      </c>
      <c r="B848" s="70" t="s">
        <v>9520</v>
      </c>
      <c r="C848" t="str">
        <f t="shared" si="52"/>
        <v>5609916100200</v>
      </c>
      <c r="D848" s="69" t="s">
        <v>2000</v>
      </c>
      <c r="E848" s="68">
        <v>133</v>
      </c>
      <c r="F848" s="68">
        <v>3286</v>
      </c>
      <c r="G848" s="67">
        <v>4.0474741326841146E-2</v>
      </c>
      <c r="H848" s="66"/>
      <c r="I848" s="56">
        <v>125</v>
      </c>
      <c r="J848" s="53">
        <v>3222</v>
      </c>
      <c r="K848" s="55">
        <v>3.8795779019242707E-2</v>
      </c>
      <c r="M848" s="65">
        <f t="shared" si="53"/>
        <v>-8</v>
      </c>
      <c r="N848" s="65">
        <f t="shared" si="54"/>
        <v>-64</v>
      </c>
      <c r="O848" s="64">
        <f t="shared" si="55"/>
        <v>-1.6789623075984389E-3</v>
      </c>
    </row>
    <row r="849" spans="1:15" x14ac:dyDescent="0.35">
      <c r="A849" s="70" t="s">
        <v>9556</v>
      </c>
      <c r="B849" s="70" t="s">
        <v>9520</v>
      </c>
      <c r="C849" t="str">
        <f t="shared" si="52"/>
        <v>56099200U2600</v>
      </c>
      <c r="D849" s="69" t="s">
        <v>1989</v>
      </c>
      <c r="E849" s="68">
        <v>73</v>
      </c>
      <c r="F849" s="68">
        <v>1174</v>
      </c>
      <c r="G849" s="67">
        <v>6.2180579216354344E-2</v>
      </c>
      <c r="H849" s="66"/>
      <c r="I849" s="56">
        <v>72</v>
      </c>
      <c r="J849" s="53">
        <v>1151</v>
      </c>
      <c r="K849" s="55">
        <v>6.2554300608166816E-2</v>
      </c>
      <c r="M849" s="65">
        <f t="shared" si="53"/>
        <v>-1</v>
      </c>
      <c r="N849" s="65">
        <f t="shared" si="54"/>
        <v>-23</v>
      </c>
      <c r="O849" s="64">
        <f t="shared" si="55"/>
        <v>3.7372139181247183E-4</v>
      </c>
    </row>
    <row r="850" spans="1:15" x14ac:dyDescent="0.35">
      <c r="A850" s="70" t="s">
        <v>9555</v>
      </c>
      <c r="B850" s="70" t="s">
        <v>9520</v>
      </c>
      <c r="C850" t="str">
        <f t="shared" si="52"/>
        <v>56099201U2600</v>
      </c>
      <c r="D850" s="69" t="s">
        <v>1978</v>
      </c>
      <c r="E850" s="68">
        <v>845</v>
      </c>
      <c r="F850" s="68">
        <v>5477</v>
      </c>
      <c r="G850" s="67">
        <v>0.15428154098959285</v>
      </c>
      <c r="H850" s="66"/>
      <c r="I850" s="56">
        <v>816</v>
      </c>
      <c r="J850" s="53">
        <v>5363</v>
      </c>
      <c r="K850" s="55">
        <v>0.15215364534775314</v>
      </c>
      <c r="M850" s="65">
        <f t="shared" si="53"/>
        <v>-29</v>
      </c>
      <c r="N850" s="65">
        <f t="shared" si="54"/>
        <v>-114</v>
      </c>
      <c r="O850" s="64">
        <f t="shared" si="55"/>
        <v>-2.127895641839711E-3</v>
      </c>
    </row>
    <row r="851" spans="1:15" x14ac:dyDescent="0.35">
      <c r="A851" s="70" t="s">
        <v>9554</v>
      </c>
      <c r="B851" s="70" t="s">
        <v>9520</v>
      </c>
      <c r="C851" t="str">
        <f t="shared" si="52"/>
        <v>5609920202200</v>
      </c>
      <c r="D851" s="69" t="s">
        <v>1967</v>
      </c>
      <c r="E851" s="68">
        <v>1465</v>
      </c>
      <c r="F851" s="68">
        <v>27878</v>
      </c>
      <c r="G851" s="67">
        <v>5.2550398163426361E-2</v>
      </c>
      <c r="H851" s="66"/>
      <c r="I851" s="56">
        <v>1400</v>
      </c>
      <c r="J851" s="53">
        <v>27449</v>
      </c>
      <c r="K851" s="55">
        <v>5.1003679551167622E-2</v>
      </c>
      <c r="M851" s="65">
        <f t="shared" si="53"/>
        <v>-65</v>
      </c>
      <c r="N851" s="65">
        <f t="shared" si="54"/>
        <v>-429</v>
      </c>
      <c r="O851" s="64">
        <f t="shared" si="55"/>
        <v>-1.5467186122587392E-3</v>
      </c>
    </row>
    <row r="852" spans="1:15" x14ac:dyDescent="0.35">
      <c r="A852" s="70" t="s">
        <v>9553</v>
      </c>
      <c r="B852" s="70" t="s">
        <v>9520</v>
      </c>
      <c r="C852" t="str">
        <f t="shared" si="52"/>
        <v>5609920300400</v>
      </c>
      <c r="D852" s="69" t="s">
        <v>1954</v>
      </c>
      <c r="E852" s="68">
        <v>48</v>
      </c>
      <c r="F852" s="68">
        <v>427</v>
      </c>
      <c r="G852" s="67">
        <v>0.11241217798594848</v>
      </c>
      <c r="H852" s="66"/>
      <c r="I852" s="56">
        <v>33</v>
      </c>
      <c r="J852" s="53">
        <v>419</v>
      </c>
      <c r="K852" s="55">
        <v>7.8758949880668255E-2</v>
      </c>
      <c r="M852" s="65">
        <f t="shared" si="53"/>
        <v>-15</v>
      </c>
      <c r="N852" s="65">
        <f t="shared" si="54"/>
        <v>-8</v>
      </c>
      <c r="O852" s="64">
        <f t="shared" si="55"/>
        <v>-3.3653228105280222E-2</v>
      </c>
    </row>
    <row r="853" spans="1:15" x14ac:dyDescent="0.35">
      <c r="A853" s="70" t="s">
        <v>9552</v>
      </c>
      <c r="B853" s="70" t="s">
        <v>9520</v>
      </c>
      <c r="C853" t="str">
        <f t="shared" si="52"/>
        <v>5609920401700</v>
      </c>
      <c r="D853" s="69" t="s">
        <v>1944</v>
      </c>
      <c r="E853" s="68">
        <v>877</v>
      </c>
      <c r="F853" s="68">
        <v>6184</v>
      </c>
      <c r="G853" s="67">
        <v>0.14181759379042691</v>
      </c>
      <c r="H853" s="66"/>
      <c r="I853" s="56">
        <v>803</v>
      </c>
      <c r="J853" s="53">
        <v>6129</v>
      </c>
      <c r="K853" s="55">
        <v>0.13101647903410019</v>
      </c>
      <c r="M853" s="65">
        <f t="shared" si="53"/>
        <v>-74</v>
      </c>
      <c r="N853" s="65">
        <f t="shared" si="54"/>
        <v>-55</v>
      </c>
      <c r="O853" s="64">
        <f t="shared" si="55"/>
        <v>-1.0801114756326724E-2</v>
      </c>
    </row>
    <row r="854" spans="1:15" x14ac:dyDescent="0.35">
      <c r="A854" s="70" t="s">
        <v>9551</v>
      </c>
      <c r="B854" s="70" t="s">
        <v>9520</v>
      </c>
      <c r="C854" t="str">
        <f t="shared" si="52"/>
        <v>5609920501700</v>
      </c>
      <c r="D854" s="69" t="s">
        <v>1934</v>
      </c>
      <c r="E854" s="68">
        <v>235</v>
      </c>
      <c r="F854" s="68">
        <v>3872</v>
      </c>
      <c r="G854" s="67">
        <v>6.0692148760330578E-2</v>
      </c>
      <c r="H854" s="66"/>
      <c r="I854" s="56">
        <v>223</v>
      </c>
      <c r="J854" s="53">
        <v>3827</v>
      </c>
      <c r="K854" s="55">
        <v>5.8270185523909064E-2</v>
      </c>
      <c r="M854" s="65">
        <f t="shared" si="53"/>
        <v>-12</v>
      </c>
      <c r="N854" s="65">
        <f t="shared" si="54"/>
        <v>-45</v>
      </c>
      <c r="O854" s="64">
        <f t="shared" si="55"/>
        <v>-2.4219632364215135E-3</v>
      </c>
    </row>
    <row r="855" spans="1:15" x14ac:dyDescent="0.35">
      <c r="A855" s="70" t="s">
        <v>9550</v>
      </c>
      <c r="B855" s="70" t="s">
        <v>9520</v>
      </c>
      <c r="C855" t="str">
        <f t="shared" si="52"/>
        <v>56099207U2600</v>
      </c>
      <c r="D855" s="69" t="s">
        <v>1924</v>
      </c>
      <c r="E855" s="68">
        <v>103</v>
      </c>
      <c r="F855" s="68">
        <v>1977</v>
      </c>
      <c r="G855" s="67">
        <v>5.2099140111279717E-2</v>
      </c>
      <c r="H855" s="66"/>
      <c r="I855" s="56">
        <v>92</v>
      </c>
      <c r="J855" s="53">
        <v>1939</v>
      </c>
      <c r="K855" s="55">
        <v>4.7447137699845279E-2</v>
      </c>
      <c r="M855" s="65">
        <f t="shared" si="53"/>
        <v>-11</v>
      </c>
      <c r="N855" s="65">
        <f t="shared" si="54"/>
        <v>-38</v>
      </c>
      <c r="O855" s="64">
        <f t="shared" si="55"/>
        <v>-4.6520024114344374E-3</v>
      </c>
    </row>
    <row r="856" spans="1:15" x14ac:dyDescent="0.35">
      <c r="A856" s="70" t="s">
        <v>9549</v>
      </c>
      <c r="B856" s="70" t="s">
        <v>9520</v>
      </c>
      <c r="C856" t="str">
        <f t="shared" si="52"/>
        <v>56099209U2600</v>
      </c>
      <c r="D856" s="69" t="s">
        <v>1913</v>
      </c>
      <c r="E856" s="73">
        <v>186</v>
      </c>
      <c r="F856" s="73">
        <v>1382</v>
      </c>
      <c r="G856" s="72">
        <v>0.1345875542691751</v>
      </c>
      <c r="H856" s="71"/>
      <c r="I856" s="56">
        <v>177</v>
      </c>
      <c r="J856" s="53">
        <v>1355</v>
      </c>
      <c r="K856" s="55">
        <v>0.13062730627306274</v>
      </c>
      <c r="M856" s="65">
        <f t="shared" si="53"/>
        <v>-9</v>
      </c>
      <c r="N856" s="65">
        <f t="shared" si="54"/>
        <v>-27</v>
      </c>
      <c r="O856" s="64">
        <f t="shared" si="55"/>
        <v>-3.9602479961123593E-3</v>
      </c>
    </row>
    <row r="857" spans="1:15" x14ac:dyDescent="0.35">
      <c r="A857" s="70" t="s">
        <v>9548</v>
      </c>
      <c r="B857" s="70" t="s">
        <v>9520</v>
      </c>
      <c r="C857" t="str">
        <f t="shared" si="52"/>
        <v>5609921001600</v>
      </c>
      <c r="D857" s="69" t="s">
        <v>1902</v>
      </c>
      <c r="E857" s="68">
        <v>183</v>
      </c>
      <c r="F857" s="68">
        <v>6917</v>
      </c>
      <c r="G857" s="67">
        <v>2.645655631053925E-2</v>
      </c>
      <c r="H857" s="66"/>
      <c r="I857" s="56">
        <v>175</v>
      </c>
      <c r="J857" s="53">
        <v>6805</v>
      </c>
      <c r="K857" s="55">
        <v>2.5716385011021307E-2</v>
      </c>
      <c r="M857" s="65">
        <f t="shared" si="53"/>
        <v>-8</v>
      </c>
      <c r="N857" s="65">
        <f t="shared" si="54"/>
        <v>-112</v>
      </c>
      <c r="O857" s="64">
        <f t="shared" si="55"/>
        <v>-7.4017129951794297E-4</v>
      </c>
    </row>
    <row r="858" spans="1:15" x14ac:dyDescent="0.35">
      <c r="A858" s="70" t="s">
        <v>9547</v>
      </c>
      <c r="B858" s="70" t="s">
        <v>9520</v>
      </c>
      <c r="C858" t="str">
        <f t="shared" si="52"/>
        <v>56099255U2600</v>
      </c>
      <c r="D858" s="69" t="s">
        <v>1889</v>
      </c>
      <c r="E858" s="68">
        <v>129</v>
      </c>
      <c r="F858" s="68">
        <v>1586</v>
      </c>
      <c r="G858" s="67">
        <v>8.1336696090794455E-2</v>
      </c>
      <c r="H858" s="66"/>
      <c r="I858" s="56">
        <v>135</v>
      </c>
      <c r="J858" s="53">
        <v>1557</v>
      </c>
      <c r="K858" s="55">
        <v>8.6705202312138727E-2</v>
      </c>
      <c r="M858" s="65">
        <f t="shared" si="53"/>
        <v>6</v>
      </c>
      <c r="N858" s="65">
        <f t="shared" si="54"/>
        <v>-29</v>
      </c>
      <c r="O858" s="64">
        <f t="shared" si="55"/>
        <v>5.3685062213442714E-3</v>
      </c>
    </row>
    <row r="859" spans="1:15" x14ac:dyDescent="0.35">
      <c r="A859" s="70" t="s">
        <v>9546</v>
      </c>
      <c r="B859" s="70" t="s">
        <v>9520</v>
      </c>
      <c r="C859" t="str">
        <f t="shared" si="52"/>
        <v>56099365U2600</v>
      </c>
      <c r="D859" s="69" t="s">
        <v>1877</v>
      </c>
      <c r="E859" s="68">
        <v>1931</v>
      </c>
      <c r="F859" s="68">
        <v>17428</v>
      </c>
      <c r="G859" s="67">
        <v>0.11079871471195776</v>
      </c>
      <c r="H859" s="66"/>
      <c r="I859" s="56">
        <v>1820</v>
      </c>
      <c r="J859" s="53">
        <v>16893</v>
      </c>
      <c r="K859" s="55">
        <v>0.1077369324572308</v>
      </c>
      <c r="M859" s="65">
        <f t="shared" si="53"/>
        <v>-111</v>
      </c>
      <c r="N859" s="65">
        <f t="shared" si="54"/>
        <v>-535</v>
      </c>
      <c r="O859" s="64">
        <f t="shared" si="55"/>
        <v>-3.0617822547269608E-3</v>
      </c>
    </row>
    <row r="860" spans="1:15" x14ac:dyDescent="0.35">
      <c r="D860" s="63" t="s">
        <v>9545</v>
      </c>
      <c r="E860" s="60">
        <f>SUM(E9:E859)</f>
        <v>322146</v>
      </c>
      <c r="F860" s="60">
        <f>SUM(F9:F859)</f>
        <v>2095730</v>
      </c>
      <c r="G860" s="62">
        <f>+E860/F860</f>
        <v>0.15371541181354467</v>
      </c>
      <c r="H860" s="61"/>
      <c r="I860" s="60">
        <f>SUM(I9:I859)</f>
        <v>295428</v>
      </c>
      <c r="J860" s="60">
        <f>SUM(J9:J859)</f>
        <v>2066233</v>
      </c>
      <c r="K860" s="59">
        <f>+I860/J860</f>
        <v>0.14297903479423665</v>
      </c>
      <c r="M860" s="58">
        <f>+I860-E860</f>
        <v>-26718</v>
      </c>
      <c r="N860" s="58">
        <f>+J860-F860</f>
        <v>-29497</v>
      </c>
      <c r="O860" s="57">
        <f>+K860-G860</f>
        <v>-1.0736377019308019E-2</v>
      </c>
    </row>
    <row r="861" spans="1:15" x14ac:dyDescent="0.35">
      <c r="I861" s="56"/>
      <c r="J861" s="55"/>
    </row>
    <row r="862" spans="1:15" x14ac:dyDescent="0.35">
      <c r="J862" s="55"/>
    </row>
    <row r="863" spans="1:15" x14ac:dyDescent="0.35">
      <c r="J863" s="55"/>
    </row>
    <row r="864" spans="1:15" x14ac:dyDescent="0.35">
      <c r="J864" s="55"/>
    </row>
    <row r="865" spans="10:10" x14ac:dyDescent="0.35">
      <c r="J865" s="55"/>
    </row>
    <row r="866" spans="10:10" x14ac:dyDescent="0.35">
      <c r="J866" s="55"/>
    </row>
    <row r="867" spans="10:10" x14ac:dyDescent="0.35">
      <c r="J867" s="55"/>
    </row>
    <row r="868" spans="10:10" x14ac:dyDescent="0.35">
      <c r="J868" s="55"/>
    </row>
    <row r="869" spans="10:10" x14ac:dyDescent="0.35">
      <c r="J869" s="55"/>
    </row>
    <row r="870" spans="10:10" x14ac:dyDescent="0.35">
      <c r="J870" s="55"/>
    </row>
  </sheetData>
  <mergeCells count="6">
    <mergeCell ref="E5:G5"/>
    <mergeCell ref="I5:K5"/>
    <mergeCell ref="M5:O5"/>
    <mergeCell ref="E6:G6"/>
    <mergeCell ref="I6:K6"/>
    <mergeCell ref="M6:O6"/>
  </mergeCells>
  <pageMargins left="0.2" right="0.2" top="0.5" bottom="0.5" header="0.3" footer="0.3"/>
  <pageSetup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db8c4-56ab-4882-a5d0-0fe8165c6658">
      <Value>14</Value>
      <Value>10</Value>
    </TaxCatchAll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0B8A2234-2B41-4F55-B1C1-1632CC4F8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076289-56DB-498E-96DA-FDABAC0DB1F1}">
  <ds:schemaRefs>
    <ds:schemaRef ds:uri="4d435f69-8686-490b-bd6d-b153bf22ab50"/>
    <ds:schemaRef ds:uri="http://purl.org/dc/dcmitype/"/>
    <ds:schemaRef ds:uri="http://purl.org/dc/terms/"/>
    <ds:schemaRef ds:uri="d21dc803-237d-4c68-8692-8d731fd29118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6ce3111e-7420-4802-b50a-75d4e9a0b980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5FA7467-7E38-4228-9852-2BB214E6A736}"/>
</file>

<file path=customXml/itemProps4.xml><?xml version="1.0" encoding="utf-8"?>
<ds:datastoreItem xmlns:ds="http://schemas.openxmlformats.org/officeDocument/2006/customXml" ds:itemID="{5DC4D48B-69BE-4B39-82EF-3E9D16106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High-Need LEAs</vt:lpstr>
      <vt:lpstr>Highest-Poverty LEAs</vt:lpstr>
      <vt:lpstr>NCES LEA District ID</vt:lpstr>
      <vt:lpstr>Enrollment FY18-20</vt:lpstr>
      <vt:lpstr>SAIPE FY22</vt:lpstr>
      <vt:lpstr>'SAIPE FY22'!Print_Titles</vt:lpstr>
      <vt:lpstr>PublicData</vt:lpstr>
      <vt:lpstr>PublicHeader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PICKENS LETICIA</dc:creator>
  <cp:lastModifiedBy>Inayat, Sadia</cp:lastModifiedBy>
  <cp:lastPrinted>2021-07-27T15:08:43Z</cp:lastPrinted>
  <dcterms:created xsi:type="dcterms:W3CDTF">2018-08-06T15:51:28Z</dcterms:created>
  <dcterms:modified xsi:type="dcterms:W3CDTF">2021-08-03T11:17:37Z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TaxKeyword">
    <vt:lpwstr/>
  </property>
  <property fmtid="{D5CDD505-2E9C-101B-9397-08002B2CF9AE}" pid="4" name="Order">
    <vt:r8>402200</vt:r8>
  </property>
  <property fmtid="{D5CDD505-2E9C-101B-9397-08002B2CF9AE}" pid="5" name="SharedWithUser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Secondary Subject">
    <vt:lpwstr/>
  </property>
  <property fmtid="{D5CDD505-2E9C-101B-9397-08002B2CF9AE}" pid="11" name="Catagory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  <property fmtid="{D5CDD505-2E9C-101B-9397-08002B2CF9AE}" pid="16" name="Document Type">
    <vt:lpwstr/>
  </property>
</Properties>
</file>