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Sadia.Inayat\Desktop\IA\ESSER_Batch_Three_Unredacted\"/>
    </mc:Choice>
  </mc:AlternateContent>
  <xr:revisionPtr revIDLastSave="0" documentId="8_{86B8A81C-5177-4270-8237-DB57DE555199}" xr6:coauthVersionLast="45" xr6:coauthVersionMax="45" xr10:uidLastSave="{00000000-0000-0000-0000-000000000000}"/>
  <bookViews>
    <workbookView xWindow="-110" yWindow="-110" windowWidth="19420" windowHeight="10420" tabRatio="710" xr2:uid="{00000000-000D-0000-FFFF-FFFF00000000}"/>
  </bookViews>
  <sheets>
    <sheet name="1. Budget Narrative" sheetId="1" r:id="rId1"/>
    <sheet name="2. Job Descriptions " sheetId="4" r:id="rId2"/>
    <sheet name="3. Full-time Fringe Benefits" sheetId="3" r:id="rId3"/>
    <sheet name="4. Part-time Fringe Benefits " sheetId="2" r:id="rId4"/>
  </sheets>
  <definedNames>
    <definedName name="_xlnm._FilterDatabase" localSheetId="0" hidden="1">'1. Budget Narrative'!$B$7:$D$16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 l="1"/>
  <c r="B5" i="3" l="1"/>
  <c r="B7" i="3" s="1"/>
  <c r="G5" i="3"/>
  <c r="F4" i="3"/>
  <c r="F3" i="3"/>
  <c r="F5" i="3" s="1"/>
  <c r="E4" i="3"/>
  <c r="E3" i="3"/>
  <c r="E5" i="3" s="1"/>
  <c r="D4" i="3"/>
  <c r="C4" i="3"/>
  <c r="D5" i="3"/>
  <c r="C3" i="3"/>
  <c r="C5" i="3" s="1"/>
  <c r="H4" i="3" l="1"/>
  <c r="H3" i="3"/>
  <c r="H5" i="3" s="1"/>
  <c r="B8" i="3" l="1"/>
  <c r="B9" i="3" s="1"/>
  <c r="I8" i="2" l="1"/>
  <c r="H8" i="2"/>
  <c r="G8" i="2"/>
  <c r="D8" i="2"/>
  <c r="I7" i="2"/>
  <c r="H7" i="2"/>
  <c r="G7" i="2"/>
  <c r="D7" i="2"/>
  <c r="I6" i="2"/>
  <c r="H6" i="2"/>
  <c r="G6" i="2"/>
  <c r="D6" i="2"/>
  <c r="I5" i="2"/>
  <c r="H5" i="2"/>
  <c r="G5" i="2"/>
  <c r="D5" i="2"/>
  <c r="I4" i="2"/>
  <c r="H4" i="2"/>
  <c r="G4" i="2"/>
  <c r="D4" i="2"/>
  <c r="I3" i="2"/>
  <c r="I9" i="2" s="1"/>
  <c r="H3" i="2"/>
  <c r="H9" i="2" s="1"/>
  <c r="G3" i="2"/>
  <c r="E3" i="2"/>
  <c r="D3" i="2"/>
  <c r="E8" i="2" l="1"/>
  <c r="J8" i="2" s="1"/>
  <c r="F8" i="2"/>
  <c r="D9" i="2"/>
  <c r="D11" i="2" s="1"/>
  <c r="J6" i="2"/>
  <c r="F5" i="2"/>
  <c r="J7" i="2"/>
  <c r="F4" i="2"/>
  <c r="G9" i="2"/>
  <c r="E7" i="2"/>
  <c r="F7" i="2"/>
  <c r="E5" i="2"/>
  <c r="J5" i="2" s="1"/>
  <c r="E4" i="2"/>
  <c r="J4" i="2" s="1"/>
  <c r="F3" i="2"/>
  <c r="E6" i="2"/>
  <c r="F6" i="2"/>
  <c r="C16" i="1"/>
  <c r="E9" i="2" l="1"/>
  <c r="J3" i="2"/>
  <c r="J9" i="2" s="1"/>
  <c r="D12" i="2" s="1"/>
  <c r="D13" i="2" s="1"/>
  <c r="F9" i="2"/>
</calcChain>
</file>

<file path=xl/sharedStrings.xml><?xml version="1.0" encoding="utf-8"?>
<sst xmlns="http://schemas.openxmlformats.org/spreadsheetml/2006/main" count="96" uniqueCount="68">
  <si>
    <t>Justification</t>
  </si>
  <si>
    <t>TOTAL</t>
  </si>
  <si>
    <t>GOVERNMENT OF PUERTO RICO</t>
  </si>
  <si>
    <t>DEPARTMENT OF EDUCATION</t>
  </si>
  <si>
    <t>Budget Categories</t>
  </si>
  <si>
    <t>Equipment</t>
  </si>
  <si>
    <t>Supplies</t>
  </si>
  <si>
    <t>Contractual</t>
  </si>
  <si>
    <t>Other</t>
  </si>
  <si>
    <t xml:space="preserve"> Personnel 100%</t>
  </si>
  <si>
    <t xml:space="preserve"> Personnel (Other employees)</t>
  </si>
  <si>
    <t>Fringe Benefits (100%personnel)</t>
  </si>
  <si>
    <t>Fringe Benefits (Other personnel)</t>
  </si>
  <si>
    <t xml:space="preserve">The budgeted amount under this category is to purchase office materials ($2,000) and inks for the multifunctional printer ($2,000). </t>
  </si>
  <si>
    <t xml:space="preserve">With this budget PRDE will acquire two laptops ($4,000) and a multifunctional printer ($499.00) for the ESSER program. This equipment is necessary to carry out administrative tasks to manage appropriately the grant. </t>
  </si>
  <si>
    <t xml:space="preserve">Contracts that will paid for the following services to be provided only for the ESSER grant: Consultants ($300,000), Supervision and Monitoring of ESSER implementation ($500,000) and Legal Advisors ($70,000). </t>
  </si>
  <si>
    <t xml:space="preserve">Funds that are pending to be assigned. </t>
  </si>
  <si>
    <t>Project Year 1 Description of the Activity</t>
  </si>
  <si>
    <t>Position</t>
  </si>
  <si>
    <t>% Effort (estimated)</t>
  </si>
  <si>
    <t>Montly Salary</t>
  </si>
  <si>
    <t>Per hour salary without Fringe Benefits</t>
  </si>
  <si>
    <t>State Insurance Fund</t>
  </si>
  <si>
    <t>SS</t>
  </si>
  <si>
    <t>Christmas Bonus</t>
  </si>
  <si>
    <t>Unemployment</t>
  </si>
  <si>
    <t>Health Insurance</t>
  </si>
  <si>
    <t>Total</t>
  </si>
  <si>
    <t>Coordinator</t>
  </si>
  <si>
    <t>Program Officer</t>
  </si>
  <si>
    <t>Compliance Lead</t>
  </si>
  <si>
    <t>Fiscal Officer</t>
  </si>
  <si>
    <t>Administrative Assistant III</t>
  </si>
  <si>
    <t>Administrative Assistant II</t>
  </si>
  <si>
    <t>Annual Salaries</t>
  </si>
  <si>
    <t>Annual Fringe Benefits</t>
  </si>
  <si>
    <t>Amount Budgeted</t>
  </si>
  <si>
    <t xml:space="preserve">PRDE will pay for the fringe benefits that these positions are entitled to, in order to comply with state and federal regulations. The personnel that will work directly with the grant are either permanent employees or transitory positions. </t>
  </si>
  <si>
    <t xml:space="preserve">ED 524 Section C Budget Narrative- Elementary and Secondary Schools Emergency Relief Funds - Initial 60-day Report of the SEA Administrative Set Aside Budget </t>
  </si>
  <si>
    <t>Grant Award Number: S425D200029</t>
  </si>
  <si>
    <t>Name</t>
  </si>
  <si>
    <t>Responsibilities</t>
  </si>
  <si>
    <t>Jorge Alicea</t>
  </si>
  <si>
    <t xml:space="preserve">Lead of the Office of Disaster Recovery and Special Programs ascribed to Federal Affairs. He will be responsible of all administrative tasks, of the review of applications, approvals, certifying the availability of funds, making sure that requisitions are being processed and of the distribution of tasks among the personnel of the office. </t>
  </si>
  <si>
    <t>Edgar Delgado</t>
  </si>
  <si>
    <t xml:space="preserve">As a program officer he is mainly providing assistance to the different initiatives and follow up. He will also review documents, work plans, petitions and other similar documents. </t>
  </si>
  <si>
    <t>Leonardo Torres</t>
  </si>
  <si>
    <t xml:space="preserve">He is the lead of the monitoring efforts and is in charge of program compliance with applicable rules, regulations and requirements. </t>
  </si>
  <si>
    <t>Héctor Díaz</t>
  </si>
  <si>
    <t xml:space="preserve">As a fiscal officer he is the in charge of preparing budgets, invoice interventions, requisitions review, transfer of funds and all other financial transactions.  </t>
  </si>
  <si>
    <t>Ana López</t>
  </si>
  <si>
    <t xml:space="preserve">She is in charge of the follow up of the different initiatives, gathering and review of required documents and the provision of technical assistance when it is requested by the leads of the initiatives.  In addition, she works with the preparation of reports and the appropriate management of the program documentation.  </t>
  </si>
  <si>
    <t>Rafael Vargas</t>
  </si>
  <si>
    <t xml:space="preserve">He provides assistance to Mrs. López in all administrative tasks and the preparation of reports. Supports the appropriate management of the program documentation and communications.  </t>
  </si>
  <si>
    <t>Vacant</t>
  </si>
  <si>
    <t xml:space="preserve">They will provide support to the program personnel, follow up to the leads of the initiatives and the reporting they must comply with, and assistance during the overall implementation of the projected activities of all initiatives.  </t>
  </si>
  <si>
    <t xml:space="preserve">PRDE needs to provide the personnel with the equipment needed to fully complete the tasks assigned and to agile transactions and procedures. </t>
  </si>
  <si>
    <t xml:space="preserve">PRDE needs to provide the personnel with the office supplies needed to fully complete the tasks assigned and to agile transactions and procedures. </t>
  </si>
  <si>
    <t xml:space="preserve">To hire two administrative assistants (transitory positions) that will be working full time directly with the ESSER grant. They will provide support to the program personnel, follow up to the leads of the initiatives and the reporting they must comply with, and assistance during the overall implementation of the projected activities of all initiatives.  </t>
  </si>
  <si>
    <t>Part-time Employees Fringe Benefits Calculations (other personnel)</t>
  </si>
  <si>
    <t>Personnel Job Descriptions and Percentage of Effort to be Dedicated to the ESSER Program</t>
  </si>
  <si>
    <t>Full-time Employees Fringe Benefits Calculations</t>
  </si>
  <si>
    <t xml:space="preserve">Percentage of time of employees that will be performing direct administrative activities part time for the ESSER grant. The staff is composed by: a coordinator, program officer, compliance lead, fiscal officer and two administrative assistants. These resources are assigned to the office that manages emergency grants, so they mainly work with the Restart program. From July on, they have been and will continue to work for the ESSER grant. </t>
  </si>
  <si>
    <t xml:space="preserve">As part of PRDE's duties, the program needs the professional services of consultants and legal advisors to support the PRDE personnel in order to fully implement program activities in compliance with applicable regulations. Additionally, PRDE will count on experts to manage the proper supervision and monitoring of the ESSER expenditures. </t>
  </si>
  <si>
    <r>
      <t xml:space="preserve">This budget is to cover the fringe benefits for the personnel that will work 100% for the ESSER grant. </t>
    </r>
    <r>
      <rPr>
        <b/>
        <sz val="11"/>
        <color theme="1"/>
        <rFont val="Times New Roman"/>
        <family val="1"/>
      </rPr>
      <t xml:space="preserve">Please refer to sheet 3: Full-time Fringe Benefits to see the breakdown of the calculations to add up to the amount for this activity. </t>
    </r>
  </si>
  <si>
    <r>
      <t xml:space="preserve">The PRDE Disaster Recovery and Special Programs office was created to administer emergency grants such as ESSER. The personnel that is ascribed to this office and/or that will be hire  are going to work  directly managing the grant, to advance its purposes. They will provide support to the program personnel, follow up to the leads of the initiatives and help with the reporting requirements that PRDE must comply with, among other tasks.  Additionally, they will offer assistance during the overall implementation of the projected activities of all initiatives. </t>
    </r>
    <r>
      <rPr>
        <b/>
        <sz val="11"/>
        <color theme="1"/>
        <rFont val="Times New Roman"/>
        <family val="1"/>
      </rPr>
      <t xml:space="preserve">Please see sheet 2 for additional job descriptions per position. </t>
    </r>
  </si>
  <si>
    <r>
      <t xml:space="preserve">This amount corresponds to the percentage of the fringe benefits for the other employees that will be working part time for the ESSER grant. </t>
    </r>
    <r>
      <rPr>
        <b/>
        <sz val="11"/>
        <color theme="1"/>
        <rFont val="Times New Roman"/>
        <family val="1"/>
      </rPr>
      <t xml:space="preserve">Please refer to sheet 4: Part-time Fringe Benefits to see the breakdown of the calculations to add up to the amount for this activity. </t>
    </r>
  </si>
  <si>
    <t xml:space="preserve">The percentage of effort of this staff will be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</si>
</sst>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u/>
      <sz val="11"/>
      <color theme="1"/>
      <name val="Times New Roman"/>
      <family val="1"/>
    </font>
    <font>
      <b/>
      <sz val="11"/>
      <color theme="0"/>
      <name val="Times New Roman"/>
      <family val="1"/>
    </font>
    <font>
      <sz val="11"/>
      <color theme="0"/>
      <name val="Times New Roman"/>
      <family val="1"/>
    </font>
  </fonts>
  <fills count="3">
    <fill>
      <patternFill patternType="none"/>
    </fill>
    <fill>
      <patternFill patternType="gray125"/>
    </fill>
    <fill>
      <patternFill patternType="solid">
        <fgColor rgb="FF108A8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8" fontId="3" fillId="0" borderId="1" xfId="0" applyNumberFormat="1" applyFont="1" applyFill="1" applyBorder="1" applyAlignment="1">
      <alignment horizontal="right" vertical="center" wrapText="1"/>
    </xf>
    <xf numFmtId="0" fontId="3" fillId="0" borderId="0" xfId="0" applyFont="1"/>
    <xf numFmtId="8" fontId="3" fillId="0" borderId="0" xfId="0" applyNumberFormat="1" applyFont="1" applyAlignment="1">
      <alignment wrapText="1"/>
    </xf>
    <xf numFmtId="0" fontId="3" fillId="0" borderId="1" xfId="0" applyFont="1" applyBorder="1" applyAlignment="1">
      <alignment horizontal="center" vertical="center" wrapText="1"/>
    </xf>
    <xf numFmtId="8" fontId="3" fillId="0" borderId="1" xfId="0" applyNumberFormat="1" applyFont="1" applyFill="1" applyBorder="1" applyAlignment="1">
      <alignment horizontal="right" wrapText="1"/>
    </xf>
    <xf numFmtId="0" fontId="3" fillId="0" borderId="1" xfId="0" applyFont="1" applyBorder="1" applyAlignment="1">
      <alignment vertical="center" wrapText="1"/>
    </xf>
    <xf numFmtId="0" fontId="2" fillId="0" borderId="1" xfId="0" applyFont="1" applyBorder="1" applyAlignment="1">
      <alignment horizontal="left" vertical="center" wrapText="1" indent="1"/>
    </xf>
    <xf numFmtId="8" fontId="2" fillId="0" borderId="1" xfId="0" applyNumberFormat="1" applyFont="1" applyBorder="1" applyAlignment="1">
      <alignment horizontal="right" vertical="center" wrapText="1"/>
    </xf>
    <xf numFmtId="0" fontId="3" fillId="0" borderId="0" xfId="0" applyFont="1" applyAlignment="1">
      <alignment vertical="center" wrapText="1"/>
    </xf>
    <xf numFmtId="0" fontId="2" fillId="2" borderId="1" xfId="0" applyFont="1" applyFill="1" applyBorder="1" applyAlignment="1">
      <alignment horizontal="center" vertical="center" wrapText="1"/>
    </xf>
    <xf numFmtId="0" fontId="3" fillId="0" borderId="0" xfId="0" applyFont="1" applyAlignment="1">
      <alignment horizontal="left" vertical="center"/>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3" fillId="0" borderId="0" xfId="0" applyFont="1" applyAlignment="1">
      <alignment horizontal="center" vertical="center"/>
    </xf>
    <xf numFmtId="44" fontId="5" fillId="2" borderId="1" xfId="1" applyFont="1" applyFill="1" applyBorder="1" applyAlignment="1">
      <alignment horizontal="center" vertical="center" wrapText="1"/>
    </xf>
    <xf numFmtId="44" fontId="3" fillId="0" borderId="1" xfId="1" applyFont="1" applyBorder="1" applyAlignment="1">
      <alignment vertical="center" wrapText="1"/>
    </xf>
    <xf numFmtId="44" fontId="2" fillId="0" borderId="1" xfId="1" applyFont="1" applyBorder="1" applyAlignment="1">
      <alignment vertical="center" wrapText="1"/>
    </xf>
    <xf numFmtId="44" fontId="3" fillId="0" borderId="0" xfId="1" applyFont="1" applyAlignment="1">
      <alignment vertical="center" wrapText="1"/>
    </xf>
    <xf numFmtId="44" fontId="3" fillId="0" borderId="0" xfId="0" applyNumberFormat="1" applyFont="1"/>
    <xf numFmtId="44" fontId="3" fillId="0" borderId="3" xfId="1" applyFont="1" applyBorder="1" applyAlignment="1">
      <alignment vertical="center" wrapText="1"/>
    </xf>
    <xf numFmtId="44" fontId="2" fillId="0" borderId="0" xfId="1" applyFont="1" applyAlignment="1">
      <alignment horizontal="left" vertical="center" wrapText="1" indent="1"/>
    </xf>
    <xf numFmtId="44" fontId="2" fillId="0" borderId="0" xfId="1" applyFont="1" applyAlignment="1">
      <alignment vertical="center" wrapText="1"/>
    </xf>
    <xf numFmtId="0" fontId="3" fillId="0" borderId="0" xfId="0" applyFont="1" applyAlignment="1">
      <alignment horizontal="left" vertical="center" wrapText="1"/>
    </xf>
    <xf numFmtId="0" fontId="2"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right" vertical="center" wrapText="1" indent="1"/>
    </xf>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108A8C"/>
      <color rgb="FF098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136879</xdr:colOff>
      <xdr:row>0</xdr:row>
      <xdr:rowOff>31044</xdr:rowOff>
    </xdr:from>
    <xdr:to>
      <xdr:col>0</xdr:col>
      <xdr:colOff>952501</xdr:colOff>
      <xdr:row>4</xdr:row>
      <xdr:rowOff>204610</xdr:rowOff>
    </xdr:to>
    <xdr:pic>
      <xdr:nvPicPr>
        <xdr:cNvPr id="2" name="Picture 1">
          <a:extLst>
            <a:ext uri="{FF2B5EF4-FFF2-40B4-BE49-F238E27FC236}">
              <a16:creationId xmlns:a16="http://schemas.microsoft.com/office/drawing/2014/main" id="{51E236ED-30B1-734B-A233-48AA98BD35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879" y="31044"/>
          <a:ext cx="815622" cy="780344"/>
        </a:xfrm>
        <a:prstGeom prst="rect">
          <a:avLst/>
        </a:prstGeom>
      </xdr:spPr>
    </xdr:pic>
    <xdr:clientData/>
  </xdr:twoCellAnchor>
  <xdr:twoCellAnchor>
    <xdr:from>
      <xdr:col>0</xdr:col>
      <xdr:colOff>1206500</xdr:colOff>
      <xdr:row>1</xdr:row>
      <xdr:rowOff>88900</xdr:rowOff>
    </xdr:from>
    <xdr:to>
      <xdr:col>1</xdr:col>
      <xdr:colOff>4046220</xdr:colOff>
      <xdr:row>1</xdr:row>
      <xdr:rowOff>88900</xdr:rowOff>
    </xdr:to>
    <xdr:cxnSp macro="">
      <xdr:nvCxnSpPr>
        <xdr:cNvPr id="3" name="Straight Connector 2">
          <a:extLst>
            <a:ext uri="{FF2B5EF4-FFF2-40B4-BE49-F238E27FC236}">
              <a16:creationId xmlns:a16="http://schemas.microsoft.com/office/drawing/2014/main" id="{50FA8364-4D50-FD4F-A61C-03A3B04490BC}"/>
            </a:ext>
          </a:extLst>
        </xdr:cNvPr>
        <xdr:cNvCxnSpPr/>
      </xdr:nvCxnSpPr>
      <xdr:spPr>
        <a:xfrm>
          <a:off x="1206500" y="292100"/>
          <a:ext cx="4058920" cy="0"/>
        </a:xfrm>
        <a:prstGeom prst="line">
          <a:avLst/>
        </a:prstGeom>
        <a:ln>
          <a:solidFill>
            <a:schemeClr val="bg1">
              <a:lumMod val="50000"/>
            </a:schemeClr>
          </a:solidFill>
        </a:ln>
        <a:effec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tabSelected="1" zoomScaleNormal="100" workbookViewId="0">
      <pane ySplit="7" topLeftCell="A8" activePane="bottomLeft" state="frozen"/>
      <selection pane="bottomLeft" activeCell="C22" sqref="C22"/>
    </sheetView>
  </sheetViews>
  <sheetFormatPr defaultColWidth="9.1796875" defaultRowHeight="14" x14ac:dyDescent="0.3"/>
  <cols>
    <col min="1" max="1" width="16" style="2" customWidth="1"/>
    <col min="2" max="2" width="57.36328125" style="2" customWidth="1"/>
    <col min="3" max="3" width="15.36328125" style="2" bestFit="1" customWidth="1"/>
    <col min="4" max="4" width="54.453125" style="29" customWidth="1"/>
    <col min="5" max="5" width="24.6328125" style="2" customWidth="1"/>
    <col min="6" max="6" width="23.453125" style="2" customWidth="1"/>
    <col min="7" max="8" width="24.6328125" style="2" customWidth="1"/>
    <col min="9" max="16384" width="9.1796875" style="2"/>
  </cols>
  <sheetData>
    <row r="1" spans="1:6" ht="15" customHeight="1" x14ac:dyDescent="0.3">
      <c r="A1" s="1"/>
      <c r="B1" s="2" t="s">
        <v>2</v>
      </c>
    </row>
    <row r="2" spans="1:6" ht="5" customHeight="1" x14ac:dyDescent="0.3">
      <c r="A2" s="1"/>
    </row>
    <row r="3" spans="1:6" x14ac:dyDescent="0.3">
      <c r="A3" s="1"/>
      <c r="B3" s="2" t="s">
        <v>3</v>
      </c>
    </row>
    <row r="4" spans="1:6" x14ac:dyDescent="0.3">
      <c r="A4" s="1"/>
    </row>
    <row r="5" spans="1:6" ht="21.5" customHeight="1" x14ac:dyDescent="0.3">
      <c r="A5" s="1"/>
      <c r="B5" s="3" t="s">
        <v>39</v>
      </c>
    </row>
    <row r="6" spans="1:6" ht="23.5" customHeight="1" x14ac:dyDescent="0.3">
      <c r="A6" s="33" t="s">
        <v>38</v>
      </c>
      <c r="B6" s="33"/>
      <c r="C6" s="33"/>
      <c r="D6" s="33"/>
    </row>
    <row r="7" spans="1:6" s="15" customFormat="1" ht="28" x14ac:dyDescent="0.35">
      <c r="A7" s="16" t="s">
        <v>4</v>
      </c>
      <c r="B7" s="16" t="s">
        <v>17</v>
      </c>
      <c r="C7" s="16" t="s">
        <v>36</v>
      </c>
      <c r="D7" s="30" t="s">
        <v>0</v>
      </c>
    </row>
    <row r="8" spans="1:6" ht="84" x14ac:dyDescent="0.3">
      <c r="A8" s="5" t="s">
        <v>9</v>
      </c>
      <c r="B8" s="6" t="s">
        <v>58</v>
      </c>
      <c r="C8" s="7">
        <v>39020</v>
      </c>
      <c r="D8" s="34" t="s">
        <v>65</v>
      </c>
      <c r="F8" s="8"/>
    </row>
    <row r="9" spans="1:6" ht="98" x14ac:dyDescent="0.3">
      <c r="A9" s="5" t="s">
        <v>10</v>
      </c>
      <c r="B9" s="6" t="s">
        <v>62</v>
      </c>
      <c r="C9" s="7">
        <v>106788</v>
      </c>
      <c r="D9" s="34"/>
      <c r="E9" s="9"/>
    </row>
    <row r="10" spans="1:6" ht="56" x14ac:dyDescent="0.3">
      <c r="A10" s="5" t="s">
        <v>11</v>
      </c>
      <c r="B10" s="6" t="s">
        <v>64</v>
      </c>
      <c r="C10" s="7">
        <v>7200</v>
      </c>
      <c r="D10" s="35" t="s">
        <v>37</v>
      </c>
    </row>
    <row r="11" spans="1:6" ht="70" x14ac:dyDescent="0.3">
      <c r="A11" s="5" t="s">
        <v>12</v>
      </c>
      <c r="B11" s="6" t="s">
        <v>66</v>
      </c>
      <c r="C11" s="7">
        <v>15384</v>
      </c>
      <c r="D11" s="36"/>
    </row>
    <row r="12" spans="1:6" ht="56" x14ac:dyDescent="0.3">
      <c r="A12" s="5" t="s">
        <v>5</v>
      </c>
      <c r="B12" s="6" t="s">
        <v>14</v>
      </c>
      <c r="C12" s="7">
        <v>4499</v>
      </c>
      <c r="D12" s="31" t="s">
        <v>56</v>
      </c>
    </row>
    <row r="13" spans="1:6" ht="42" x14ac:dyDescent="0.3">
      <c r="A13" s="5" t="s">
        <v>6</v>
      </c>
      <c r="B13" s="6" t="s">
        <v>13</v>
      </c>
      <c r="C13" s="7">
        <v>4000</v>
      </c>
      <c r="D13" s="31" t="s">
        <v>57</v>
      </c>
    </row>
    <row r="14" spans="1:6" ht="84" x14ac:dyDescent="0.3">
      <c r="A14" s="10" t="s">
        <v>7</v>
      </c>
      <c r="B14" s="6" t="s">
        <v>15</v>
      </c>
      <c r="C14" s="7">
        <v>870000</v>
      </c>
      <c r="D14" s="18" t="s">
        <v>63</v>
      </c>
    </row>
    <row r="15" spans="1:6" x14ac:dyDescent="0.3">
      <c r="A15" s="10" t="s">
        <v>8</v>
      </c>
      <c r="B15" s="6" t="s">
        <v>16</v>
      </c>
      <c r="C15" s="11">
        <v>327736</v>
      </c>
      <c r="D15" s="18"/>
    </row>
    <row r="16" spans="1:6" s="15" customFormat="1" ht="19" customHeight="1" x14ac:dyDescent="0.35">
      <c r="A16" s="12"/>
      <c r="B16" s="32" t="s">
        <v>1</v>
      </c>
      <c r="C16" s="14">
        <f>SUM(C8:C15)</f>
        <v>1374627</v>
      </c>
      <c r="D16" s="18"/>
    </row>
  </sheetData>
  <mergeCells count="3">
    <mergeCell ref="A6:D6"/>
    <mergeCell ref="D8:D9"/>
    <mergeCell ref="D10:D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workbookViewId="0">
      <selection activeCell="E4" sqref="E4"/>
    </sheetView>
  </sheetViews>
  <sheetFormatPr defaultColWidth="10.81640625" defaultRowHeight="14" x14ac:dyDescent="0.35"/>
  <cols>
    <col min="1" max="1" width="15.81640625" style="17" customWidth="1"/>
    <col min="2" max="2" width="13" style="20" customWidth="1"/>
    <col min="3" max="3" width="12.36328125" style="20" customWidth="1"/>
    <col min="4" max="4" width="57.1796875" style="17" customWidth="1"/>
    <col min="5" max="16384" width="10.81640625" style="17"/>
  </cols>
  <sheetData>
    <row r="1" spans="1:4" x14ac:dyDescent="0.35">
      <c r="A1" s="37" t="s">
        <v>60</v>
      </c>
      <c r="B1" s="37"/>
      <c r="C1" s="37"/>
      <c r="D1" s="37"/>
    </row>
    <row r="2" spans="1:4" ht="28" x14ac:dyDescent="0.35">
      <c r="A2" s="4" t="s">
        <v>40</v>
      </c>
      <c r="B2" s="4" t="s">
        <v>18</v>
      </c>
      <c r="C2" s="4" t="s">
        <v>19</v>
      </c>
      <c r="D2" s="4" t="s">
        <v>41</v>
      </c>
    </row>
    <row r="3" spans="1:4" ht="84" x14ac:dyDescent="0.35">
      <c r="A3" s="18" t="s">
        <v>42</v>
      </c>
      <c r="B3" s="10" t="s">
        <v>28</v>
      </c>
      <c r="C3" s="19">
        <v>0.4</v>
      </c>
      <c r="D3" s="18" t="s">
        <v>43</v>
      </c>
    </row>
    <row r="4" spans="1:4" ht="42" x14ac:dyDescent="0.35">
      <c r="A4" s="18" t="s">
        <v>44</v>
      </c>
      <c r="B4" s="10" t="s">
        <v>29</v>
      </c>
      <c r="C4" s="19">
        <v>0.4</v>
      </c>
      <c r="D4" s="18" t="s">
        <v>45</v>
      </c>
    </row>
    <row r="5" spans="1:4" ht="28" x14ac:dyDescent="0.35">
      <c r="A5" s="18" t="s">
        <v>46</v>
      </c>
      <c r="B5" s="10" t="s">
        <v>30</v>
      </c>
      <c r="C5" s="19">
        <v>0.4</v>
      </c>
      <c r="D5" s="18" t="s">
        <v>47</v>
      </c>
    </row>
    <row r="6" spans="1:4" ht="42" x14ac:dyDescent="0.35">
      <c r="A6" s="18" t="s">
        <v>48</v>
      </c>
      <c r="B6" s="10" t="s">
        <v>31</v>
      </c>
      <c r="C6" s="19">
        <v>0.4</v>
      </c>
      <c r="D6" s="18" t="s">
        <v>49</v>
      </c>
    </row>
    <row r="7" spans="1:4" ht="70" x14ac:dyDescent="0.35">
      <c r="A7" s="18" t="s">
        <v>50</v>
      </c>
      <c r="B7" s="10" t="s">
        <v>32</v>
      </c>
      <c r="C7" s="19">
        <v>0.4</v>
      </c>
      <c r="D7" s="18" t="s">
        <v>51</v>
      </c>
    </row>
    <row r="8" spans="1:4" ht="42" x14ac:dyDescent="0.35">
      <c r="A8" s="18" t="s">
        <v>52</v>
      </c>
      <c r="B8" s="10" t="s">
        <v>33</v>
      </c>
      <c r="C8" s="19">
        <v>0.4</v>
      </c>
      <c r="D8" s="18" t="s">
        <v>53</v>
      </c>
    </row>
    <row r="9" spans="1:4" ht="56" x14ac:dyDescent="0.35">
      <c r="A9" s="18" t="s">
        <v>54</v>
      </c>
      <c r="B9" s="10" t="s">
        <v>33</v>
      </c>
      <c r="C9" s="19">
        <v>1</v>
      </c>
      <c r="D9" s="18" t="s">
        <v>55</v>
      </c>
    </row>
    <row r="10" spans="1:4" ht="56" x14ac:dyDescent="0.35">
      <c r="A10" s="18" t="s">
        <v>54</v>
      </c>
      <c r="B10" s="10" t="s">
        <v>33</v>
      </c>
      <c r="C10" s="19">
        <v>1</v>
      </c>
      <c r="D10" s="18" t="s">
        <v>55</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
  <sheetViews>
    <sheetView workbookViewId="0">
      <selection activeCell="E25" sqref="E25"/>
    </sheetView>
  </sheetViews>
  <sheetFormatPr defaultColWidth="10.81640625" defaultRowHeight="14" x14ac:dyDescent="0.3"/>
  <cols>
    <col min="1" max="1" width="13.6328125" style="8" bestFit="1" customWidth="1"/>
    <col min="2" max="2" width="14" style="8" customWidth="1"/>
    <col min="3" max="3" width="13.36328125" style="8" customWidth="1"/>
    <col min="4" max="5" width="10.81640625" style="8"/>
    <col min="6" max="6" width="13.1796875" style="8" customWidth="1"/>
    <col min="7" max="7" width="12.81640625" style="8" customWidth="1"/>
    <col min="8" max="16384" width="10.81640625" style="8"/>
  </cols>
  <sheetData>
    <row r="1" spans="1:8" s="15" customFormat="1" x14ac:dyDescent="0.35">
      <c r="A1" s="38" t="s">
        <v>61</v>
      </c>
      <c r="B1" s="39"/>
      <c r="C1" s="39"/>
      <c r="D1" s="39"/>
      <c r="E1" s="39"/>
      <c r="F1" s="39"/>
      <c r="G1" s="39"/>
      <c r="H1" s="39"/>
    </row>
    <row r="2" spans="1:8" s="15" customFormat="1" ht="42" x14ac:dyDescent="0.35">
      <c r="A2" s="4" t="s">
        <v>18</v>
      </c>
      <c r="B2" s="21" t="s">
        <v>20</v>
      </c>
      <c r="C2" s="21" t="s">
        <v>22</v>
      </c>
      <c r="D2" s="21" t="s">
        <v>23</v>
      </c>
      <c r="E2" s="21" t="s">
        <v>24</v>
      </c>
      <c r="F2" s="21" t="s">
        <v>25</v>
      </c>
      <c r="G2" s="21" t="s">
        <v>26</v>
      </c>
      <c r="H2" s="21" t="s">
        <v>27</v>
      </c>
    </row>
    <row r="3" spans="1:8" ht="28" x14ac:dyDescent="0.3">
      <c r="A3" s="10" t="s">
        <v>33</v>
      </c>
      <c r="B3" s="22">
        <v>1951</v>
      </c>
      <c r="C3" s="22">
        <f>ROUND(B3*0.018,0)</f>
        <v>35</v>
      </c>
      <c r="D3" s="22">
        <f>ROUND(B3*0.0765,0)</f>
        <v>149</v>
      </c>
      <c r="E3" s="22">
        <f>ROUND((600/12),0)</f>
        <v>50</v>
      </c>
      <c r="F3" s="22">
        <f>ROUND((308/12),0)</f>
        <v>26</v>
      </c>
      <c r="G3" s="22">
        <v>100</v>
      </c>
      <c r="H3" s="23">
        <f t="shared" ref="H3:H4" si="0">SUM(B3:G3)</f>
        <v>2311</v>
      </c>
    </row>
    <row r="4" spans="1:8" ht="28" x14ac:dyDescent="0.3">
      <c r="A4" s="10" t="s">
        <v>33</v>
      </c>
      <c r="B4" s="22">
        <v>1951</v>
      </c>
      <c r="C4" s="22">
        <f>ROUND(B4*0.018,0)</f>
        <v>35</v>
      </c>
      <c r="D4" s="22">
        <f>ROUND(B4*0.0765,0)</f>
        <v>149</v>
      </c>
      <c r="E4" s="22">
        <f>ROUND((600/12),0)</f>
        <v>50</v>
      </c>
      <c r="F4" s="22">
        <f>ROUND((308/12),0)</f>
        <v>26</v>
      </c>
      <c r="G4" s="22">
        <v>100</v>
      </c>
      <c r="H4" s="23">
        <f t="shared" si="0"/>
        <v>2311</v>
      </c>
    </row>
    <row r="5" spans="1:8" x14ac:dyDescent="0.3">
      <c r="A5" s="13" t="s">
        <v>27</v>
      </c>
      <c r="B5" s="23">
        <f>SUM(B3:B4)</f>
        <v>3902</v>
      </c>
      <c r="C5" s="23">
        <f>SUM(C3:C4)</f>
        <v>70</v>
      </c>
      <c r="D5" s="23">
        <f t="shared" ref="D5:H5" si="1">SUM(D3:D4)</f>
        <v>298</v>
      </c>
      <c r="E5" s="23">
        <f t="shared" si="1"/>
        <v>100</v>
      </c>
      <c r="F5" s="23">
        <f t="shared" si="1"/>
        <v>52</v>
      </c>
      <c r="G5" s="23">
        <f t="shared" si="1"/>
        <v>200</v>
      </c>
      <c r="H5" s="23">
        <f t="shared" si="1"/>
        <v>4622</v>
      </c>
    </row>
    <row r="7" spans="1:8" ht="28" x14ac:dyDescent="0.3">
      <c r="A7" s="24" t="s">
        <v>34</v>
      </c>
      <c r="B7" s="24">
        <f>B5*10</f>
        <v>39020</v>
      </c>
      <c r="C7" s="25"/>
    </row>
    <row r="8" spans="1:8" ht="28" x14ac:dyDescent="0.3">
      <c r="A8" s="24" t="s">
        <v>35</v>
      </c>
      <c r="B8" s="26">
        <f>(H5-B5)*10</f>
        <v>7200</v>
      </c>
      <c r="C8" s="25"/>
    </row>
    <row r="9" spans="1:8" x14ac:dyDescent="0.3">
      <c r="A9" s="27" t="s">
        <v>27</v>
      </c>
      <c r="B9" s="28">
        <f>SUM(B7:B8)</f>
        <v>46220</v>
      </c>
    </row>
    <row r="11" spans="1:8" x14ac:dyDescent="0.3">
      <c r="A11" s="40" t="s">
        <v>67</v>
      </c>
      <c r="B11" s="40"/>
      <c r="C11" s="40"/>
    </row>
  </sheetData>
  <mergeCells count="2">
    <mergeCell ref="A1:H1"/>
    <mergeCell ref="A11: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
  <sheetViews>
    <sheetView topLeftCell="A2" workbookViewId="0">
      <selection activeCell="F20" sqref="F20"/>
    </sheetView>
  </sheetViews>
  <sheetFormatPr defaultColWidth="13.36328125" defaultRowHeight="14" x14ac:dyDescent="0.35"/>
  <cols>
    <col min="1" max="2" width="13.36328125" style="15"/>
    <col min="3" max="7" width="13.36328125" style="24"/>
    <col min="8" max="8" width="15.36328125" style="24" customWidth="1"/>
    <col min="9" max="10" width="13.36328125" style="24"/>
    <col min="11" max="16384" width="13.36328125" style="15"/>
  </cols>
  <sheetData>
    <row r="1" spans="1:10" x14ac:dyDescent="0.35">
      <c r="A1" s="38" t="s">
        <v>59</v>
      </c>
      <c r="B1" s="39"/>
      <c r="C1" s="39"/>
      <c r="D1" s="39"/>
      <c r="E1" s="39"/>
      <c r="F1" s="39"/>
      <c r="G1" s="39"/>
      <c r="H1" s="39"/>
      <c r="I1" s="39"/>
      <c r="J1" s="39"/>
    </row>
    <row r="2" spans="1:10" ht="56" x14ac:dyDescent="0.35">
      <c r="A2" s="4" t="s">
        <v>18</v>
      </c>
      <c r="B2" s="4" t="s">
        <v>19</v>
      </c>
      <c r="C2" s="21" t="s">
        <v>20</v>
      </c>
      <c r="D2" s="21" t="s">
        <v>21</v>
      </c>
      <c r="E2" s="21" t="s">
        <v>22</v>
      </c>
      <c r="F2" s="21" t="s">
        <v>23</v>
      </c>
      <c r="G2" s="21" t="s">
        <v>24</v>
      </c>
      <c r="H2" s="21" t="s">
        <v>25</v>
      </c>
      <c r="I2" s="21" t="s">
        <v>26</v>
      </c>
      <c r="J2" s="21" t="s">
        <v>27</v>
      </c>
    </row>
    <row r="3" spans="1:10" x14ac:dyDescent="0.35">
      <c r="A3" s="10" t="s">
        <v>28</v>
      </c>
      <c r="B3" s="19">
        <v>0.4</v>
      </c>
      <c r="C3" s="22">
        <v>6048</v>
      </c>
      <c r="D3" s="22">
        <f>ROUND(C3*B3,0)</f>
        <v>2419</v>
      </c>
      <c r="E3" s="22">
        <f>ROUND(D3*0.018,0)</f>
        <v>44</v>
      </c>
      <c r="F3" s="22">
        <f>ROUND(D3*0.0765,0)</f>
        <v>185</v>
      </c>
      <c r="G3" s="22">
        <f>ROUND((600/12)*B3,0)</f>
        <v>20</v>
      </c>
      <c r="H3" s="22">
        <f>ROUND((308/12)*B3,0)</f>
        <v>10</v>
      </c>
      <c r="I3" s="22">
        <f>B3*100</f>
        <v>40</v>
      </c>
      <c r="J3" s="23">
        <f t="shared" ref="J3:J8" si="0">SUM(D3:I3)</f>
        <v>2718</v>
      </c>
    </row>
    <row r="4" spans="1:10" ht="28" x14ac:dyDescent="0.35">
      <c r="A4" s="10" t="s">
        <v>29</v>
      </c>
      <c r="B4" s="19">
        <v>0.4</v>
      </c>
      <c r="C4" s="22">
        <v>3417</v>
      </c>
      <c r="D4" s="22">
        <f t="shared" ref="D4:D8" si="1">ROUND(C4*B4,0)</f>
        <v>1367</v>
      </c>
      <c r="E4" s="22">
        <f t="shared" ref="E4:E8" si="2">ROUND(D4*0.018,0)</f>
        <v>25</v>
      </c>
      <c r="F4" s="22">
        <f t="shared" ref="F4:F8" si="3">ROUND(D4*0.0765,0)</f>
        <v>105</v>
      </c>
      <c r="G4" s="22">
        <f t="shared" ref="G4:G8" si="4">ROUND((600/12)*B4,0)</f>
        <v>20</v>
      </c>
      <c r="H4" s="22">
        <f t="shared" ref="H4:H8" si="5">ROUND((308/12)*B4,0)</f>
        <v>10</v>
      </c>
      <c r="I4" s="22">
        <f t="shared" ref="I4:I5" si="6">B4*100</f>
        <v>40</v>
      </c>
      <c r="J4" s="23">
        <f t="shared" si="0"/>
        <v>1567</v>
      </c>
    </row>
    <row r="5" spans="1:10" ht="28" x14ac:dyDescent="0.35">
      <c r="A5" s="10" t="s">
        <v>30</v>
      </c>
      <c r="B5" s="19">
        <v>0.4</v>
      </c>
      <c r="C5" s="22">
        <v>6021</v>
      </c>
      <c r="D5" s="22">
        <f t="shared" si="1"/>
        <v>2408</v>
      </c>
      <c r="E5" s="22">
        <f t="shared" si="2"/>
        <v>43</v>
      </c>
      <c r="F5" s="22">
        <f t="shared" si="3"/>
        <v>184</v>
      </c>
      <c r="G5" s="22">
        <f t="shared" si="4"/>
        <v>20</v>
      </c>
      <c r="H5" s="22">
        <f t="shared" si="5"/>
        <v>10</v>
      </c>
      <c r="I5" s="22">
        <f t="shared" si="6"/>
        <v>40</v>
      </c>
      <c r="J5" s="23">
        <f t="shared" si="0"/>
        <v>2705</v>
      </c>
    </row>
    <row r="6" spans="1:10" x14ac:dyDescent="0.35">
      <c r="A6" s="10" t="s">
        <v>31</v>
      </c>
      <c r="B6" s="19">
        <v>0.4</v>
      </c>
      <c r="C6" s="22">
        <v>2620</v>
      </c>
      <c r="D6" s="22">
        <f t="shared" si="1"/>
        <v>1048</v>
      </c>
      <c r="E6" s="22">
        <f t="shared" si="2"/>
        <v>19</v>
      </c>
      <c r="F6" s="22">
        <f t="shared" si="3"/>
        <v>80</v>
      </c>
      <c r="G6" s="22">
        <f t="shared" si="4"/>
        <v>20</v>
      </c>
      <c r="H6" s="22">
        <f t="shared" si="5"/>
        <v>10</v>
      </c>
      <c r="I6" s="22">
        <f>B6*150</f>
        <v>60</v>
      </c>
      <c r="J6" s="23">
        <f t="shared" si="0"/>
        <v>1237</v>
      </c>
    </row>
    <row r="7" spans="1:10" ht="28" x14ac:dyDescent="0.35">
      <c r="A7" s="10" t="s">
        <v>32</v>
      </c>
      <c r="B7" s="19">
        <v>0.4</v>
      </c>
      <c r="C7" s="22">
        <v>2193</v>
      </c>
      <c r="D7" s="22">
        <f t="shared" si="1"/>
        <v>877</v>
      </c>
      <c r="E7" s="22">
        <f t="shared" si="2"/>
        <v>16</v>
      </c>
      <c r="F7" s="22">
        <f t="shared" si="3"/>
        <v>67</v>
      </c>
      <c r="G7" s="22">
        <f t="shared" si="4"/>
        <v>20</v>
      </c>
      <c r="H7" s="22">
        <f t="shared" si="5"/>
        <v>10</v>
      </c>
      <c r="I7" s="22">
        <f t="shared" ref="I7:I8" si="7">B7*100</f>
        <v>40</v>
      </c>
      <c r="J7" s="23">
        <f t="shared" si="0"/>
        <v>1030</v>
      </c>
    </row>
    <row r="8" spans="1:10" ht="28" x14ac:dyDescent="0.35">
      <c r="A8" s="10" t="s">
        <v>33</v>
      </c>
      <c r="B8" s="19">
        <v>0.4</v>
      </c>
      <c r="C8" s="22">
        <v>1951</v>
      </c>
      <c r="D8" s="22">
        <f t="shared" si="1"/>
        <v>780</v>
      </c>
      <c r="E8" s="22">
        <f t="shared" si="2"/>
        <v>14</v>
      </c>
      <c r="F8" s="22">
        <f t="shared" si="3"/>
        <v>60</v>
      </c>
      <c r="G8" s="22">
        <f t="shared" si="4"/>
        <v>20</v>
      </c>
      <c r="H8" s="22">
        <f t="shared" si="5"/>
        <v>10</v>
      </c>
      <c r="I8" s="22">
        <f t="shared" si="7"/>
        <v>40</v>
      </c>
      <c r="J8" s="23">
        <f t="shared" si="0"/>
        <v>924</v>
      </c>
    </row>
    <row r="9" spans="1:10" x14ac:dyDescent="0.35">
      <c r="A9" s="12"/>
      <c r="B9" s="12"/>
      <c r="C9" s="13" t="s">
        <v>27</v>
      </c>
      <c r="D9" s="23">
        <f t="shared" ref="D9:J9" si="8">SUM(D3:D8)</f>
        <v>8899</v>
      </c>
      <c r="E9" s="23">
        <f t="shared" si="8"/>
        <v>161</v>
      </c>
      <c r="F9" s="23">
        <f t="shared" si="8"/>
        <v>681</v>
      </c>
      <c r="G9" s="23">
        <f t="shared" si="8"/>
        <v>120</v>
      </c>
      <c r="H9" s="23">
        <f t="shared" si="8"/>
        <v>60</v>
      </c>
      <c r="I9" s="23">
        <f t="shared" si="8"/>
        <v>260</v>
      </c>
      <c r="J9" s="23">
        <f t="shared" si="8"/>
        <v>10181</v>
      </c>
    </row>
    <row r="11" spans="1:10" ht="28" x14ac:dyDescent="0.35">
      <c r="C11" s="24" t="s">
        <v>34</v>
      </c>
      <c r="D11" s="24">
        <f>D9*12</f>
        <v>106788</v>
      </c>
    </row>
    <row r="12" spans="1:10" ht="28" x14ac:dyDescent="0.35">
      <c r="C12" s="24" t="s">
        <v>35</v>
      </c>
      <c r="D12" s="26">
        <f>(J9-D9)*12</f>
        <v>15384</v>
      </c>
    </row>
    <row r="13" spans="1:10" x14ac:dyDescent="0.35">
      <c r="C13" s="27" t="s">
        <v>27</v>
      </c>
      <c r="D13" s="28">
        <f>SUM(D11:D12)</f>
        <v>122172</v>
      </c>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403F4D3A472C479D350933EB160F21" ma:contentTypeVersion="14" ma:contentTypeDescription="Create a new document." ma:contentTypeScope="" ma:versionID="e00a61e159aac0ea1b38fd2d2c75ebd0">
  <xsd:schema xmlns:xsd="http://www.w3.org/2001/XMLSchema" xmlns:xs="http://www.w3.org/2001/XMLSchema" xmlns:p="http://schemas.microsoft.com/office/2006/metadata/properties" xmlns:ns2="ccf8fd94-ebaf-4182-b984-e7516a9e6490" xmlns:ns3="6b2782b6-bc7e-46b4-a043-63eeaac9e02f" targetNamespace="http://schemas.microsoft.com/office/2006/metadata/properties" ma:root="true" ma:fieldsID="f74918df71056cbccb6bc50b5ee71442" ns2:_="" ns3:_="">
    <xsd:import namespace="ccf8fd94-ebaf-4182-b984-e7516a9e6490"/>
    <xsd:import namespace="6b2782b6-bc7e-46b4-a043-63eeaac9e02f"/>
    <xsd:element name="properties">
      <xsd:complexType>
        <xsd:sequence>
          <xsd:element name="documentManagement">
            <xsd:complexType>
              <xsd:all>
                <xsd:element ref="ns2:Folder_x0020_Description" minOccurs="0"/>
                <xsd:element ref="ns2:State_x002f_Tribe" minOccurs="0"/>
                <xsd:element ref="ns2:Program_x002f_CFDA"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f8fd94-ebaf-4182-b984-e7516a9e6490" elementFormDefault="qualified">
    <xsd:import namespace="http://schemas.microsoft.com/office/2006/documentManagement/types"/>
    <xsd:import namespace="http://schemas.microsoft.com/office/infopath/2007/PartnerControls"/>
    <xsd:element name="Folder_x0020_Description" ma:index="2" nillable="true" ma:displayName="Folder Description" ma:description="The description, rationale or explanation of folder and the contents." ma:format="Dropdown" ma:internalName="Folder_x0020_Description">
      <xsd:simpleType>
        <xsd:restriction base="dms:Note">
          <xsd:maxLength value="255"/>
        </xsd:restriction>
      </xsd:simpleType>
    </xsd:element>
    <xsd:element name="State_x002f_Tribe" ma:index="3" nillable="true" ma:displayName="State/Tribe" ma:default="Alabama (AL)" ma:description="Please choose the State/Territory." ma:format="Dropdown" ma:internalName="State_x002f_Tribe">
      <xsd:simpleType>
        <xsd:restriction base="dms:Choice">
          <xsd:enumeration value="Alabama (AL)"/>
          <xsd:enumeration value="Alaska (AK)"/>
          <xsd:enumeration value="Arizona (AZ)"/>
          <xsd:enumeration value="Arkansas (AR)"/>
          <xsd:enumeration value="California (CA"/>
          <xsd:enumeration value="Colorado (CO)"/>
          <xsd:enumeration value="Connecticut (CT)"/>
          <xsd:enumeration value="Delaware (DE)"/>
          <xsd:enumeration value="District of Columbia (DC)"/>
          <xsd:enumeration value="Florida (FL)"/>
          <xsd:enumeration value="Georgia (GA)"/>
          <xsd:enumeration value="Hawaii (HI)"/>
          <xsd:enumeration value="Idaho (ID)"/>
          <xsd:enumeration value="Illinois (IL)"/>
          <xsd:enumeration value="Indiana (IN)"/>
          <xsd:enumeration value="Iowa (IA)"/>
          <xsd:enumeration value="Kansas (KS)"/>
          <xsd:enumeration value="Kentucky (KY)"/>
          <xsd:enumeration value="Louisiana (LA)"/>
          <xsd:enumeration value="Maine (ME)"/>
          <xsd:enumeration value="Maryland (MD)"/>
          <xsd:enumeration value="Massachusetts (MA)"/>
          <xsd:enumeration value="Michigan (MI)"/>
          <xsd:enumeration value="Minnesota (MN)"/>
          <xsd:enumeration value="Mississippi (MS)"/>
          <xsd:enumeration value="Missouri (MO)"/>
          <xsd:enumeration value="Montana (MT)"/>
          <xsd:enumeration value="Nebraska (NE)"/>
          <xsd:enumeration value="Nevada (NV)"/>
          <xsd:enumeration value="New Hampshire (NH)"/>
          <xsd:enumeration value="New Jersey (NJ)"/>
          <xsd:enumeration value="New Mexico (NM)"/>
          <xsd:enumeration value="New York (NY)"/>
          <xsd:enumeration value="North Carolina (NC)"/>
          <xsd:enumeration value="North Dakota (ND)"/>
          <xsd:enumeration value="Ohio (OH)"/>
          <xsd:enumeration value="Oklahoma (OK)"/>
          <xsd:enumeration value="Oregon (OR)"/>
          <xsd:enumeration value="Pennsylvania (PA)"/>
          <xsd:enumeration value="Rhode Island (RI)"/>
          <xsd:enumeration value="South Carolina (SC)"/>
          <xsd:enumeration value="South Dakota (SD)"/>
          <xsd:enumeration value="Tennessee (TN)"/>
          <xsd:enumeration value="Texas (TX)"/>
          <xsd:enumeration value="Utah (UT)"/>
          <xsd:enumeration value="Vermont (VT)"/>
          <xsd:enumeration value="Virginia (VA)"/>
          <xsd:enumeration value="Washington (WA)"/>
          <xsd:enumeration value="West Virginia (WV)"/>
          <xsd:enumeration value="Wisconsin (WI)"/>
          <xsd:enumeration value="Wyoming (WY)"/>
          <xsd:enumeration value="American Samoa (AS)"/>
          <xsd:enumeration value="Guam (GU)"/>
          <xsd:enumeration value="Northern Mariana Islands (MP)"/>
          <xsd:enumeration value="Puerto Rico (PR)"/>
          <xsd:enumeration value="Virgin Islands (VI)"/>
          <xsd:enumeration value="Tribe"/>
          <xsd:enumeration value="Anonymous"/>
          <xsd:enumeration value="Internal ED"/>
        </xsd:restriction>
      </xsd:simpleType>
    </xsd:element>
    <xsd:element name="Program_x002f_CFDA" ma:index="4" nillable="true" ma:displayName="Program/CFDA" ma:format="Dropdown" ma:internalName="Program_x002f_CFDA">
      <xsd:simpleType>
        <xsd:restriction base="dms:Choice">
          <xsd:enumeration value="GEERF"/>
          <xsd:enumeration value="ESSERF"/>
          <xsd:enumeration value="Both"/>
          <xsd:enumeration value="Other"/>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2782b6-bc7e-46b4-a043-63eeaac9e02f"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_x0020_Description xmlns="ccf8fd94-ebaf-4182-b984-e7516a9e6490" xsi:nil="true"/>
    <State_x002f_Tribe xmlns="ccf8fd94-ebaf-4182-b984-e7516a9e6490">Alabama (AL)</State_x002f_Tribe>
    <Program_x002f_CFDA xmlns="ccf8fd94-ebaf-4182-b984-e7516a9e6490" xsi:nil="true"/>
    <SharedWithUsers xmlns="6b2782b6-bc7e-46b4-a043-63eeaac9e02f">
      <UserInfo>
        <DisplayName/>
        <AccountId xsi:nil="true"/>
        <AccountType/>
      </UserInfo>
    </SharedWithUsers>
  </documentManagement>
</p:properties>
</file>

<file path=customXml/itemProps1.xml><?xml version="1.0" encoding="utf-8"?>
<ds:datastoreItem xmlns:ds="http://schemas.openxmlformats.org/officeDocument/2006/customXml" ds:itemID="{366BBE10-7EE6-49CB-8C3B-776DBD4DF062}">
  <ds:schemaRefs>
    <ds:schemaRef ds:uri="http://schemas.microsoft.com/sharepoint/v3/contenttype/forms"/>
  </ds:schemaRefs>
</ds:datastoreItem>
</file>

<file path=customXml/itemProps2.xml><?xml version="1.0" encoding="utf-8"?>
<ds:datastoreItem xmlns:ds="http://schemas.openxmlformats.org/officeDocument/2006/customXml" ds:itemID="{0828625C-3436-4DC9-9DD2-BEA7E1E72C17}"/>
</file>

<file path=customXml/itemProps3.xml><?xml version="1.0" encoding="utf-8"?>
<ds:datastoreItem xmlns:ds="http://schemas.openxmlformats.org/officeDocument/2006/customXml" ds:itemID="{8EEF5446-A73C-4EAE-BB64-ADC9C511149E}">
  <ds:schemaRefs>
    <ds:schemaRef ds:uri="http://schemas.microsoft.com/office/2006/metadata/properties"/>
    <ds:schemaRef ds:uri="http://schemas.microsoft.com/office/infopath/2007/PartnerControls"/>
    <ds:schemaRef ds:uri="ccf8fd94-ebaf-4182-b984-e7516a9e64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Budget Narrative</vt:lpstr>
      <vt:lpstr>2. Job Descriptions </vt:lpstr>
      <vt:lpstr>3. Full-time Fringe Benefits</vt:lpstr>
      <vt:lpstr>4. Part-time Fringe Benefits </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VITA Program</dc:creator>
  <cp:lastModifiedBy>Inayat, Sadia</cp:lastModifiedBy>
  <dcterms:created xsi:type="dcterms:W3CDTF">2020-06-15T15:50:03Z</dcterms:created>
  <dcterms:modified xsi:type="dcterms:W3CDTF">2020-08-31T14:59:58Z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0x010100A1403F4D3A472C479D350933EB160F21</vt:lpwstr>
  </property>
  <property fmtid="{D5CDD505-2E9C-101B-9397-08002B2CF9AE}" pid="3" name="Order">
    <vt:r8>108985100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